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2_Indic_SI\633-21_Prod\ACTUALISATIONS\51eme_actualisation_indic_SI\Indicateurs_Internet_actualisation\Actualisation_30103\"/>
    </mc:Choice>
  </mc:AlternateContent>
  <bookViews>
    <workbookView xWindow="-15" yWindow="5835" windowWidth="25260" windowHeight="5880" tabRatio="768" activeTab="7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21" r:id="rId7"/>
    <sheet name="Tablang_6" sheetId="12" r:id="rId8"/>
    <sheet name="Tablang_7" sheetId="24" r:id="rId9"/>
    <sheet name="Tablong_8" sheetId="25" r:id="rId10"/>
  </sheets>
  <definedNames>
    <definedName name="HTML_CodePage" hidden="1">1252</definedName>
    <definedName name="HTML_Control" localSheetId="8" hidden="1">{"'Tabkurz_2'!$A$2:$B$20"}</definedName>
    <definedName name="HTML_Control" localSheetId="9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8">Tablang_7!$B:$B</definedName>
    <definedName name="Tablang_307" localSheetId="9" hidden="1">{"'Tabkurz_2'!$A$2:$B$20"}</definedName>
    <definedName name="Tablang_307" hidden="1">{"'Tabkurz_2'!$A$2:$B$20"}</definedName>
    <definedName name="_xlnm.Print_Area" localSheetId="6">Tablang_5!$B$1:$J$36</definedName>
    <definedName name="Zone_impres_MI" localSheetId="1">Graph_a!#REF!</definedName>
    <definedName name="Zone_impres_MI" localSheetId="2">Tablang_1!#REF!</definedName>
    <definedName name="Zone_impres_MI" localSheetId="8">Tablang_7!$B$1:$BC$3</definedName>
    <definedName name="Zone_impres_MI" localSheetId="9">Tablong_8!$B$2:$G$21</definedName>
  </definedNames>
  <calcPr calcId="162913"/>
</workbook>
</file>

<file path=xl/calcChain.xml><?xml version="1.0" encoding="utf-8"?>
<calcChain xmlns="http://schemas.openxmlformats.org/spreadsheetml/2006/main">
  <c r="AX25" i="24" l="1"/>
  <c r="AV25" i="24"/>
  <c r="AR25" i="24"/>
  <c r="AQ25" i="24"/>
  <c r="AL25" i="24"/>
  <c r="AI25" i="24"/>
  <c r="AH25" i="24"/>
  <c r="AE25" i="24"/>
  <c r="AD25" i="24"/>
  <c r="Z25" i="24"/>
  <c r="W25" i="24"/>
  <c r="U25" i="24"/>
  <c r="Q25" i="24"/>
  <c r="P25" i="24"/>
  <c r="O25" i="24"/>
  <c r="M25" i="24"/>
  <c r="K25" i="24"/>
  <c r="L25" i="24" s="1"/>
  <c r="I25" i="24"/>
  <c r="G25" i="24"/>
  <c r="H25" i="24" s="1"/>
  <c r="AZ24" i="24"/>
  <c r="AZ25" i="24" s="1"/>
  <c r="AX24" i="24"/>
  <c r="AV24" i="24"/>
  <c r="AT24" i="24"/>
  <c r="AT25" i="24" s="1"/>
  <c r="AR24" i="24"/>
  <c r="AQ24" i="24"/>
  <c r="AP24" i="24"/>
  <c r="AP25" i="24" s="1"/>
  <c r="AN24" i="24"/>
  <c r="AN25" i="24" s="1"/>
  <c r="AL24" i="24"/>
  <c r="AK24" i="24"/>
  <c r="AK25" i="24" s="1"/>
  <c r="AJ24" i="24"/>
  <c r="AJ25" i="24" s="1"/>
  <c r="AI24" i="24"/>
  <c r="AH24" i="24"/>
  <c r="AF24" i="24"/>
  <c r="AF25" i="24" s="1"/>
  <c r="AE24" i="24"/>
  <c r="AD24" i="24"/>
  <c r="AC24" i="24"/>
  <c r="AC25" i="24" s="1"/>
  <c r="AB24" i="24"/>
  <c r="AB25" i="24" s="1"/>
  <c r="Z24" i="24"/>
  <c r="Y24" i="24"/>
  <c r="Y25" i="24" s="1"/>
  <c r="X24" i="24"/>
  <c r="X25" i="24" s="1"/>
  <c r="W24" i="24"/>
  <c r="U24" i="24"/>
  <c r="S24" i="24"/>
  <c r="S25" i="24" s="1"/>
  <c r="P24" i="24"/>
  <c r="L24" i="24"/>
  <c r="H24" i="24"/>
  <c r="BA23" i="24"/>
  <c r="AY23" i="24"/>
  <c r="AW23" i="24"/>
  <c r="AU23" i="24"/>
  <c r="AS23" i="24"/>
  <c r="AQ23" i="24"/>
  <c r="AM23" i="24"/>
  <c r="AJ23" i="24"/>
  <c r="AG23" i="24"/>
  <c r="AD23" i="24"/>
  <c r="AA23" i="24"/>
  <c r="X23" i="24"/>
  <c r="T23" i="24"/>
  <c r="P23" i="24"/>
  <c r="L23" i="24"/>
  <c r="H23" i="24"/>
  <c r="BA22" i="24"/>
  <c r="AY22" i="24"/>
  <c r="AW22" i="24"/>
  <c r="AU22" i="24"/>
  <c r="AS22" i="24"/>
  <c r="AQ22" i="24"/>
  <c r="AM22" i="24"/>
  <c r="AJ22" i="24"/>
  <c r="AG22" i="24"/>
  <c r="AD22" i="24"/>
  <c r="AA22" i="24"/>
  <c r="X22" i="24"/>
  <c r="T22" i="24"/>
  <c r="P22" i="24"/>
  <c r="L22" i="24"/>
  <c r="H22" i="24"/>
  <c r="BA21" i="24"/>
  <c r="AY21" i="24"/>
  <c r="AW21" i="24"/>
  <c r="AU21" i="24"/>
  <c r="AS21" i="24"/>
  <c r="AQ21" i="24"/>
  <c r="AM21" i="24"/>
  <c r="AJ21" i="24"/>
  <c r="AG21" i="24"/>
  <c r="AD21" i="24"/>
  <c r="AA21" i="24"/>
  <c r="X21" i="24"/>
  <c r="T21" i="24"/>
  <c r="P21" i="24"/>
  <c r="L21" i="24"/>
  <c r="H21" i="24"/>
  <c r="BA20" i="24"/>
  <c r="AY20" i="24"/>
  <c r="AW20" i="24"/>
  <c r="AU20" i="24"/>
  <c r="AS20" i="24"/>
  <c r="AQ20" i="24"/>
  <c r="AM20" i="24"/>
  <c r="AJ20" i="24"/>
  <c r="AG20" i="24"/>
  <c r="AD20" i="24"/>
  <c r="AA20" i="24"/>
  <c r="X20" i="24"/>
  <c r="T20" i="24"/>
  <c r="P20" i="24"/>
  <c r="L20" i="24"/>
  <c r="H20" i="24"/>
  <c r="BA19" i="24"/>
  <c r="AY19" i="24"/>
  <c r="AW19" i="24"/>
  <c r="AU19" i="24"/>
  <c r="AS19" i="24"/>
  <c r="AQ19" i="24"/>
  <c r="AM19" i="24"/>
  <c r="AJ19" i="24"/>
  <c r="AG19" i="24"/>
  <c r="AD19" i="24"/>
  <c r="AA19" i="24"/>
  <c r="X19" i="24"/>
  <c r="T19" i="24"/>
  <c r="P19" i="24"/>
  <c r="L19" i="24"/>
  <c r="H19" i="24"/>
  <c r="T18" i="24"/>
  <c r="P18" i="24"/>
  <c r="L18" i="24"/>
  <c r="H18" i="24"/>
  <c r="T17" i="24"/>
  <c r="P17" i="24"/>
  <c r="L17" i="24"/>
  <c r="H17" i="24"/>
  <c r="T16" i="24"/>
  <c r="T24" i="24" s="1"/>
  <c r="T25" i="24" s="1"/>
  <c r="P16" i="24"/>
  <c r="L16" i="24"/>
  <c r="H16" i="24"/>
  <c r="BA15" i="24"/>
  <c r="AY15" i="24"/>
  <c r="AW15" i="24"/>
  <c r="AU15" i="24"/>
  <c r="AS15" i="24"/>
  <c r="AS24" i="24" s="1"/>
  <c r="AS25" i="24" s="1"/>
  <c r="AQ15" i="24"/>
  <c r="AM15" i="24"/>
  <c r="AM24" i="24" s="1"/>
  <c r="AJ15" i="24"/>
  <c r="AG15" i="24"/>
  <c r="AG24" i="24" s="1"/>
  <c r="AG25" i="24" s="1"/>
  <c r="AD15" i="24"/>
  <c r="AA15" i="24"/>
  <c r="AA24" i="24" s="1"/>
  <c r="X15" i="24"/>
  <c r="T15" i="24"/>
  <c r="P15" i="24"/>
  <c r="L15" i="24"/>
  <c r="H15" i="24"/>
  <c r="AZ13" i="24"/>
  <c r="AX13" i="24"/>
  <c r="AV13" i="24"/>
  <c r="AT13" i="24"/>
  <c r="AR13" i="24"/>
  <c r="AQ13" i="24"/>
  <c r="AP13" i="24"/>
  <c r="AN13" i="24"/>
  <c r="AL13" i="24"/>
  <c r="AK13" i="24"/>
  <c r="AJ13" i="24"/>
  <c r="AI13" i="24"/>
  <c r="AH13" i="24"/>
  <c r="AF13" i="24"/>
  <c r="AE13" i="24"/>
  <c r="AD13" i="24"/>
  <c r="AC13" i="24"/>
  <c r="AB13" i="24"/>
  <c r="Z13" i="24"/>
  <c r="Y13" i="24"/>
  <c r="X13" i="24"/>
  <c r="W13" i="24"/>
  <c r="U13" i="24"/>
  <c r="S13" i="24"/>
  <c r="P13" i="24"/>
  <c r="L13" i="24"/>
  <c r="H13" i="24"/>
  <c r="BA12" i="24"/>
  <c r="AY12" i="24"/>
  <c r="AW12" i="24"/>
  <c r="AU12" i="24"/>
  <c r="AS12" i="24"/>
  <c r="AQ12" i="24"/>
  <c r="AM12" i="24"/>
  <c r="AJ12" i="24"/>
  <c r="AG12" i="24"/>
  <c r="AD12" i="24"/>
  <c r="AA12" i="24"/>
  <c r="X12" i="24"/>
  <c r="T12" i="24"/>
  <c r="P12" i="24"/>
  <c r="L12" i="24"/>
  <c r="H12" i="24"/>
  <c r="BA11" i="24"/>
  <c r="AY11" i="24"/>
  <c r="AW11" i="24"/>
  <c r="AU11" i="24"/>
  <c r="AS11" i="24"/>
  <c r="AQ11" i="24"/>
  <c r="AM11" i="24"/>
  <c r="AJ11" i="24"/>
  <c r="AG11" i="24"/>
  <c r="AD11" i="24"/>
  <c r="AA11" i="24"/>
  <c r="X11" i="24"/>
  <c r="T11" i="24"/>
  <c r="P11" i="24"/>
  <c r="L11" i="24"/>
  <c r="H11" i="24"/>
  <c r="BA10" i="24"/>
  <c r="AY10" i="24"/>
  <c r="AW10" i="24"/>
  <c r="AU10" i="24"/>
  <c r="AS10" i="24"/>
  <c r="AQ10" i="24"/>
  <c r="AM10" i="24"/>
  <c r="AJ10" i="24"/>
  <c r="AG10" i="24"/>
  <c r="AD10" i="24"/>
  <c r="AA10" i="24"/>
  <c r="X10" i="24"/>
  <c r="T10" i="24"/>
  <c r="P10" i="24"/>
  <c r="L10" i="24"/>
  <c r="H10" i="24"/>
  <c r="BA9" i="24"/>
  <c r="AY9" i="24"/>
  <c r="AW9" i="24"/>
  <c r="AU9" i="24"/>
  <c r="AS9" i="24"/>
  <c r="AQ9" i="24"/>
  <c r="AM9" i="24"/>
  <c r="AJ9" i="24"/>
  <c r="AG9" i="24"/>
  <c r="AD9" i="24"/>
  <c r="AA9" i="24"/>
  <c r="X9" i="24"/>
  <c r="T9" i="24"/>
  <c r="P9" i="24"/>
  <c r="L9" i="24"/>
  <c r="H9" i="24"/>
  <c r="BA8" i="24"/>
  <c r="AY8" i="24"/>
  <c r="AW8" i="24"/>
  <c r="AU8" i="24"/>
  <c r="AS8" i="24"/>
  <c r="AQ8" i="24"/>
  <c r="AM8" i="24"/>
  <c r="AJ8" i="24"/>
  <c r="AG8" i="24"/>
  <c r="AD8" i="24"/>
  <c r="AA8" i="24"/>
  <c r="X8" i="24"/>
  <c r="T8" i="24"/>
  <c r="P8" i="24"/>
  <c r="L8" i="24"/>
  <c r="H8" i="24"/>
  <c r="BA7" i="24"/>
  <c r="AY7" i="24"/>
  <c r="AW7" i="24"/>
  <c r="AU7" i="24"/>
  <c r="AS7" i="24"/>
  <c r="AS13" i="24" s="1"/>
  <c r="AQ7" i="24"/>
  <c r="AM7" i="24"/>
  <c r="AM13" i="24" s="1"/>
  <c r="AJ7" i="24"/>
  <c r="AG7" i="24"/>
  <c r="AG13" i="24" s="1"/>
  <c r="AD7" i="24"/>
  <c r="AA7" i="24"/>
  <c r="AA13" i="24" s="1"/>
  <c r="X7" i="24"/>
  <c r="T7" i="24"/>
  <c r="T13" i="24" s="1"/>
  <c r="P7" i="24"/>
  <c r="L7" i="24"/>
  <c r="H7" i="24"/>
  <c r="AA25" i="24" l="1"/>
  <c r="AM25" i="24"/>
  <c r="E7" i="12" l="1"/>
  <c r="D7" i="19"/>
  <c r="E7" i="19"/>
  <c r="F7" i="19"/>
  <c r="G7" i="19"/>
  <c r="H7" i="19"/>
  <c r="H7" i="12"/>
  <c r="G7" i="12"/>
  <c r="F7" i="12"/>
  <c r="D7" i="12"/>
  <c r="J7" i="21"/>
  <c r="I7" i="21"/>
  <c r="H7" i="21"/>
  <c r="G7" i="21"/>
  <c r="F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W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<sst xmlns="http://schemas.openxmlformats.org/spreadsheetml/2006/main" count="507" uniqueCount="192">
  <si>
    <t>n.d.</t>
  </si>
  <si>
    <t>© 2018 BFS-OFS-UST / WSA</t>
  </si>
  <si>
    <t>()</t>
  </si>
  <si>
    <t>( )</t>
  </si>
  <si>
    <t>Fernsehgeräte (mit Röhrenbildschirm)</t>
  </si>
  <si>
    <t>HD-Fernsehgeräte (LDC, Plasma, DLP)</t>
  </si>
  <si>
    <t>Parabolantennen für Satellitenempfang</t>
  </si>
  <si>
    <t>Titel</t>
  </si>
  <si>
    <t>Ausgestattete Haushalte in % (mind. 1 Produkt)</t>
  </si>
  <si>
    <t xml:space="preserve">Italien  </t>
  </si>
  <si>
    <t>Korea</t>
  </si>
  <si>
    <t xml:space="preserve">Japan  </t>
  </si>
  <si>
    <t xml:space="preserve">Spanien  </t>
  </si>
  <si>
    <t>Frankreich</t>
  </si>
  <si>
    <t>Belgien</t>
  </si>
  <si>
    <t xml:space="preserve">Österreich  </t>
  </si>
  <si>
    <t>Finnland</t>
  </si>
  <si>
    <t xml:space="preserve">Kanada </t>
  </si>
  <si>
    <t>USA</t>
  </si>
  <si>
    <t xml:space="preserve">Schweden </t>
  </si>
  <si>
    <t>Schweiz (1)</t>
  </si>
  <si>
    <t>Niederlande</t>
  </si>
  <si>
    <t xml:space="preserve">Vereinigtes Königreich  </t>
  </si>
  <si>
    <t xml:space="preserve">Deutschland  </t>
  </si>
  <si>
    <t>Dänemark</t>
  </si>
  <si>
    <t>Norwegen</t>
  </si>
  <si>
    <t>(1) Schätzung der ITU</t>
  </si>
  <si>
    <t>Quelle: ITU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</si>
  <si>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</si>
  <si>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</si>
  <si>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</si>
  <si>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</si>
  <si>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</si>
  <si>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</si>
  <si>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</si>
  <si>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</si>
  <si>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</si>
  <si>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</si>
  <si>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</si>
  <si>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</si>
  <si>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</si>
  <si>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</si>
  <si>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</si>
  <si>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</si>
  <si>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</si>
  <si>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</si>
  <si>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</si>
  <si>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</si>
  <si>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 xml:space="preserve">Ausgestattete Haushalte in % </t>
  </si>
  <si>
    <t>kein Produkt</t>
  </si>
  <si>
    <t>ein Produkt</t>
  </si>
  <si>
    <t>zwei Produkte</t>
  </si>
  <si>
    <t>Elektronische Agenda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</si>
  <si>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</si>
  <si>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</si>
  <si>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</si>
  <si>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</si>
  <si>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</si>
  <si>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</si>
  <si>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</si>
  <si>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</si>
  <si>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</si>
  <si>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</si>
  <si>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</si>
  <si>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</si>
  <si>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</si>
  <si>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</si>
  <si>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</si>
  <si>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</si>
  <si>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drei Produkte
oder mehr</t>
  </si>
  <si>
    <t>ein Produkt 
oder mehr</t>
  </si>
  <si>
    <t>Monatliches Haushaltseinkommen in Franken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</si>
  <si>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</si>
  <si>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</si>
  <si>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</si>
  <si>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</si>
  <si>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</si>
  <si>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</si>
  <si>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</si>
  <si>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</si>
  <si>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Anteil der Haushalte mit mindestens einem Produkt</t>
  </si>
  <si>
    <t>Total der Haushalte</t>
  </si>
  <si>
    <t>Stereoanlagen (ohne DVD)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</si>
  <si>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</si>
  <si>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</si>
  <si>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</si>
  <si>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</si>
  <si>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( ) Ungenügende Anzahl Einträge, um Ergebnisse zu publizieren.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</si>
  <si>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</si>
  <si>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</si>
  <si>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</si>
  <si>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</si>
  <si>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</si>
  <si>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</si>
  <si>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</si>
  <si>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</si>
  <si>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</si>
  <si>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</si>
  <si>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</si>
  <si>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</si>
  <si>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</si>
  <si>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</si>
  <si>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Anteil der Haushalte 
mit mindestens einem Produkt</t>
  </si>
  <si>
    <t>n.v.: nicht verfügbar</t>
  </si>
  <si>
    <t>© 2019 BFS-OFS-UST / WSA</t>
  </si>
  <si>
    <t>IKT-Ausstattung der Schweizer Haushalte nach Produktart, 2016</t>
  </si>
  <si>
    <t>IKT-Ausstattung der Schweizer Haushalte nach Bruttohaushaltseinkommen, 2016</t>
  </si>
  <si>
    <t>IKT-Ausstattung der Schweizer Haushalte nach Bildungsstand, 2016</t>
  </si>
  <si>
    <t>IKT-Ausstattung der Schweizer Haushalte nach Haushaltsgrösse, 2016</t>
  </si>
  <si>
    <t xml:space="preserve">Set 301 : </t>
  </si>
  <si>
    <t>a</t>
  </si>
  <si>
    <t>© 2019 OFS-BFS-UST / WSA</t>
  </si>
  <si>
    <t>Haushalte und Bevölkerung</t>
  </si>
  <si>
    <t>Indikator 30103:</t>
  </si>
  <si>
    <t>Hauptdaten:</t>
  </si>
  <si>
    <t>Zusätzliche Daten:</t>
  </si>
  <si>
    <t>Historische Daten:</t>
  </si>
  <si>
    <t>Kommentare und Definitionen: siehe Indikator im Internet</t>
  </si>
  <si>
    <t xml:space="preserve">Computer-Ausstattung der Haushalte im internationalen Vergleich, Entwicklung </t>
  </si>
  <si>
    <t>IKT-Ausstattung der Schweizer Haushalte nach Produktart, Entwicklung</t>
  </si>
  <si>
    <t>IKT-Ausstattung der Schweizer Haushalte nach Produktart, Anzahl Produkte, 2016</t>
  </si>
  <si>
    <t>Ausgabenkategorie</t>
  </si>
  <si>
    <t>Monatliche Konsumausgaben in Franken</t>
  </si>
  <si>
    <t>In % der Gesamtausgaben</t>
  </si>
  <si>
    <t>Schätzung Jahrestotal in Millionen Franken</t>
  </si>
  <si>
    <t>Durchschnittliche Gesamtausgaben pro Monat in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</si>
  <si>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</si>
  <si>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</si>
  <si>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</si>
  <si>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</si>
  <si>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</si>
  <si>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</si>
  <si>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</si>
  <si>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</si>
  <si>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</si>
  <si>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</si>
  <si>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</si>
  <si>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</si>
  <si>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</si>
  <si>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</si>
  <si>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</si>
  <si>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</si>
  <si>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</si>
  <si>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</si>
  <si>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</si>
  <si>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</si>
  <si>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</si>
  <si>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(n) Position unterliegt starken Schwankungen: Variationskoeffizient &gt; 10% oder unzureichende Anzahl Daten</t>
  </si>
  <si>
    <t>Quellen: BFS/EVE 1998–2005; HABE 2006–2016</t>
  </si>
  <si>
    <t xml:space="preserve">Ausgaben der Haushalte in der Schweiz für IKT-Produkte und -Dienstleistungen nach Ausgabenkategorie, Entwicklung </t>
  </si>
  <si>
    <t>IKT-Ausgaben im internationalen Vergleich, 2012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</si>
  <si>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</si>
  <si>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</si>
  <si>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</si>
  <si>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</si>
  <si>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</si>
  <si>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</si>
  <si>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Deutschland</t>
  </si>
  <si>
    <t>Österreich</t>
  </si>
  <si>
    <t>Kanada</t>
  </si>
  <si>
    <t>Spanien</t>
  </si>
  <si>
    <t>Irland</t>
  </si>
  <si>
    <t>Italien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</si>
  <si>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</si>
  <si>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</si>
  <si>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</si>
  <si>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</si>
  <si>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</si>
  <si>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</si>
  <si>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</si>
  <si>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</si>
  <si>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</si>
  <si>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Quelle: BFS – Haushaltsbudgeterhebung (HABE)</t>
  </si>
  <si>
    <t>Ausgaben der Haushalte in der Schweiz für IKT-Produkte und -Dienstleistungen nach Ausgabenkategorie, Entwicklung</t>
  </si>
  <si>
    <t>Letztes Update: Mai 2019</t>
  </si>
  <si>
    <t>Letztes Update: 2013</t>
  </si>
  <si>
    <t>IKT-Ausstattung und IKT-Ausgaben der Haushalte</t>
  </si>
  <si>
    <t>Computer-Ausstattung der Haushalte im internationalen Vergleich, Entwicklung</t>
  </si>
  <si>
    <t>IKT-Ausstattung der Schweizer Haushalte, Entwicklung</t>
  </si>
  <si>
    <t>Computer-Ausstattung der Haushalte im internationalen Vergleich, 2017</t>
  </si>
  <si>
    <t>Kanada (2016)</t>
  </si>
  <si>
    <t>Schweden (2016)</t>
  </si>
  <si>
    <t>Schweiz (1) (2016)</t>
  </si>
  <si>
    <t>Computer-Ausstattung der Haushalte, internationaler Vergleich, 2017</t>
  </si>
  <si>
    <t>Letztes Update: Dezember 2019</t>
  </si>
  <si>
    <t>Korea (2018)</t>
  </si>
  <si>
    <t>Spanien (2018)</t>
  </si>
  <si>
    <t xml:space="preserve">Österreich   </t>
  </si>
  <si>
    <t>Finnland (2018)</t>
  </si>
  <si>
    <t>Ver. Königreich (2016)</t>
  </si>
  <si>
    <t>Notes : voir métdologie concernant les résultats liés à la téléphonie fixe, mobile et aux offres groupées.</t>
  </si>
  <si>
    <t>© 2017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</si>
</sst>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_);0.0%_);0.0%_);@"/>
    <numFmt numFmtId="175" formatCode="0.0%"/>
    <numFmt numFmtId="176" formatCode="0.0%_)_);\−0.0%_)_);0.0%_)_);@_)_)"/>
    <numFmt numFmtId="177" formatCode="_)@"/>
    <numFmt numFmtId="178" formatCode="0.00_);\−0.0_);0.00_);@_)"/>
    <numFmt numFmtId="179" formatCode="0.000,,\ &quot;mio.&quot;_);\−0.000,,\ &quot;mio.&quot;_);0.000,,\ &quot;mio.&quot;_);@_)"/>
    <numFmt numFmtId="180" formatCode="#,##0_);\(#,##0\)"/>
    <numFmt numFmtId="181" formatCode="#\ ##0.00_)"/>
    <numFmt numFmtId="182" formatCode="#\ ##0.00_);\-#\ ##0.00_);#\ ##0.00_);@"/>
    <numFmt numFmtId="183" formatCode="#\ ##0,,\ &quot;mio.&quot;_)"/>
    <numFmt numFmtId="184" formatCode="\(0.00\);\(\-0.00\);\(0.00\);@_)"/>
    <numFmt numFmtId="185" formatCode="#\ ##0,,\ &quot;mio.&quot;_);\−#\ ##0,,\ &quot;mio.&quot;_);#\ ##0,,\ &quot;mio.&quot;_);@_)"/>
    <numFmt numFmtId="186" formatCode="\(0.00\)"/>
    <numFmt numFmtId="187" formatCode="0.00;\−0.00;0.00;@"/>
    <numFmt numFmtId="188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name val="Time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405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 applyFill="1"/>
    <xf numFmtId="1" fontId="8" fillId="0" borderId="0" xfId="0" applyNumberFormat="1" applyFont="1" applyFill="1" applyAlignment="1">
      <alignment horizontal="center"/>
    </xf>
    <xf numFmtId="0" fontId="8" fillId="0" borderId="0" xfId="5" applyFont="1" applyBorder="1"/>
    <xf numFmtId="0" fontId="8" fillId="0" borderId="0" xfId="0" applyFont="1"/>
    <xf numFmtId="0" fontId="8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horizontal="right"/>
    </xf>
    <xf numFmtId="167" fontId="10" fillId="0" borderId="0" xfId="6" applyNumberFormat="1" applyFont="1" applyFill="1" applyBorder="1" applyAlignment="1">
      <alignment horizontal="left" indent="1"/>
    </xf>
    <xf numFmtId="0" fontId="8" fillId="0" borderId="0" xfId="5" applyFont="1" applyAlignment="1"/>
    <xf numFmtId="0" fontId="10" fillId="0" borderId="0" xfId="6" applyFont="1" applyFill="1" applyBorder="1" applyAlignment="1">
      <alignment horizontal="left"/>
    </xf>
    <xf numFmtId="0" fontId="10" fillId="0" borderId="0" xfId="6" applyFont="1" applyFill="1" applyBorder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Fill="1" applyProtection="1">
      <protection locked="0"/>
    </xf>
    <xf numFmtId="169" fontId="8" fillId="0" borderId="0" xfId="7" applyFont="1" applyAlignment="1" applyProtection="1">
      <alignment horizontal="left"/>
    </xf>
    <xf numFmtId="0" fontId="8" fillId="0" borderId="0" xfId="4" applyFont="1" applyBorder="1" applyAlignment="1"/>
    <xf numFmtId="0" fontId="8" fillId="0" borderId="0" xfId="5" applyFont="1" applyBorder="1" applyAlignment="1"/>
    <xf numFmtId="0" fontId="7" fillId="0" borderId="0" xfId="5" applyFont="1" applyAlignment="1">
      <alignment horizontal="center" vertical="top"/>
    </xf>
    <xf numFmtId="0" fontId="8" fillId="0" borderId="0" xfId="5" applyFont="1" applyBorder="1" applyAlignment="1">
      <alignment horizontal="left" wrapText="1"/>
    </xf>
    <xf numFmtId="0" fontId="7" fillId="0" borderId="0" xfId="0" applyFont="1"/>
    <xf numFmtId="0" fontId="14" fillId="0" borderId="0" xfId="1" applyFont="1" applyAlignment="1" applyProtection="1"/>
    <xf numFmtId="167" fontId="8" fillId="0" borderId="0" xfId="5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0" fontId="11" fillId="0" borderId="0" xfId="6" applyFont="1" applyFill="1" applyBorder="1" applyAlignment="1">
      <alignment horizontal="left" vertical="top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Border="1" applyAlignment="1">
      <alignment horizontal="left" wrapText="1"/>
    </xf>
    <xf numFmtId="0" fontId="7" fillId="0" borderId="0" xfId="5" applyFont="1" applyBorder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Fill="1" applyBorder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Fill="1" applyBorder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Fill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NumberFormat="1" applyFont="1" applyBorder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Fill="1" applyBorder="1" applyAlignment="1">
      <alignment horizontal="center" vertical="center"/>
    </xf>
    <xf numFmtId="167" fontId="7" fillId="0" borderId="0" xfId="7" applyNumberFormat="1" applyFont="1" applyFill="1" applyBorder="1" applyAlignment="1">
      <alignment horizontal="center"/>
    </xf>
    <xf numFmtId="169" fontId="8" fillId="0" borderId="0" xfId="7" applyFont="1" applyFill="1"/>
    <xf numFmtId="167" fontId="10" fillId="0" borderId="12" xfId="6" applyNumberFormat="1" applyFont="1" applyFill="1" applyBorder="1" applyAlignment="1">
      <alignment horizontal="left" indent="1"/>
    </xf>
    <xf numFmtId="0" fontId="7" fillId="0" borderId="0" xfId="0" applyFont="1" applyBorder="1"/>
    <xf numFmtId="167" fontId="8" fillId="0" borderId="0" xfId="5" applyNumberFormat="1" applyFont="1" applyAlignment="1"/>
    <xf numFmtId="0" fontId="8" fillId="0" borderId="0" xfId="0" applyFont="1" applyBorder="1"/>
    <xf numFmtId="177" fontId="8" fillId="0" borderId="0" xfId="0" applyNumberFormat="1" applyFont="1" applyFill="1" applyBorder="1" applyAlignment="1">
      <alignment horizontal="left" vertical="center"/>
    </xf>
    <xf numFmtId="177" fontId="8" fillId="0" borderId="1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175" fontId="8" fillId="0" borderId="0" xfId="0" applyNumberFormat="1" applyFont="1"/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Border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Border="1" applyAlignment="1">
      <alignment horizontal="center" vertical="center"/>
    </xf>
    <xf numFmtId="167" fontId="10" fillId="0" borderId="0" xfId="6" applyNumberFormat="1" applyFont="1" applyFill="1" applyBorder="1" applyAlignment="1">
      <alignment horizontal="center" vertical="center"/>
    </xf>
    <xf numFmtId="167" fontId="10" fillId="0" borderId="3" xfId="6" applyNumberFormat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0" fontId="8" fillId="0" borderId="0" xfId="5" applyNumberFormat="1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Fill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2" fontId="8" fillId="0" borderId="0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7" fontId="8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shrinkToFit="1"/>
    </xf>
    <xf numFmtId="177" fontId="7" fillId="0" borderId="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shrinkToFit="1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170" fontId="9" fillId="0" borderId="0" xfId="0" applyNumberFormat="1" applyFont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right" vertical="center" shrinkToFit="1"/>
    </xf>
    <xf numFmtId="166" fontId="8" fillId="0" borderId="0" xfId="2" applyNumberFormat="1" applyFont="1" applyFill="1" applyBorder="1" applyAlignment="1">
      <alignment horizontal="right" vertical="center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Fill="1" applyBorder="1" applyAlignment="1">
      <alignment horizontal="right" vertical="center" shrinkToFit="1"/>
    </xf>
    <xf numFmtId="167" fontId="8" fillId="0" borderId="0" xfId="0" applyNumberFormat="1" applyFont="1" applyBorder="1" applyAlignment="1">
      <alignment horizontal="right" vertical="center" shrinkToFit="1"/>
    </xf>
    <xf numFmtId="171" fontId="8" fillId="0" borderId="0" xfId="0" applyNumberFormat="1" applyFont="1" applyFill="1" applyBorder="1" applyAlignment="1">
      <alignment horizontal="left" vertical="center"/>
    </xf>
    <xf numFmtId="167" fontId="8" fillId="0" borderId="0" xfId="0" applyNumberFormat="1" applyFont="1" applyFill="1" applyBorder="1" applyAlignment="1">
      <alignment horizontal="center" vertical="center" shrinkToFit="1"/>
    </xf>
    <xf numFmtId="0" fontId="11" fillId="0" borderId="0" xfId="6" applyFont="1" applyFill="1" applyBorder="1" applyAlignment="1">
      <alignment horizontal="left"/>
    </xf>
    <xf numFmtId="172" fontId="8" fillId="0" borderId="0" xfId="0" applyNumberFormat="1" applyFont="1" applyBorder="1" applyAlignment="1">
      <alignment horizontal="center" vertical="center"/>
    </xf>
    <xf numFmtId="170" fontId="8" fillId="0" borderId="16" xfId="0" applyNumberFormat="1" applyFont="1" applyBorder="1" applyAlignment="1">
      <alignment horizontal="center" vertical="center"/>
    </xf>
    <xf numFmtId="173" fontId="9" fillId="0" borderId="17" xfId="0" applyNumberFormat="1" applyFont="1" applyBorder="1" applyAlignment="1">
      <alignment horizontal="center" vertical="center"/>
    </xf>
    <xf numFmtId="173" fontId="8" fillId="0" borderId="17" xfId="0" applyNumberFormat="1" applyFont="1" applyBorder="1" applyAlignment="1">
      <alignment horizontal="center" vertical="center"/>
    </xf>
    <xf numFmtId="172" fontId="8" fillId="0" borderId="11" xfId="0" applyNumberFormat="1" applyFont="1" applyBorder="1" applyAlignment="1">
      <alignment horizontal="center" vertical="center"/>
    </xf>
    <xf numFmtId="167" fontId="8" fillId="0" borderId="11" xfId="5" applyNumberFormat="1" applyFont="1" applyBorder="1" applyAlignment="1">
      <alignment horizontal="center" vertical="center"/>
    </xf>
    <xf numFmtId="170" fontId="8" fillId="0" borderId="6" xfId="0" applyNumberFormat="1" applyFont="1" applyBorder="1" applyAlignment="1">
      <alignment horizontal="center" vertical="center"/>
    </xf>
    <xf numFmtId="172" fontId="8" fillId="0" borderId="13" xfId="0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72" fontId="8" fillId="0" borderId="18" xfId="0" applyNumberFormat="1" applyFont="1" applyBorder="1" applyAlignment="1">
      <alignment horizontal="center" vertical="center"/>
    </xf>
    <xf numFmtId="172" fontId="8" fillId="0" borderId="1" xfId="0" applyNumberFormat="1" applyFont="1" applyBorder="1" applyAlignment="1">
      <alignment horizontal="center" vertical="center"/>
    </xf>
    <xf numFmtId="172" fontId="8" fillId="0" borderId="10" xfId="0" applyNumberFormat="1" applyFont="1" applyBorder="1" applyAlignment="1">
      <alignment horizontal="center" vertical="center"/>
    </xf>
    <xf numFmtId="174" fontId="8" fillId="0" borderId="5" xfId="0" applyNumberFormat="1" applyFont="1" applyBorder="1" applyAlignment="1">
      <alignment horizontal="center" vertical="center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1" fontId="9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Border="1" applyAlignment="1">
      <alignment horizontal="right" vertical="center"/>
    </xf>
    <xf numFmtId="167" fontId="8" fillId="0" borderId="0" xfId="0" applyNumberFormat="1" applyFont="1" applyAlignment="1">
      <alignment horizontal="right" vertical="center" shrinkToFit="1"/>
    </xf>
    <xf numFmtId="171" fontId="8" fillId="0" borderId="1" xfId="0" applyNumberFormat="1" applyFont="1" applyFill="1" applyBorder="1" applyAlignment="1">
      <alignment horizontal="left" vertical="center"/>
    </xf>
    <xf numFmtId="170" fontId="9" fillId="0" borderId="0" xfId="0" applyNumberFormat="1" applyFont="1" applyBorder="1" applyAlignment="1">
      <alignment horizontal="right" vertical="center"/>
    </xf>
    <xf numFmtId="171" fontId="8" fillId="0" borderId="0" xfId="0" applyNumberFormat="1" applyFont="1" applyBorder="1" applyAlignment="1">
      <alignment horizontal="right" vertical="center"/>
    </xf>
    <xf numFmtId="170" fontId="8" fillId="0" borderId="16" xfId="0" applyNumberFormat="1" applyFont="1" applyBorder="1" applyAlignment="1">
      <alignment horizontal="left" vertical="top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Fill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Fill="1" applyBorder="1" applyAlignment="1">
      <alignment horizontal="left" vertical="center"/>
    </xf>
    <xf numFmtId="171" fontId="8" fillId="0" borderId="12" xfId="0" applyNumberFormat="1" applyFont="1" applyFill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0" fontId="8" fillId="0" borderId="1" xfId="5" applyNumberFormat="1" applyFont="1" applyBorder="1" applyAlignment="1">
      <alignment horizontal="center" vertical="center"/>
    </xf>
    <xf numFmtId="10" fontId="8" fillId="0" borderId="10" xfId="5" applyNumberFormat="1" applyFont="1" applyBorder="1" applyAlignment="1">
      <alignment horizontal="center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66" fontId="9" fillId="0" borderId="0" xfId="2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3"/>
    </xf>
    <xf numFmtId="171" fontId="8" fillId="0" borderId="5" xfId="0" applyNumberFormat="1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top"/>
    </xf>
    <xf numFmtId="173" fontId="8" fillId="0" borderId="7" xfId="0" applyNumberFormat="1" applyFont="1" applyBorder="1" applyAlignment="1">
      <alignment horizontal="left" vertical="center"/>
    </xf>
    <xf numFmtId="174" fontId="8" fillId="0" borderId="5" xfId="0" applyNumberFormat="1" applyFont="1" applyBorder="1" applyAlignment="1">
      <alignment horizontal="center" vertical="center" wrapText="1"/>
    </xf>
    <xf numFmtId="167" fontId="8" fillId="0" borderId="13" xfId="0" applyNumberFormat="1" applyFont="1" applyFill="1" applyBorder="1" applyAlignment="1">
      <alignment horizontal="center" vertical="center" shrinkToFit="1"/>
    </xf>
    <xf numFmtId="167" fontId="8" fillId="0" borderId="11" xfId="0" applyNumberFormat="1" applyFont="1" applyFill="1" applyBorder="1" applyAlignment="1">
      <alignment horizontal="center" vertical="center" shrinkToFit="1"/>
    </xf>
    <xf numFmtId="167" fontId="8" fillId="0" borderId="19" xfId="0" applyNumberFormat="1" applyFont="1" applyFill="1" applyBorder="1" applyAlignment="1">
      <alignment horizontal="center" vertical="center" shrinkToFit="1"/>
    </xf>
    <xf numFmtId="167" fontId="8" fillId="0" borderId="12" xfId="0" applyNumberFormat="1" applyFont="1" applyFill="1" applyBorder="1" applyAlignment="1">
      <alignment horizontal="center" vertical="center" shrinkToFit="1"/>
    </xf>
    <xf numFmtId="167" fontId="8" fillId="0" borderId="15" xfId="0" applyNumberFormat="1" applyFont="1" applyFill="1" applyBorder="1" applyAlignment="1">
      <alignment horizontal="center" vertical="center" shrinkToFit="1"/>
    </xf>
    <xf numFmtId="170" fontId="8" fillId="0" borderId="6" xfId="0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/>
    </xf>
    <xf numFmtId="167" fontId="8" fillId="0" borderId="0" xfId="8" applyNumberFormat="1" applyFont="1"/>
    <xf numFmtId="167" fontId="8" fillId="0" borderId="0" xfId="8" applyNumberFormat="1" applyFont="1" applyAlignment="1">
      <alignment horizontal="center"/>
    </xf>
    <xf numFmtId="167" fontId="8" fillId="0" borderId="0" xfId="0" applyNumberFormat="1" applyFont="1"/>
    <xf numFmtId="167" fontId="8" fillId="0" borderId="0" xfId="5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9" fontId="8" fillId="0" borderId="4" xfId="0" applyNumberFormat="1" applyFont="1" applyFill="1" applyBorder="1" applyAlignment="1">
      <alignment horizontal="right" vertical="center"/>
    </xf>
    <xf numFmtId="171" fontId="9" fillId="0" borderId="17" xfId="0" applyNumberFormat="1" applyFont="1" applyFill="1" applyBorder="1" applyAlignment="1">
      <alignment horizontal="left" vertical="center" indent="1"/>
    </xf>
    <xf numFmtId="179" fontId="8" fillId="0" borderId="6" xfId="0" applyNumberFormat="1" applyFont="1" applyFill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 applyAlignment="1"/>
    <xf numFmtId="0" fontId="8" fillId="0" borderId="0" xfId="9" applyFont="1" applyAlignment="1"/>
    <xf numFmtId="1" fontId="8" fillId="0" borderId="0" xfId="9" applyNumberFormat="1" applyFont="1" applyBorder="1" applyAlignment="1" applyProtection="1">
      <alignment horizontal="center"/>
    </xf>
    <xf numFmtId="0" fontId="8" fillId="0" borderId="0" xfId="11" applyFont="1"/>
    <xf numFmtId="180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80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Fill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Fill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Fill="1" applyBorder="1" applyAlignment="1">
      <alignment horizontal="center" vertical="top" wrapText="1"/>
    </xf>
    <xf numFmtId="169" fontId="8" fillId="0" borderId="2" xfId="7" applyFont="1" applyFill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80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8" fillId="0" borderId="0" xfId="9" applyFont="1" applyBorder="1"/>
    <xf numFmtId="0" fontId="7" fillId="0" borderId="2" xfId="9" applyFont="1" applyBorder="1" applyAlignment="1">
      <alignment horizontal="left"/>
    </xf>
    <xf numFmtId="181" fontId="7" fillId="0" borderId="4" xfId="9" applyNumberFormat="1" applyFont="1" applyFill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1" fontId="7" fillId="0" borderId="4" xfId="9" applyNumberFormat="1" applyFont="1" applyBorder="1" applyAlignment="1">
      <alignment horizontal="right" vertical="center"/>
    </xf>
    <xf numFmtId="181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 applyAlignment="1" applyProtection="1"/>
    <xf numFmtId="2" fontId="7" fillId="0" borderId="4" xfId="9" applyNumberFormat="1" applyFont="1" applyBorder="1" applyAlignment="1" applyProtection="1"/>
    <xf numFmtId="2" fontId="7" fillId="0" borderId="4" xfId="9" applyNumberFormat="1" applyFont="1" applyBorder="1" applyAlignment="1" applyProtection="1">
      <alignment horizontal="right"/>
    </xf>
    <xf numFmtId="2" fontId="7" fillId="0" borderId="4" xfId="9" applyNumberFormat="1" applyFont="1" applyBorder="1"/>
    <xf numFmtId="0" fontId="7" fillId="0" borderId="0" xfId="11" applyFont="1"/>
    <xf numFmtId="0" fontId="7" fillId="0" borderId="0" xfId="9" applyFont="1" applyBorder="1" applyAlignment="1" applyProtection="1">
      <alignment horizontal="left"/>
    </xf>
    <xf numFmtId="169" fontId="8" fillId="0" borderId="16" xfId="7" applyFont="1" applyFill="1" applyBorder="1" applyAlignment="1">
      <alignment horizontal="left" indent="1"/>
    </xf>
    <xf numFmtId="169" fontId="8" fillId="0" borderId="0" xfId="7" applyFont="1" applyFill="1" applyBorder="1" applyAlignment="1">
      <alignment horizontal="left" indent="1"/>
    </xf>
    <xf numFmtId="0" fontId="7" fillId="3" borderId="0" xfId="9" applyFont="1" applyFill="1" applyBorder="1" applyAlignment="1" applyProtection="1">
      <alignment horizontal="left"/>
    </xf>
    <xf numFmtId="169" fontId="8" fillId="0" borderId="17" xfId="7" applyFont="1" applyFill="1" applyBorder="1" applyAlignment="1">
      <alignment horizontal="left" indent="1"/>
    </xf>
    <xf numFmtId="169" fontId="8" fillId="0" borderId="3" xfId="7" applyFont="1" applyFill="1" applyBorder="1" applyAlignment="1">
      <alignment horizontal="left" indent="1"/>
    </xf>
    <xf numFmtId="0" fontId="7" fillId="0" borderId="17" xfId="9" applyFont="1" applyBorder="1" applyAlignment="1" applyProtection="1">
      <alignment horizontal="left"/>
    </xf>
    <xf numFmtId="0" fontId="7" fillId="0" borderId="9" xfId="9" applyFont="1" applyBorder="1" applyAlignment="1" applyProtection="1">
      <alignment horizontal="left"/>
    </xf>
    <xf numFmtId="0" fontId="7" fillId="0" borderId="11" xfId="9" applyFont="1" applyBorder="1" applyAlignment="1" applyProtection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0" fontId="8" fillId="0" borderId="0" xfId="9" applyFont="1" applyBorder="1" applyAlignment="1" applyProtection="1"/>
    <xf numFmtId="182" fontId="8" fillId="0" borderId="17" xfId="9" applyNumberFormat="1" applyFont="1" applyFill="1" applyBorder="1" applyAlignment="1">
      <alignment horizontal="right" vertical="center"/>
    </xf>
    <xf numFmtId="165" fontId="8" fillId="0" borderId="0" xfId="12" applyFont="1" applyBorder="1"/>
    <xf numFmtId="183" fontId="8" fillId="0" borderId="0" xfId="9" applyNumberFormat="1" applyFont="1" applyFill="1" applyBorder="1" applyAlignment="1">
      <alignment horizontal="right" vertical="center"/>
    </xf>
    <xf numFmtId="184" fontId="8" fillId="3" borderId="17" xfId="9" applyNumberFormat="1" applyFont="1" applyFill="1" applyBorder="1" applyAlignment="1">
      <alignment horizontal="right" vertical="center"/>
    </xf>
    <xf numFmtId="182" fontId="8" fillId="0" borderId="0" xfId="9" applyNumberFormat="1" applyFont="1" applyFill="1" applyBorder="1" applyAlignment="1">
      <alignment horizontal="right" vertical="center"/>
    </xf>
    <xf numFmtId="183" fontId="8" fillId="0" borderId="20" xfId="9" applyNumberFormat="1" applyFont="1" applyFill="1" applyBorder="1" applyAlignment="1">
      <alignment horizontal="right" vertical="center"/>
    </xf>
    <xf numFmtId="184" fontId="8" fillId="0" borderId="17" xfId="9" applyNumberFormat="1" applyFont="1" applyFill="1" applyBorder="1" applyAlignment="1">
      <alignment horizontal="right" vertical="center"/>
    </xf>
    <xf numFmtId="184" fontId="8" fillId="0" borderId="0" xfId="9" applyNumberFormat="1" applyFont="1" applyFill="1" applyBorder="1" applyAlignment="1">
      <alignment horizontal="right" vertical="center"/>
    </xf>
    <xf numFmtId="184" fontId="8" fillId="0" borderId="11" xfId="9" applyNumberFormat="1" applyFont="1" applyFill="1" applyBorder="1" applyAlignment="1">
      <alignment horizontal="right" vertical="center"/>
    </xf>
    <xf numFmtId="165" fontId="8" fillId="0" borderId="11" xfId="12" applyNumberFormat="1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NumberFormat="1" applyFont="1" applyBorder="1" applyAlignment="1" applyProtection="1">
      <alignment horizontal="right"/>
    </xf>
    <xf numFmtId="182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Fill="1" applyBorder="1" applyAlignment="1">
      <alignment horizontal="right" vertical="center"/>
    </xf>
    <xf numFmtId="182" fontId="8" fillId="0" borderId="11" xfId="9" applyNumberFormat="1" applyFont="1" applyFill="1" applyBorder="1" applyAlignment="1">
      <alignment horizontal="right" vertical="center"/>
    </xf>
    <xf numFmtId="185" fontId="8" fillId="0" borderId="0" xfId="9" applyNumberFormat="1" applyFont="1" applyFill="1" applyBorder="1" applyAlignment="1">
      <alignment horizontal="right" vertical="center" shrinkToFit="1"/>
    </xf>
    <xf numFmtId="186" fontId="8" fillId="0" borderId="11" xfId="9" applyNumberFormat="1" applyFont="1" applyFill="1" applyBorder="1" applyAlignment="1">
      <alignment horizontal="right" vertical="center"/>
    </xf>
    <xf numFmtId="184" fontId="8" fillId="0" borderId="11" xfId="12" applyNumberFormat="1" applyFont="1" applyBorder="1" applyAlignment="1">
      <alignment horizontal="right"/>
    </xf>
    <xf numFmtId="186" fontId="8" fillId="0" borderId="17" xfId="9" applyNumberFormat="1" applyFont="1" applyBorder="1" applyAlignment="1" applyProtection="1">
      <alignment vertical="center"/>
    </xf>
    <xf numFmtId="186" fontId="8" fillId="0" borderId="0" xfId="9" applyNumberFormat="1" applyFont="1" applyFill="1" applyBorder="1" applyAlignment="1" applyProtection="1">
      <alignment vertical="center"/>
    </xf>
    <xf numFmtId="186" fontId="8" fillId="3" borderId="17" xfId="9" applyNumberFormat="1" applyFont="1" applyFill="1" applyBorder="1" applyAlignment="1" applyProtection="1">
      <alignment vertical="center"/>
    </xf>
    <xf numFmtId="186" fontId="8" fillId="0" borderId="0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 applyProtection="1">
      <alignment horizontal="right" vertical="center"/>
    </xf>
    <xf numFmtId="186" fontId="8" fillId="3" borderId="17" xfId="9" applyNumberFormat="1" applyFont="1" applyFill="1" applyBorder="1" applyAlignment="1">
      <alignment vertical="center"/>
    </xf>
    <xf numFmtId="184" fontId="8" fillId="0" borderId="1" xfId="9" applyNumberFormat="1" applyFont="1" applyFill="1" applyBorder="1" applyAlignment="1">
      <alignment horizontal="right" vertical="center"/>
    </xf>
    <xf numFmtId="186" fontId="8" fillId="0" borderId="17" xfId="9" applyNumberFormat="1" applyFont="1" applyBorder="1" applyAlignment="1">
      <alignment vertical="center"/>
    </xf>
    <xf numFmtId="186" fontId="8" fillId="0" borderId="0" xfId="9" applyNumberFormat="1" applyFont="1" applyBorder="1" applyAlignment="1">
      <alignment vertical="center"/>
    </xf>
    <xf numFmtId="184" fontId="8" fillId="0" borderId="10" xfId="12" applyNumberFormat="1" applyFont="1" applyBorder="1" applyAlignment="1">
      <alignment horizontal="right"/>
    </xf>
    <xf numFmtId="165" fontId="8" fillId="0" borderId="10" xfId="12" applyNumberFormat="1" applyFont="1" applyBorder="1" applyAlignment="1">
      <alignment horizontal="right"/>
    </xf>
    <xf numFmtId="182" fontId="8" fillId="0" borderId="10" xfId="9" applyNumberFormat="1" applyFont="1" applyFill="1" applyBorder="1" applyAlignment="1">
      <alignment horizontal="right" vertical="center"/>
    </xf>
    <xf numFmtId="0" fontId="15" fillId="0" borderId="2" xfId="9" applyFont="1" applyBorder="1" applyAlignment="1" applyProtection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3" fontId="15" fillId="0" borderId="8" xfId="9" applyNumberFormat="1" applyFont="1" applyFill="1" applyBorder="1" applyAlignment="1">
      <alignment horizontal="right" vertical="center"/>
    </xf>
    <xf numFmtId="165" fontId="15" fillId="3" borderId="2" xfId="12" applyNumberFormat="1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NumberFormat="1" applyFont="1" applyBorder="1" applyAlignment="1" applyProtection="1">
      <alignment vertical="center"/>
    </xf>
    <xf numFmtId="165" fontId="15" fillId="0" borderId="2" xfId="12" applyNumberFormat="1" applyFont="1" applyBorder="1" applyAlignment="1" applyProtection="1">
      <alignment vertical="center"/>
    </xf>
    <xf numFmtId="183" fontId="15" fillId="0" borderId="2" xfId="9" applyNumberFormat="1" applyFont="1" applyFill="1" applyBorder="1" applyAlignment="1">
      <alignment horizontal="right" vertical="center"/>
    </xf>
    <xf numFmtId="165" fontId="15" fillId="0" borderId="8" xfId="12" applyNumberFormat="1" applyFont="1" applyBorder="1" applyAlignment="1" applyProtection="1">
      <alignment vertical="center"/>
    </xf>
    <xf numFmtId="165" fontId="15" fillId="0" borderId="0" xfId="12" applyNumberFormat="1" applyFont="1" applyBorder="1" applyAlignment="1" applyProtection="1">
      <alignment vertical="center"/>
    </xf>
    <xf numFmtId="165" fontId="15" fillId="0" borderId="11" xfId="12" applyNumberFormat="1" applyFont="1" applyBorder="1" applyAlignment="1" applyProtection="1">
      <alignment vertical="center"/>
    </xf>
    <xf numFmtId="165" fontId="15" fillId="0" borderId="18" xfId="12" applyNumberFormat="1" applyFont="1" applyBorder="1" applyAlignment="1" applyProtection="1">
      <alignment vertical="center"/>
    </xf>
    <xf numFmtId="165" fontId="15" fillId="0" borderId="10" xfId="12" applyNumberFormat="1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0" fontId="7" fillId="0" borderId="0" xfId="9" applyFont="1" applyBorder="1" applyAlignment="1">
      <alignment horizontal="left"/>
    </xf>
    <xf numFmtId="1" fontId="8" fillId="0" borderId="9" xfId="7" applyNumberFormat="1" applyFont="1" applyFill="1" applyBorder="1" applyAlignment="1">
      <alignment horizontal="left" indent="1"/>
    </xf>
    <xf numFmtId="0" fontId="8" fillId="3" borderId="0" xfId="9" applyFont="1" applyFill="1" applyBorder="1"/>
    <xf numFmtId="1" fontId="8" fillId="0" borderId="17" xfId="7" applyNumberFormat="1" applyFont="1" applyFill="1" applyBorder="1" applyAlignment="1">
      <alignment horizontal="left" indent="1"/>
    </xf>
    <xf numFmtId="1" fontId="8" fillId="0" borderId="0" xfId="7" applyNumberFormat="1" applyFont="1" applyFill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NumberFormat="1" applyFont="1" applyFill="1" applyBorder="1" applyAlignment="1">
      <alignment horizontal="right"/>
    </xf>
    <xf numFmtId="165" fontId="8" fillId="0" borderId="0" xfId="12" applyNumberFormat="1" applyFont="1" applyFill="1" applyBorder="1" applyAlignment="1">
      <alignment horizontal="right"/>
    </xf>
    <xf numFmtId="165" fontId="8" fillId="0" borderId="0" xfId="12" applyNumberFormat="1" applyFont="1" applyBorder="1" applyAlignment="1">
      <alignment horizontal="right"/>
    </xf>
    <xf numFmtId="0" fontId="9" fillId="0" borderId="0" xfId="9" applyFont="1" applyBorder="1" applyAlignment="1" applyProtection="1">
      <alignment horizontal="left"/>
    </xf>
    <xf numFmtId="182" fontId="9" fillId="0" borderId="17" xfId="9" applyNumberFormat="1" applyFont="1" applyFill="1" applyBorder="1" applyAlignment="1">
      <alignment horizontal="right" vertical="center"/>
    </xf>
    <xf numFmtId="183" fontId="9" fillId="0" borderId="0" xfId="9" applyNumberFormat="1" applyFont="1" applyFill="1" applyBorder="1" applyAlignment="1">
      <alignment horizontal="right" vertical="center"/>
    </xf>
    <xf numFmtId="182" fontId="9" fillId="0" borderId="0" xfId="9" applyNumberFormat="1" applyFont="1" applyFill="1" applyBorder="1" applyAlignment="1">
      <alignment horizontal="right" vertical="center"/>
    </xf>
    <xf numFmtId="0" fontId="9" fillId="0" borderId="0" xfId="9" applyFont="1" applyBorder="1" applyAlignment="1" applyProtection="1">
      <alignment horizontal="left" indent="3"/>
    </xf>
    <xf numFmtId="2" fontId="8" fillId="0" borderId="0" xfId="9" applyNumberFormat="1" applyFont="1" applyFill="1" applyBorder="1"/>
    <xf numFmtId="165" fontId="8" fillId="0" borderId="17" xfId="12" applyNumberFormat="1" applyFont="1" applyFill="1" applyBorder="1" applyAlignment="1" applyProtection="1"/>
    <xf numFmtId="165" fontId="8" fillId="0" borderId="17" xfId="12" applyNumberFormat="1" applyFont="1" applyBorder="1" applyAlignment="1" applyProtection="1"/>
    <xf numFmtId="165" fontId="8" fillId="0" borderId="0" xfId="12" applyNumberFormat="1" applyFont="1" applyBorder="1" applyAlignment="1" applyProtection="1"/>
    <xf numFmtId="186" fontId="8" fillId="3" borderId="0" xfId="12" applyNumberFormat="1" applyFont="1" applyFill="1" applyBorder="1" applyAlignment="1">
      <alignment horizontal="right"/>
    </xf>
    <xf numFmtId="186" fontId="8" fillId="0" borderId="0" xfId="12" applyNumberFormat="1" applyFont="1" applyBorder="1" applyAlignment="1">
      <alignment horizontal="right"/>
    </xf>
    <xf numFmtId="186" fontId="8" fillId="0" borderId="11" xfId="12" applyNumberFormat="1" applyFont="1" applyBorder="1" applyAlignment="1">
      <alignment horizontal="right"/>
    </xf>
    <xf numFmtId="186" fontId="8" fillId="0" borderId="0" xfId="9" applyNumberFormat="1" applyFont="1" applyFill="1" applyBorder="1" applyAlignment="1">
      <alignment horizontal="right" vertical="center"/>
    </xf>
    <xf numFmtId="187" fontId="8" fillId="0" borderId="17" xfId="9" applyNumberFormat="1" applyFont="1" applyFill="1" applyBorder="1" applyAlignment="1">
      <alignment horizontal="right" vertical="center"/>
    </xf>
    <xf numFmtId="187" fontId="8" fillId="0" borderId="0" xfId="9" applyNumberFormat="1" applyFont="1" applyFill="1" applyBorder="1" applyAlignment="1">
      <alignment horizontal="right" vertical="center"/>
    </xf>
    <xf numFmtId="2" fontId="8" fillId="0" borderId="0" xfId="9" applyNumberFormat="1" applyFont="1" applyBorder="1"/>
    <xf numFmtId="182" fontId="8" fillId="0" borderId="1" xfId="9" applyNumberFormat="1" applyFont="1" applyFill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Fill="1" applyBorder="1" applyAlignment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3" fontId="7" fillId="0" borderId="21" xfId="9" applyNumberFormat="1" applyFont="1" applyFill="1" applyBorder="1" applyAlignment="1">
      <alignment horizontal="right"/>
    </xf>
    <xf numFmtId="165" fontId="7" fillId="3" borderId="22" xfId="12" applyNumberFormat="1" applyFont="1" applyFill="1" applyBorder="1" applyAlignment="1" applyProtection="1">
      <alignment horizontal="right"/>
    </xf>
    <xf numFmtId="165" fontId="7" fillId="0" borderId="14" xfId="12" applyNumberFormat="1" applyFont="1" applyBorder="1" applyAlignment="1" applyProtection="1">
      <alignment horizontal="right"/>
    </xf>
    <xf numFmtId="165" fontId="7" fillId="0" borderId="23" xfId="12" applyNumberFormat="1" applyFont="1" applyBorder="1" applyAlignment="1" applyProtection="1">
      <alignment horizontal="right"/>
    </xf>
    <xf numFmtId="165" fontId="7" fillId="0" borderId="22" xfId="12" applyNumberFormat="1" applyFont="1" applyBorder="1" applyAlignment="1" applyProtection="1">
      <alignment horizontal="right"/>
    </xf>
    <xf numFmtId="183" fontId="7" fillId="0" borderId="22" xfId="9" applyNumberFormat="1" applyFont="1" applyFill="1" applyBorder="1" applyAlignment="1">
      <alignment horizontal="right"/>
    </xf>
    <xf numFmtId="165" fontId="7" fillId="0" borderId="21" xfId="12" applyNumberFormat="1" applyFont="1" applyBorder="1" applyAlignment="1" applyProtection="1">
      <alignment horizontal="right"/>
    </xf>
    <xf numFmtId="169" fontId="7" fillId="0" borderId="0" xfId="7" applyFont="1" applyAlignment="1"/>
    <xf numFmtId="10" fontId="8" fillId="0" borderId="0" xfId="13" applyNumberFormat="1" applyFont="1"/>
    <xf numFmtId="175" fontId="8" fillId="0" borderId="0" xfId="13" applyNumberFormat="1" applyFont="1"/>
    <xf numFmtId="1" fontId="8" fillId="0" borderId="0" xfId="9" applyNumberFormat="1" applyFont="1" applyBorder="1" applyAlignment="1" applyProtection="1"/>
    <xf numFmtId="2" fontId="8" fillId="0" borderId="0" xfId="9" applyNumberFormat="1" applyFont="1" applyBorder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 applyBorder="1" applyAlignment="1" applyProtection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 applyFill="1"/>
    <xf numFmtId="0" fontId="8" fillId="0" borderId="0" xfId="9" applyFont="1" applyFill="1"/>
    <xf numFmtId="188" fontId="8" fillId="0" borderId="0" xfId="9" applyNumberFormat="1" applyFont="1" applyFill="1" applyBorder="1" applyAlignment="1">
      <alignment horizontal="left" vertical="center"/>
    </xf>
    <xf numFmtId="2" fontId="8" fillId="0" borderId="0" xfId="9" applyNumberFormat="1" applyFont="1" applyFill="1"/>
    <xf numFmtId="2" fontId="15" fillId="0" borderId="0" xfId="9" applyNumberFormat="1" applyFont="1" applyBorder="1" applyAlignment="1">
      <alignment horizontal="right"/>
    </xf>
    <xf numFmtId="167" fontId="15" fillId="0" borderId="0" xfId="9" applyNumberFormat="1" applyFont="1" applyBorder="1" applyAlignment="1" applyProtection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 applyBorder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Border="1" applyAlignment="1">
      <alignment horizontal="center"/>
    </xf>
    <xf numFmtId="4" fontId="8" fillId="0" borderId="11" xfId="9" applyNumberFormat="1" applyFont="1" applyBorder="1" applyAlignment="1">
      <alignment horizontal="center"/>
    </xf>
    <xf numFmtId="169" fontId="8" fillId="0" borderId="0" xfId="7" applyFont="1" applyBorder="1" applyAlignment="1" applyProtection="1">
      <alignment horizontal="left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6" applyFont="1" applyFill="1" applyBorder="1" applyAlignment="1">
      <alignment horizontal="left" vertical="top"/>
    </xf>
    <xf numFmtId="0" fontId="22" fillId="0" borderId="0" xfId="5" applyFont="1" applyBorder="1" applyAlignment="1">
      <alignment horizontal="left"/>
    </xf>
    <xf numFmtId="167" fontId="10" fillId="0" borderId="0" xfId="6" applyNumberFormat="1" applyFont="1" applyFill="1" applyBorder="1" applyAlignment="1">
      <alignment vertical="top"/>
    </xf>
    <xf numFmtId="0" fontId="10" fillId="0" borderId="3" xfId="6" applyFont="1" applyFill="1" applyBorder="1" applyAlignment="1">
      <alignment horizontal="left" indent="1"/>
    </xf>
    <xf numFmtId="0" fontId="8" fillId="0" borderId="0" xfId="6" applyFont="1" applyFill="1" applyBorder="1" applyAlignment="1">
      <alignment horizontal="left" indent="1"/>
    </xf>
    <xf numFmtId="0" fontId="7" fillId="0" borderId="0" xfId="6" applyFont="1" applyFill="1" applyBorder="1" applyAlignment="1">
      <alignment horizontal="left" indent="1"/>
    </xf>
    <xf numFmtId="178" fontId="8" fillId="0" borderId="9" xfId="0" applyNumberFormat="1" applyFont="1" applyFill="1" applyBorder="1" applyAlignment="1">
      <alignment horizontal="right" vertical="center"/>
    </xf>
    <xf numFmtId="0" fontId="4" fillId="0" borderId="0" xfId="1" applyAlignment="1" applyProtection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Fill="1" applyBorder="1" applyAlignment="1">
      <alignment horizontal="center" vertical="center"/>
    </xf>
    <xf numFmtId="171" fontId="8" fillId="0" borderId="2" xfId="0" applyNumberFormat="1" applyFont="1" applyFill="1" applyBorder="1" applyAlignment="1">
      <alignment horizontal="center" vertical="center"/>
    </xf>
    <xf numFmtId="170" fontId="8" fillId="0" borderId="0" xfId="0" applyNumberFormat="1" applyFont="1" applyBorder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186" fontId="8" fillId="0" borderId="17" xfId="9" applyNumberFormat="1" applyFont="1" applyBorder="1" applyAlignment="1" applyProtection="1">
      <alignment vertical="center"/>
    </xf>
    <xf numFmtId="186" fontId="8" fillId="0" borderId="17" xfId="9" applyNumberFormat="1" applyFont="1" applyBorder="1" applyAlignment="1">
      <alignment vertical="center"/>
    </xf>
    <xf numFmtId="186" fontId="8" fillId="0" borderId="11" xfId="9" applyNumberFormat="1" applyFont="1" applyBorder="1" applyAlignment="1" applyProtection="1">
      <alignment vertical="center"/>
    </xf>
    <xf numFmtId="186" fontId="8" fillId="0" borderId="10" xfId="9" applyNumberFormat="1" applyFont="1" applyBorder="1" applyAlignment="1" applyProtection="1">
      <alignment vertical="center"/>
    </xf>
    <xf numFmtId="1" fontId="7" fillId="0" borderId="3" xfId="7" applyNumberFormat="1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16" xfId="9" applyNumberFormat="1" applyFont="1" applyBorder="1" applyAlignment="1" applyProtection="1">
      <alignment horizontal="center"/>
    </xf>
    <xf numFmtId="0" fontId="7" fillId="0" borderId="3" xfId="9" applyFont="1" applyBorder="1" applyAlignment="1">
      <alignment horizont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0" fontId="8" fillId="4" borderId="0" xfId="0" applyFont="1" applyFill="1"/>
    <xf numFmtId="10" fontId="8" fillId="0" borderId="0" xfId="14" applyNumberFormat="1" applyFont="1"/>
    <xf numFmtId="175" fontId="8" fillId="0" borderId="0" xfId="14" applyNumberFormat="1" applyFont="1"/>
    <xf numFmtId="1" fontId="8" fillId="0" borderId="0" xfId="0" applyNumberFormat="1" applyFont="1" applyBorder="1" applyAlignment="1" applyProtection="1"/>
    <xf numFmtId="2" fontId="8" fillId="0" borderId="0" xfId="0" applyNumberFormat="1" applyFont="1" applyBorder="1" applyAlignment="1">
      <alignment horizontal="right"/>
    </xf>
  </cellXfs>
  <cellStyles count="15">
    <cellStyle name="Lien hypertexte" xfId="1" builtinId="8"/>
    <cellStyle name="Lien hypertexte 2" xfId="10"/>
    <cellStyle name="Milliers" xfId="2" builtinId="3"/>
    <cellStyle name="Milliers 2" xfId="12"/>
    <cellStyle name="Normal" xfId="0" builtinId="0"/>
    <cellStyle name="Normal 2" xfId="9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14" builtinId="5"/>
    <cellStyle name="Pourcentage 2" xfId="13"/>
    <cellStyle name="Standard_41 Grundkompetenzen" xfId="8"/>
    <cellStyle name="Standard_41 Grundkompetenzen 2" xfId="11"/>
  </cellStyles>
  <dxfs count="2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numFmt numFmtId="189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Computer-Ausstattung der Haushalte,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internationaler Vergleich, 2017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Ausgestattete Haushalte in % (mind. 1 Produkt)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6231246626086635"/>
          <c:y val="0.15219944284693479"/>
          <c:w val="0.6972733940172372"/>
          <c:h val="0.69658025697542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 (2018)</c:v>
                </c:pt>
                <c:pt idx="2">
                  <c:v>Japan  </c:v>
                </c:pt>
                <c:pt idx="3">
                  <c:v>Frankreich</c:v>
                </c:pt>
                <c:pt idx="4">
                  <c:v>Spanien (2018)</c:v>
                </c:pt>
                <c:pt idx="5">
                  <c:v>Kanada (2016)</c:v>
                </c:pt>
                <c:pt idx="6">
                  <c:v>Belgien</c:v>
                </c:pt>
                <c:pt idx="7">
                  <c:v>Österreich   </c:v>
                </c:pt>
                <c:pt idx="8">
                  <c:v>Finnland (2018)</c:v>
                </c:pt>
                <c:pt idx="9">
                  <c:v>Deutschland</c:v>
                </c:pt>
                <c:pt idx="10">
                  <c:v>Schweden (2016)</c:v>
                </c:pt>
                <c:pt idx="11">
                  <c:v>Schweiz (1) (2016)</c:v>
                </c:pt>
                <c:pt idx="12">
                  <c:v>Dänemark</c:v>
                </c:pt>
                <c:pt idx="13">
                  <c:v>Ver. Königreich (2016)</c:v>
                </c:pt>
                <c:pt idx="14">
                  <c:v>USA</c:v>
                </c:pt>
                <c:pt idx="15">
                  <c:v>Niederlande</c:v>
                </c:pt>
                <c:pt idx="16">
                  <c:v>Norwegen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5-4A54-BD1B-8B3D31337A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5-4A54-BD1B-8B3D31337A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5-4A54-BD1B-8B3D31337A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5-4A54-BD1B-8B3D31337AEF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21C5-4A54-BD1B-8B3D31337A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5-4A54-BD1B-8B3D31337A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5-4A54-BD1B-8B3D31337AE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Italien</c:v>
                </c:pt>
                <c:pt idx="1">
                  <c:v>Korea (2018)</c:v>
                </c:pt>
                <c:pt idx="2">
                  <c:v>Japan  </c:v>
                </c:pt>
                <c:pt idx="3">
                  <c:v>Frankreich</c:v>
                </c:pt>
                <c:pt idx="4">
                  <c:v>Spanien (2018)</c:v>
                </c:pt>
                <c:pt idx="5">
                  <c:v>Kanada (2016)</c:v>
                </c:pt>
                <c:pt idx="6">
                  <c:v>Belgien</c:v>
                </c:pt>
                <c:pt idx="7">
                  <c:v>Österreich   </c:v>
                </c:pt>
                <c:pt idx="8">
                  <c:v>Finnland (2018)</c:v>
                </c:pt>
                <c:pt idx="9">
                  <c:v>Deutschland</c:v>
                </c:pt>
                <c:pt idx="10">
                  <c:v>Schweden (2016)</c:v>
                </c:pt>
                <c:pt idx="11">
                  <c:v>Schweiz (1) (2016)</c:v>
                </c:pt>
                <c:pt idx="12">
                  <c:v>Dänemark</c:v>
                </c:pt>
                <c:pt idx="13">
                  <c:v>Ver. Königreich (2016)</c:v>
                </c:pt>
                <c:pt idx="14">
                  <c:v>USA</c:v>
                </c:pt>
                <c:pt idx="15">
                  <c:v>Niederlande</c:v>
                </c:pt>
                <c:pt idx="16">
                  <c:v>Norwegen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64.326451100963297</c:v>
                </c:pt>
                <c:pt idx="1">
                  <c:v>72.400000000000006</c:v>
                </c:pt>
                <c:pt idx="2">
                  <c:v>76.400000000000006</c:v>
                </c:pt>
                <c:pt idx="3">
                  <c:v>77.482782369145994</c:v>
                </c:pt>
                <c:pt idx="4">
                  <c:v>79.5</c:v>
                </c:pt>
                <c:pt idx="5">
                  <c:v>84.1</c:v>
                </c:pt>
                <c:pt idx="6">
                  <c:v>85.119064989978099</c:v>
                </c:pt>
                <c:pt idx="7">
                  <c:v>85.373279480678605</c:v>
                </c:pt>
                <c:pt idx="8">
                  <c:v>87.2</c:v>
                </c:pt>
                <c:pt idx="9">
                  <c:v>88.1</c:v>
                </c:pt>
                <c:pt idx="10">
                  <c:v>88.463136396157594</c:v>
                </c:pt>
                <c:pt idx="11">
                  <c:v>89.33</c:v>
                </c:pt>
                <c:pt idx="12">
                  <c:v>89.5</c:v>
                </c:pt>
                <c:pt idx="13">
                  <c:v>89.816191714688202</c:v>
                </c:pt>
                <c:pt idx="14">
                  <c:v>90.8</c:v>
                </c:pt>
                <c:pt idx="15">
                  <c:v>91.025641025640994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C5-4A54-BD1B-8B3D31337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27045536"/>
        <c:axId val="327046320"/>
      </c:barChart>
      <c:catAx>
        <c:axId val="32704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7046320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7045536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160019</xdr:rowOff>
    </xdr:from>
    <xdr:to>
      <xdr:col>9</xdr:col>
      <xdr:colOff>1409700</xdr:colOff>
      <xdr:row>26</xdr:row>
      <xdr:rowOff>142875</xdr:rowOff>
    </xdr:to>
    <xdr:graphicFrame macro="">
      <xdr:nvGraphicFramePr>
        <xdr:cNvPr id="103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535305</xdr:colOff>
      <xdr:row>25</xdr:row>
      <xdr:rowOff>19050</xdr:rowOff>
    </xdr:from>
    <xdr:ext cx="1314161" cy="390729"/>
    <xdr:sp macro="" textlink="">
      <xdr:nvSpPr>
        <xdr:cNvPr id="4" name="ZoneTexte 3"/>
        <xdr:cNvSpPr txBox="1"/>
      </xdr:nvSpPr>
      <xdr:spPr>
        <a:xfrm>
          <a:off x="3992880" y="4200525"/>
          <a:ext cx="1314161" cy="390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Schätzung der ITU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0.1022</cdr:x>
      <cdr:y>0.09142</cdr:y>
    </cdr:from>
    <cdr:to>
      <cdr:x>0.72052</cdr:x>
      <cdr:y>0.13553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0.03266</cdr:x>
      <cdr:y>0.76984</cdr:y>
    </cdr:from>
    <cdr:to>
      <cdr:x>0.18191</cdr:x>
      <cdr:y>0.99951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/>
  </sheetViews>
  <sheetFormatPr baseColWidth="10" defaultColWidth="12" defaultRowHeight="11.25" x14ac:dyDescent="0.2"/>
  <cols>
    <col min="1" max="1" width="29.33203125" style="73" customWidth="1"/>
    <col min="2" max="2" width="5" style="73" customWidth="1"/>
    <col min="3" max="7" width="12" style="73"/>
    <col min="8" max="8" width="21.6640625" style="73" customWidth="1"/>
    <col min="9" max="16384" width="12" style="73"/>
  </cols>
  <sheetData>
    <row r="1" spans="1:11" s="72" customFormat="1" ht="15" customHeight="1" x14ac:dyDescent="0.25">
      <c r="A1" s="72" t="s">
        <v>109</v>
      </c>
      <c r="C1" s="72" t="s">
        <v>112</v>
      </c>
    </row>
    <row r="2" spans="1:11" s="72" customFormat="1" ht="15" customHeight="1" x14ac:dyDescent="0.25"/>
    <row r="3" spans="1:11" s="72" customFormat="1" ht="15" customHeight="1" x14ac:dyDescent="0.25">
      <c r="A3" s="72" t="s">
        <v>113</v>
      </c>
      <c r="C3" s="72" t="s">
        <v>176</v>
      </c>
    </row>
    <row r="4" spans="1:11" ht="12" customHeight="1" x14ac:dyDescent="0.2"/>
    <row r="5" spans="1:11" ht="12" customHeight="1" x14ac:dyDescent="0.2">
      <c r="A5" s="73" t="s">
        <v>114</v>
      </c>
      <c r="B5" s="74" t="s">
        <v>110</v>
      </c>
      <c r="C5" s="367" t="s">
        <v>179</v>
      </c>
      <c r="D5" s="368"/>
      <c r="E5" s="368"/>
      <c r="F5" s="368"/>
      <c r="G5" s="368"/>
      <c r="H5" s="368"/>
    </row>
    <row r="6" spans="1:11" ht="12" customHeight="1" x14ac:dyDescent="0.2"/>
    <row r="7" spans="1:11" ht="12" customHeight="1" x14ac:dyDescent="0.2">
      <c r="A7" s="73" t="s">
        <v>115</v>
      </c>
      <c r="B7" s="73">
        <v>1</v>
      </c>
      <c r="C7" s="367" t="s">
        <v>118</v>
      </c>
      <c r="D7" s="368"/>
      <c r="E7" s="368"/>
      <c r="F7" s="368"/>
      <c r="G7" s="368"/>
      <c r="H7" s="368"/>
      <c r="I7" s="368"/>
    </row>
    <row r="8" spans="1:11" ht="12" customHeight="1" x14ac:dyDescent="0.2">
      <c r="A8" s="74"/>
      <c r="B8" s="73">
        <v>2</v>
      </c>
      <c r="C8" s="367" t="s">
        <v>119</v>
      </c>
      <c r="D8" s="368"/>
      <c r="E8" s="368"/>
      <c r="F8" s="368"/>
      <c r="G8" s="368"/>
      <c r="H8" s="368"/>
    </row>
    <row r="9" spans="1:11" ht="12" customHeight="1" x14ac:dyDescent="0.2">
      <c r="A9" s="74"/>
      <c r="B9" s="73">
        <v>3</v>
      </c>
      <c r="C9" s="367" t="s">
        <v>120</v>
      </c>
      <c r="D9" s="368"/>
      <c r="E9" s="368"/>
      <c r="F9" s="368"/>
      <c r="G9" s="368"/>
      <c r="H9" s="368"/>
    </row>
    <row r="10" spans="1:11" ht="12" customHeight="1" x14ac:dyDescent="0.2">
      <c r="B10" s="73">
        <v>4</v>
      </c>
      <c r="C10" s="367" t="s">
        <v>106</v>
      </c>
      <c r="D10" s="368"/>
      <c r="E10" s="368"/>
      <c r="F10" s="368"/>
      <c r="G10" s="368"/>
      <c r="H10" s="368"/>
      <c r="I10" s="368"/>
    </row>
    <row r="11" spans="1:11" ht="12" customHeight="1" x14ac:dyDescent="0.2">
      <c r="B11" s="73">
        <v>5</v>
      </c>
      <c r="C11" s="367" t="s">
        <v>107</v>
      </c>
      <c r="D11" s="368"/>
      <c r="E11" s="368"/>
      <c r="F11" s="368"/>
      <c r="G11" s="368"/>
      <c r="H11" s="368"/>
    </row>
    <row r="12" spans="1:11" ht="12" customHeight="1" x14ac:dyDescent="0.2">
      <c r="B12" s="73">
        <v>6</v>
      </c>
      <c r="C12" s="367" t="s">
        <v>108</v>
      </c>
      <c r="D12" s="368"/>
      <c r="E12" s="368"/>
      <c r="F12" s="368"/>
      <c r="G12" s="368"/>
      <c r="H12" s="368"/>
    </row>
    <row r="13" spans="1:11" ht="12" customHeight="1" x14ac:dyDescent="0.2">
      <c r="B13" s="73">
        <v>7</v>
      </c>
      <c r="C13" s="367" t="s">
        <v>149</v>
      </c>
      <c r="D13" s="368"/>
      <c r="E13" s="368"/>
      <c r="F13" s="368"/>
      <c r="G13" s="368"/>
      <c r="H13" s="368"/>
      <c r="I13" s="368"/>
      <c r="J13" s="368"/>
      <c r="K13" s="368"/>
    </row>
    <row r="14" spans="1:11" ht="12" customHeight="1" x14ac:dyDescent="0.2"/>
    <row r="15" spans="1:11" ht="12" customHeight="1" x14ac:dyDescent="0.2">
      <c r="A15" s="73" t="s">
        <v>116</v>
      </c>
      <c r="B15" s="73">
        <v>8</v>
      </c>
      <c r="C15" s="367" t="s">
        <v>150</v>
      </c>
      <c r="D15" s="368"/>
      <c r="E15" s="368"/>
      <c r="F15" s="368"/>
    </row>
    <row r="16" spans="1:11" ht="12" customHeight="1" x14ac:dyDescent="0.2"/>
    <row r="17" spans="1:4" x14ac:dyDescent="0.2">
      <c r="A17" s="73" t="s">
        <v>111</v>
      </c>
    </row>
    <row r="18" spans="1:4" x14ac:dyDescent="0.2">
      <c r="A18" s="75"/>
    </row>
    <row r="19" spans="1:4" ht="12.75" x14ac:dyDescent="0.2">
      <c r="A19" s="366" t="s">
        <v>117</v>
      </c>
      <c r="B19" s="366"/>
      <c r="C19" s="366"/>
      <c r="D19" s="366"/>
    </row>
  </sheetData>
  <mergeCells count="10">
    <mergeCell ref="A19:D19"/>
    <mergeCell ref="C12:H12"/>
    <mergeCell ref="C13:K13"/>
    <mergeCell ref="C15:F15"/>
    <mergeCell ref="C5:H5"/>
    <mergeCell ref="C7:I7"/>
    <mergeCell ref="C8:H8"/>
    <mergeCell ref="C10:I10"/>
    <mergeCell ref="C11:H11"/>
    <mergeCell ref="C9:H9"/>
  </mergeCells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C5:H5" location="Graph_a!A1" display="Computer-Ausstattung der Haushalte im internationalen Vergleich, 2016"/>
    <hyperlink ref="C7:I7" location="Tablang_1!A1" display="Computer-Ausstattung der Haushalte im internationalen Vergleich, Entwicklung "/>
    <hyperlink ref="C8:H8" location="Tablang_2!A1" display="IKT-Ausstattung der Schweizer Haushalte nach Produktart, Entwicklung"/>
    <hyperlink ref="C9:I9" location="Tablang_3!A1" display="IKT-Ausstattung der Schweizer Haushalte nach Produktart, Anzahl Produkte, 2016"/>
    <hyperlink ref="C10:I10" location="Tablang_4!A1" display="IKT-Ausstattung der Schweizer Haushalte nach Bruttohaushaltseinkommen, 2016"/>
    <hyperlink ref="C11:H11" location="Tablang_5!A1" display="IKT-Ausstattung der Schweizer Haushalte nach Bildungsstand, 2016"/>
    <hyperlink ref="C12:H12" location="Tablang_6!A1" display="IKT-Ausstattung der Schweizer Haushalte nach Haushaltsgrösse, 2016"/>
    <hyperlink ref="C13:K13" location="Tablang_7!A1" display="Ausgaben der Haushalte in der Schweiz für IKT-Produkte und -Dienstleistungen nach Ausgabenkategorie, Entwicklung "/>
    <hyperlink ref="C15:F15" location="Tablong_8!A1" display="IKT-Ausgaben im internationalen Vergleich, 2012"/>
    <hyperlink ref="A19:D19" r:id="rId1" display="Kommentare und Definitionen: siehe Indikator im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K29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7.83203125" style="18" customWidth="1"/>
    <col min="3" max="3" width="22.5" style="18" customWidth="1"/>
    <col min="4" max="6" width="18.83203125" style="18" customWidth="1"/>
    <col min="7" max="7" width="9.5" style="18" customWidth="1"/>
    <col min="8" max="8" width="16.33203125" style="18" customWidth="1"/>
    <col min="9" max="9" width="13.6640625" style="18" customWidth="1"/>
    <col min="10" max="16384" width="24.83203125" style="18"/>
  </cols>
  <sheetData>
    <row r="1" spans="2:11" ht="12.75" customHeight="1" x14ac:dyDescent="0.2">
      <c r="B1" s="29" t="s">
        <v>7</v>
      </c>
      <c r="C1" s="15"/>
      <c r="D1" s="15"/>
      <c r="E1" s="15"/>
      <c r="F1" s="16"/>
      <c r="G1" s="1"/>
    </row>
    <row r="2" spans="2:11" ht="12.75" customHeight="1" x14ac:dyDescent="0.2">
      <c r="B2" s="32" t="s">
        <v>183</v>
      </c>
      <c r="C2" s="11"/>
      <c r="D2" s="11"/>
      <c r="E2" s="14"/>
      <c r="G2" s="14"/>
    </row>
    <row r="3" spans="2:11" ht="12.75" customHeight="1" x14ac:dyDescent="0.2">
      <c r="B3" s="7" t="s">
        <v>8</v>
      </c>
      <c r="C3" s="11"/>
      <c r="D3" s="11"/>
      <c r="E3" s="37"/>
      <c r="F3" s="38"/>
      <c r="G3" s="38"/>
    </row>
    <row r="4" spans="2:11" ht="24" customHeight="1" x14ac:dyDescent="0.2">
      <c r="B4" s="54"/>
      <c r="C4" s="31"/>
      <c r="D4" s="11"/>
      <c r="E4" s="12"/>
      <c r="F4" s="33"/>
      <c r="G4" s="33"/>
    </row>
    <row r="5" spans="2:11" ht="12.75" customHeight="1" x14ac:dyDescent="0.2">
      <c r="B5" s="362" t="s">
        <v>162</v>
      </c>
      <c r="C5" s="53">
        <v>64.326451100963297</v>
      </c>
      <c r="D5" s="35"/>
      <c r="E5" s="12"/>
      <c r="F5" s="35"/>
      <c r="G5" s="33"/>
    </row>
    <row r="6" spans="2:11" ht="12.75" customHeight="1" x14ac:dyDescent="0.2">
      <c r="B6" s="12" t="s">
        <v>185</v>
      </c>
      <c r="C6" s="53">
        <v>72.400000000000006</v>
      </c>
      <c r="D6" s="35"/>
      <c r="E6" s="12"/>
      <c r="F6" s="19"/>
      <c r="G6" s="33"/>
      <c r="K6" s="12"/>
    </row>
    <row r="7" spans="2:11" ht="12.75" customHeight="1" x14ac:dyDescent="0.2">
      <c r="B7" s="12" t="s">
        <v>11</v>
      </c>
      <c r="C7" s="53">
        <v>76.400000000000006</v>
      </c>
      <c r="D7" s="35"/>
      <c r="E7" s="12"/>
      <c r="F7" s="19"/>
      <c r="G7" s="33"/>
      <c r="K7" s="12"/>
    </row>
    <row r="8" spans="2:11" ht="12.75" customHeight="1" x14ac:dyDescent="0.2">
      <c r="B8" s="12" t="s">
        <v>13</v>
      </c>
      <c r="C8" s="53">
        <v>77.482782369145994</v>
      </c>
      <c r="D8" s="35"/>
      <c r="E8" s="12"/>
      <c r="F8" s="34"/>
      <c r="G8" s="33"/>
      <c r="K8" s="12"/>
    </row>
    <row r="9" spans="2:11" ht="12.75" customHeight="1" x14ac:dyDescent="0.2">
      <c r="B9" s="12" t="s">
        <v>186</v>
      </c>
      <c r="C9" s="53">
        <v>79.5</v>
      </c>
      <c r="D9" s="35"/>
      <c r="E9" s="12"/>
      <c r="F9" s="19"/>
      <c r="G9" s="33"/>
      <c r="K9" s="12"/>
    </row>
    <row r="10" spans="2:11" ht="12.75" customHeight="1" x14ac:dyDescent="0.2">
      <c r="B10" s="363" t="s">
        <v>180</v>
      </c>
      <c r="C10" s="53">
        <v>84.1</v>
      </c>
      <c r="D10" s="35"/>
      <c r="E10" s="12"/>
      <c r="F10" s="19"/>
      <c r="G10" s="33"/>
      <c r="K10" s="12"/>
    </row>
    <row r="11" spans="2:11" ht="12.75" customHeight="1" x14ac:dyDescent="0.2">
      <c r="B11" s="12" t="s">
        <v>14</v>
      </c>
      <c r="C11" s="53">
        <v>85.119064989978099</v>
      </c>
      <c r="D11" s="35"/>
      <c r="E11" s="12"/>
      <c r="F11" s="35"/>
      <c r="G11" s="33"/>
      <c r="K11" s="12"/>
    </row>
    <row r="12" spans="2:11" s="51" customFormat="1" ht="12.75" customHeight="1" x14ac:dyDescent="0.2">
      <c r="B12" s="12" t="s">
        <v>187</v>
      </c>
      <c r="C12" s="53">
        <v>85.373279480678605</v>
      </c>
      <c r="D12" s="35"/>
      <c r="E12" s="12"/>
      <c r="F12" s="19"/>
      <c r="G12" s="33"/>
      <c r="H12" s="18"/>
      <c r="I12" s="18"/>
      <c r="K12" s="12"/>
    </row>
    <row r="13" spans="2:11" ht="12.75" customHeight="1" x14ac:dyDescent="0.2">
      <c r="B13" s="12" t="s">
        <v>188</v>
      </c>
      <c r="C13" s="53">
        <v>87.2</v>
      </c>
      <c r="D13" s="35"/>
      <c r="E13" s="12"/>
      <c r="F13" s="19"/>
      <c r="G13" s="39"/>
      <c r="K13" s="12"/>
    </row>
    <row r="14" spans="2:11" ht="12.75" customHeight="1" x14ac:dyDescent="0.2">
      <c r="B14" s="363" t="s">
        <v>157</v>
      </c>
      <c r="C14" s="53">
        <v>88.1</v>
      </c>
      <c r="D14" s="49"/>
      <c r="E14" s="43"/>
      <c r="F14" s="49"/>
      <c r="G14" s="48"/>
      <c r="H14" s="51"/>
      <c r="I14" s="51"/>
      <c r="K14" s="12"/>
    </row>
    <row r="15" spans="2:11" ht="12.75" customHeight="1" x14ac:dyDescent="0.2">
      <c r="B15" s="363" t="s">
        <v>181</v>
      </c>
      <c r="C15" s="53">
        <v>88.463136396157594</v>
      </c>
      <c r="D15" s="35"/>
      <c r="E15" s="12"/>
      <c r="F15" s="19"/>
      <c r="G15" s="33"/>
      <c r="K15" s="12"/>
    </row>
    <row r="16" spans="2:11" ht="12.75" customHeight="1" x14ac:dyDescent="0.2">
      <c r="B16" s="364" t="s">
        <v>182</v>
      </c>
      <c r="C16" s="61">
        <v>89.33</v>
      </c>
      <c r="D16" s="35"/>
      <c r="E16" s="12"/>
      <c r="F16" s="19"/>
      <c r="G16" s="33"/>
      <c r="K16" s="12"/>
    </row>
    <row r="17" spans="2:11" ht="12.75" customHeight="1" x14ac:dyDescent="0.2">
      <c r="B17" s="363" t="s">
        <v>24</v>
      </c>
      <c r="C17" s="53">
        <v>89.5</v>
      </c>
      <c r="D17" s="35"/>
      <c r="E17" s="12"/>
      <c r="F17" s="19"/>
      <c r="G17" s="33"/>
      <c r="K17" s="43"/>
    </row>
    <row r="18" spans="2:11" ht="12.75" customHeight="1" x14ac:dyDescent="0.2">
      <c r="B18" s="363" t="s">
        <v>189</v>
      </c>
      <c r="C18" s="53">
        <v>89.816191714688202</v>
      </c>
      <c r="D18" s="34"/>
      <c r="E18" s="12"/>
      <c r="F18" s="19"/>
      <c r="G18" s="33"/>
      <c r="K18" s="12"/>
    </row>
    <row r="19" spans="2:11" ht="12.75" customHeight="1" x14ac:dyDescent="0.2">
      <c r="B19" s="363" t="s">
        <v>18</v>
      </c>
      <c r="C19" s="53">
        <v>90.8</v>
      </c>
      <c r="D19" s="34"/>
      <c r="E19" s="12"/>
      <c r="F19" s="19"/>
      <c r="G19" s="33"/>
      <c r="K19" s="12"/>
    </row>
    <row r="20" spans="2:11" ht="12.75" customHeight="1" x14ac:dyDescent="0.2">
      <c r="B20" s="363" t="s">
        <v>21</v>
      </c>
      <c r="C20" s="53">
        <v>91.025641025640994</v>
      </c>
      <c r="D20" s="34"/>
      <c r="E20" s="12"/>
      <c r="F20" s="19"/>
      <c r="G20" s="33"/>
      <c r="K20" s="12"/>
    </row>
    <row r="21" spans="2:11" ht="12.75" customHeight="1" thickBot="1" x14ac:dyDescent="0.25">
      <c r="B21" s="55" t="s">
        <v>25</v>
      </c>
      <c r="C21" s="57">
        <v>95.000002284251295</v>
      </c>
      <c r="D21" s="34"/>
      <c r="E21" s="12"/>
      <c r="F21" s="19"/>
      <c r="G21" s="33"/>
      <c r="K21" s="12"/>
    </row>
    <row r="22" spans="2:11" ht="12" thickTop="1" x14ac:dyDescent="0.2">
      <c r="B22" s="42" t="s">
        <v>26</v>
      </c>
      <c r="C22" s="36" t="s">
        <v>104</v>
      </c>
      <c r="D22" s="11"/>
      <c r="E22" s="12"/>
      <c r="F22" s="35"/>
      <c r="K22" s="12"/>
    </row>
    <row r="23" spans="2:11" ht="12.75" customHeight="1" x14ac:dyDescent="0.2">
      <c r="B23" s="11" t="s">
        <v>27</v>
      </c>
      <c r="D23" s="11"/>
      <c r="E23" s="20"/>
      <c r="F23" s="21"/>
      <c r="K23" s="286"/>
    </row>
    <row r="24" spans="2:11" ht="12.75" customHeight="1" x14ac:dyDescent="0.2">
      <c r="B24" s="18" t="s">
        <v>184</v>
      </c>
      <c r="D24" s="11"/>
      <c r="E24" s="20"/>
      <c r="F24" s="21"/>
      <c r="K24" s="286"/>
    </row>
    <row r="25" spans="2:11" ht="12.75" customHeight="1" x14ac:dyDescent="0.2">
      <c r="B25" s="14"/>
      <c r="D25" s="19"/>
      <c r="E25" s="20"/>
      <c r="F25" s="21"/>
    </row>
    <row r="27" spans="2:11" ht="12.75" customHeight="1" x14ac:dyDescent="0.2">
      <c r="B27" s="15"/>
      <c r="C27" s="19"/>
      <c r="D27" s="19"/>
      <c r="E27" s="20"/>
      <c r="F27" s="21"/>
    </row>
    <row r="28" spans="2:11" ht="12.75" customHeight="1" x14ac:dyDescent="0.2">
      <c r="B28" s="23"/>
      <c r="C28" s="19"/>
      <c r="D28" s="22"/>
      <c r="E28" s="20"/>
      <c r="F28" s="21"/>
    </row>
    <row r="29" spans="2:11" ht="12.75" customHeight="1" x14ac:dyDescent="0.2">
      <c r="C29" s="19"/>
      <c r="D29" s="22"/>
      <c r="E29" s="22"/>
      <c r="F29" s="21"/>
    </row>
  </sheetData>
  <sortState ref="B5:C21">
    <sortCondition ref="C5:C21"/>
  </sortState>
  <phoneticPr fontId="12" type="noConversion"/>
  <hyperlinks>
    <hyperlink ref="B1" location="'Titel'!A1" display="page des titres"/>
  </hyperlinks>
  <pageMargins left="0" right="0" top="0" bottom="0" header="0.51181102362204722" footer="0.51181102362204722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W47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28" style="18" customWidth="1"/>
    <col min="3" max="10" width="11.83203125" style="18" customWidth="1"/>
    <col min="11" max="11" width="11.83203125" style="46" customWidth="1"/>
    <col min="12" max="12" width="11.33203125" style="18" customWidth="1"/>
    <col min="13" max="23" width="8.6640625" style="18" customWidth="1"/>
    <col min="24" max="16384" width="24.83203125" style="18"/>
  </cols>
  <sheetData>
    <row r="1" spans="1:23" ht="12.75" customHeight="1" x14ac:dyDescent="0.2">
      <c r="B1" s="29" t="s">
        <v>7</v>
      </c>
      <c r="C1" s="15"/>
      <c r="D1" s="15"/>
      <c r="E1" s="15"/>
      <c r="F1" s="15"/>
      <c r="G1" s="16"/>
      <c r="H1" s="16"/>
      <c r="I1" s="1"/>
      <c r="J1" s="1"/>
      <c r="K1" s="45"/>
      <c r="L1" s="17"/>
    </row>
    <row r="2" spans="1:23" ht="12.75" customHeight="1" x14ac:dyDescent="0.2">
      <c r="B2" s="359" t="s">
        <v>177</v>
      </c>
      <c r="C2" s="11"/>
      <c r="D2" s="11"/>
      <c r="E2" s="11"/>
      <c r="F2" s="11"/>
      <c r="I2" s="14"/>
      <c r="J2" s="165"/>
      <c r="K2" s="166"/>
      <c r="L2" s="165"/>
      <c r="M2" s="165"/>
    </row>
    <row r="3" spans="1:23" ht="12.75" customHeight="1" x14ac:dyDescent="0.2">
      <c r="B3" s="7" t="s">
        <v>8</v>
      </c>
      <c r="C3" s="11"/>
      <c r="D3" s="11"/>
      <c r="E3" s="11"/>
      <c r="F3" s="11"/>
      <c r="G3" s="3"/>
      <c r="H3" s="3"/>
      <c r="I3" s="4"/>
    </row>
    <row r="4" spans="1:23" ht="13.5" customHeight="1" x14ac:dyDescent="0.2">
      <c r="B4" s="54"/>
      <c r="C4" s="31">
        <v>1998</v>
      </c>
      <c r="D4" s="31">
        <v>1999</v>
      </c>
      <c r="E4" s="31">
        <v>2000</v>
      </c>
      <c r="F4" s="31">
        <v>2001</v>
      </c>
      <c r="G4" s="31">
        <v>2002</v>
      </c>
      <c r="H4" s="31">
        <v>2003</v>
      </c>
      <c r="I4" s="31">
        <v>2004</v>
      </c>
      <c r="J4" s="31">
        <v>2005</v>
      </c>
      <c r="K4" s="31">
        <v>2006</v>
      </c>
      <c r="L4" s="31">
        <v>2007</v>
      </c>
      <c r="M4" s="31">
        <v>2008</v>
      </c>
      <c r="N4" s="31">
        <v>2009</v>
      </c>
      <c r="O4" s="31">
        <v>2010</v>
      </c>
      <c r="P4" s="31">
        <v>2011</v>
      </c>
      <c r="Q4" s="31">
        <v>2012</v>
      </c>
      <c r="R4" s="31">
        <v>2013</v>
      </c>
      <c r="S4" s="31">
        <v>2014</v>
      </c>
      <c r="T4" s="31">
        <v>2015</v>
      </c>
      <c r="U4" s="31">
        <v>2016</v>
      </c>
      <c r="V4" s="31">
        <v>2017</v>
      </c>
      <c r="W4" s="31">
        <v>2018</v>
      </c>
    </row>
    <row r="5" spans="1:23" ht="12.75" customHeight="1" x14ac:dyDescent="0.2">
      <c r="B5" s="12" t="s">
        <v>25</v>
      </c>
      <c r="C5" s="53">
        <v>57</v>
      </c>
      <c r="D5" s="53">
        <v>67</v>
      </c>
      <c r="E5" s="53">
        <v>65</v>
      </c>
      <c r="F5" s="53" t="s">
        <v>0</v>
      </c>
      <c r="G5" s="53">
        <v>70</v>
      </c>
      <c r="H5" s="53">
        <v>71.2</v>
      </c>
      <c r="I5" s="53">
        <v>71.540000000000006</v>
      </c>
      <c r="J5" s="53">
        <v>74</v>
      </c>
      <c r="K5" s="53">
        <v>75</v>
      </c>
      <c r="L5" s="53">
        <v>82</v>
      </c>
      <c r="M5" s="53">
        <v>85.8</v>
      </c>
      <c r="N5" s="53">
        <v>87.594582180000003</v>
      </c>
      <c r="O5" s="53">
        <v>90.944130000000001</v>
      </c>
      <c r="P5" s="53">
        <v>90.97</v>
      </c>
      <c r="Q5" s="53">
        <v>91.899955469793696</v>
      </c>
      <c r="R5" s="53">
        <v>93.281599999999997</v>
      </c>
      <c r="S5" s="53">
        <v>95.4</v>
      </c>
      <c r="T5" s="53">
        <v>96.473500000000001</v>
      </c>
      <c r="U5" s="53">
        <v>97.559079688155094</v>
      </c>
      <c r="V5" s="53">
        <v>95.000002284251295</v>
      </c>
      <c r="W5" s="53"/>
    </row>
    <row r="6" spans="1:23" ht="12.75" customHeight="1" x14ac:dyDescent="0.2">
      <c r="B6" s="12" t="s">
        <v>24</v>
      </c>
      <c r="C6" s="53">
        <v>53</v>
      </c>
      <c r="D6" s="53">
        <v>60.1</v>
      </c>
      <c r="E6" s="53">
        <v>65</v>
      </c>
      <c r="F6" s="53">
        <v>69.56</v>
      </c>
      <c r="G6" s="53">
        <v>72.22</v>
      </c>
      <c r="H6" s="53">
        <v>78.52</v>
      </c>
      <c r="I6" s="53">
        <v>79.319999999999993</v>
      </c>
      <c r="J6" s="53">
        <v>84</v>
      </c>
      <c r="K6" s="53">
        <v>85</v>
      </c>
      <c r="L6" s="53">
        <v>83</v>
      </c>
      <c r="M6" s="53">
        <v>85.46</v>
      </c>
      <c r="N6" s="53">
        <v>86.234357079999995</v>
      </c>
      <c r="O6" s="53">
        <v>88.024929999999998</v>
      </c>
      <c r="P6" s="53">
        <v>90.44</v>
      </c>
      <c r="Q6" s="53">
        <v>92.2599807984639</v>
      </c>
      <c r="R6" s="53">
        <v>93.082499999999996</v>
      </c>
      <c r="S6" s="53">
        <v>92.677899999999994</v>
      </c>
      <c r="T6" s="53">
        <v>92.275099999999995</v>
      </c>
      <c r="U6" s="53">
        <v>95.000007610048897</v>
      </c>
      <c r="V6" s="53">
        <v>89.5</v>
      </c>
      <c r="W6" s="53"/>
    </row>
    <row r="7" spans="1:23" ht="12.75" customHeight="1" x14ac:dyDescent="0.2">
      <c r="B7" s="12" t="s">
        <v>23</v>
      </c>
      <c r="C7" s="53">
        <v>38.700000000000003</v>
      </c>
      <c r="D7" s="53">
        <v>44.9</v>
      </c>
      <c r="E7" s="53">
        <v>47.3</v>
      </c>
      <c r="F7" s="53">
        <v>53</v>
      </c>
      <c r="G7" s="53">
        <v>60.98</v>
      </c>
      <c r="H7" s="53">
        <v>65.22</v>
      </c>
      <c r="I7" s="53">
        <v>68.7</v>
      </c>
      <c r="J7" s="53">
        <v>70</v>
      </c>
      <c r="K7" s="53">
        <v>77</v>
      </c>
      <c r="L7" s="53">
        <v>79</v>
      </c>
      <c r="M7" s="53">
        <v>81.819999999999993</v>
      </c>
      <c r="N7" s="53">
        <v>84.092592890000006</v>
      </c>
      <c r="O7" s="53">
        <v>85.740560000000002</v>
      </c>
      <c r="P7" s="53">
        <v>86.86</v>
      </c>
      <c r="Q7" s="53">
        <v>87.099997463066501</v>
      </c>
      <c r="R7" s="53">
        <v>88.874399999999994</v>
      </c>
      <c r="S7" s="53">
        <v>90.62</v>
      </c>
      <c r="T7" s="53">
        <v>90.992599999999996</v>
      </c>
      <c r="U7" s="53">
        <v>91.366732010152305</v>
      </c>
      <c r="V7" s="53">
        <v>88.1</v>
      </c>
      <c r="W7" s="53"/>
    </row>
    <row r="8" spans="1:23" ht="12.75" customHeight="1" x14ac:dyDescent="0.2">
      <c r="B8" s="12" t="s">
        <v>22</v>
      </c>
      <c r="C8" s="53">
        <v>34</v>
      </c>
      <c r="D8" s="53">
        <v>43</v>
      </c>
      <c r="E8" s="53">
        <v>38</v>
      </c>
      <c r="F8" s="53">
        <v>49</v>
      </c>
      <c r="G8" s="53">
        <v>57.93</v>
      </c>
      <c r="H8" s="53">
        <v>63.22</v>
      </c>
      <c r="I8" s="53">
        <v>65.260000000000005</v>
      </c>
      <c r="J8" s="53">
        <v>70</v>
      </c>
      <c r="K8" s="53">
        <v>71</v>
      </c>
      <c r="L8" s="53">
        <v>75</v>
      </c>
      <c r="M8" s="53">
        <v>78.010000000000005</v>
      </c>
      <c r="N8" s="53">
        <v>81.191619660000001</v>
      </c>
      <c r="O8" s="53">
        <v>82.56711</v>
      </c>
      <c r="P8" s="53">
        <v>84.56</v>
      </c>
      <c r="Q8" s="53">
        <v>87.2199965839703</v>
      </c>
      <c r="R8" s="53">
        <v>88.203800000000001</v>
      </c>
      <c r="S8" s="53">
        <v>89.01</v>
      </c>
      <c r="T8" s="53">
        <v>89.895499999999998</v>
      </c>
      <c r="U8" s="53">
        <v>89.816191714688202</v>
      </c>
      <c r="V8" s="53"/>
      <c r="W8" s="53"/>
    </row>
    <row r="9" spans="1:23" s="62" customFormat="1" ht="12.75" customHeight="1" x14ac:dyDescent="0.2">
      <c r="A9" s="18"/>
      <c r="B9" s="12" t="s">
        <v>21</v>
      </c>
      <c r="C9" s="53" t="s">
        <v>0</v>
      </c>
      <c r="D9" s="53" t="s">
        <v>0</v>
      </c>
      <c r="E9" s="53" t="s">
        <v>0</v>
      </c>
      <c r="F9" s="53" t="s">
        <v>0</v>
      </c>
      <c r="G9" s="53">
        <v>69</v>
      </c>
      <c r="H9" s="53">
        <v>71</v>
      </c>
      <c r="I9" s="53">
        <v>73.89</v>
      </c>
      <c r="J9" s="53">
        <v>78</v>
      </c>
      <c r="K9" s="53">
        <v>80</v>
      </c>
      <c r="L9" s="53">
        <v>86</v>
      </c>
      <c r="M9" s="53">
        <v>87.73</v>
      </c>
      <c r="N9" s="53">
        <v>90.753216879999997</v>
      </c>
      <c r="O9" s="53">
        <v>91.972329999999999</v>
      </c>
      <c r="P9" s="53">
        <v>94.16</v>
      </c>
      <c r="Q9" s="53">
        <v>94.499992610000007</v>
      </c>
      <c r="R9" s="53">
        <v>95.169399999999996</v>
      </c>
      <c r="S9" s="53">
        <v>89.473684210526301</v>
      </c>
      <c r="T9" s="53">
        <v>88.3116883116883</v>
      </c>
      <c r="U9" s="53">
        <v>89.610389610389603</v>
      </c>
      <c r="V9" s="53">
        <v>91.025641025640994</v>
      </c>
      <c r="W9" s="53"/>
    </row>
    <row r="10" spans="1:23" ht="12.75" customHeight="1" x14ac:dyDescent="0.2">
      <c r="B10" s="43" t="s">
        <v>20</v>
      </c>
      <c r="C10" s="61">
        <v>51.1</v>
      </c>
      <c r="D10" s="61">
        <v>55</v>
      </c>
      <c r="E10" s="61">
        <v>57.7</v>
      </c>
      <c r="F10" s="61">
        <v>62.2</v>
      </c>
      <c r="G10" s="61">
        <v>65.400000000000006</v>
      </c>
      <c r="H10" s="61">
        <v>68.900000000000006</v>
      </c>
      <c r="I10" s="61">
        <v>70.599999999999994</v>
      </c>
      <c r="J10" s="61">
        <v>76.5</v>
      </c>
      <c r="K10" s="61">
        <v>77.400000000000006</v>
      </c>
      <c r="L10" s="61">
        <v>79.2</v>
      </c>
      <c r="M10" s="61">
        <v>81.400000000000006</v>
      </c>
      <c r="N10" s="61">
        <v>82.5</v>
      </c>
      <c r="O10" s="61">
        <v>83.679525222551902</v>
      </c>
      <c r="P10" s="61">
        <v>84.83</v>
      </c>
      <c r="Q10" s="61">
        <v>85.79</v>
      </c>
      <c r="R10" s="61">
        <v>86.6</v>
      </c>
      <c r="S10" s="61">
        <v>87.56</v>
      </c>
      <c r="T10" s="61">
        <v>88.44</v>
      </c>
      <c r="U10" s="61">
        <v>89.33</v>
      </c>
      <c r="V10" s="61"/>
      <c r="W10" s="61"/>
    </row>
    <row r="11" spans="1:23" ht="12.75" customHeight="1" x14ac:dyDescent="0.2">
      <c r="B11" s="12" t="s">
        <v>19</v>
      </c>
      <c r="C11" s="53">
        <v>53</v>
      </c>
      <c r="D11" s="53">
        <v>57</v>
      </c>
      <c r="E11" s="53">
        <v>59.9</v>
      </c>
      <c r="F11" s="53">
        <v>69.2</v>
      </c>
      <c r="G11" s="53">
        <v>75</v>
      </c>
      <c r="H11" s="53">
        <v>76</v>
      </c>
      <c r="I11" s="53">
        <v>77</v>
      </c>
      <c r="J11" s="53">
        <v>80</v>
      </c>
      <c r="K11" s="53">
        <v>82</v>
      </c>
      <c r="L11" s="53">
        <v>83</v>
      </c>
      <c r="M11" s="53">
        <v>87.1</v>
      </c>
      <c r="N11" s="53">
        <v>87.52142078</v>
      </c>
      <c r="O11" s="53">
        <v>89.502080000000007</v>
      </c>
      <c r="P11" s="53">
        <v>91.59</v>
      </c>
      <c r="Q11" s="53">
        <v>92.289976256839097</v>
      </c>
      <c r="R11" s="53">
        <v>91.898399999999995</v>
      </c>
      <c r="S11" s="53">
        <v>90.055726079999999</v>
      </c>
      <c r="T11" s="53">
        <v>88.25</v>
      </c>
      <c r="U11" s="53">
        <v>88.463136396157594</v>
      </c>
      <c r="V11" s="53"/>
      <c r="W11" s="53"/>
    </row>
    <row r="12" spans="1:23" ht="12.75" customHeight="1" x14ac:dyDescent="0.2">
      <c r="A12" s="51"/>
      <c r="B12" s="12" t="s">
        <v>18</v>
      </c>
      <c r="C12" s="53">
        <v>42</v>
      </c>
      <c r="D12" s="53">
        <v>42.1</v>
      </c>
      <c r="E12" s="53">
        <v>51</v>
      </c>
      <c r="F12" s="53">
        <v>56.2</v>
      </c>
      <c r="G12" s="53">
        <v>59</v>
      </c>
      <c r="H12" s="53">
        <v>61.8</v>
      </c>
      <c r="I12" s="53">
        <v>64</v>
      </c>
      <c r="J12" s="53">
        <v>67.100092311750004</v>
      </c>
      <c r="K12" s="53">
        <v>68.0625</v>
      </c>
      <c r="L12" s="53">
        <v>70.189453130000004</v>
      </c>
      <c r="M12" s="53">
        <v>72.459061480000003</v>
      </c>
      <c r="N12" s="53">
        <v>73.63</v>
      </c>
      <c r="O12" s="53">
        <v>75.540000000000006</v>
      </c>
      <c r="P12" s="53">
        <v>75.599999999999994</v>
      </c>
      <c r="Q12" s="53">
        <v>78.900000000000006</v>
      </c>
      <c r="R12" s="53">
        <v>83.78</v>
      </c>
      <c r="S12" s="53">
        <v>85.14</v>
      </c>
      <c r="T12" s="53">
        <v>86.787072814291705</v>
      </c>
      <c r="U12" s="53">
        <v>89.279865361002507</v>
      </c>
      <c r="V12" s="53">
        <v>90.8</v>
      </c>
      <c r="W12" s="53"/>
    </row>
    <row r="13" spans="1:23" ht="12.75" customHeight="1" x14ac:dyDescent="0.2">
      <c r="B13" s="12" t="s">
        <v>17</v>
      </c>
      <c r="C13" s="53">
        <v>45</v>
      </c>
      <c r="D13" s="53">
        <v>49.8</v>
      </c>
      <c r="E13" s="53">
        <v>54.9</v>
      </c>
      <c r="F13" s="53">
        <v>59.9</v>
      </c>
      <c r="G13" s="53">
        <v>64</v>
      </c>
      <c r="H13" s="53">
        <v>66.599999999999994</v>
      </c>
      <c r="I13" s="53">
        <v>68.7</v>
      </c>
      <c r="J13" s="53">
        <v>72</v>
      </c>
      <c r="K13" s="53">
        <v>75.45851528</v>
      </c>
      <c r="L13" s="53">
        <v>78.421934611409696</v>
      </c>
      <c r="M13" s="53">
        <v>79.400000000000006</v>
      </c>
      <c r="N13" s="53">
        <v>81.7</v>
      </c>
      <c r="O13" s="53">
        <v>82.695046091583606</v>
      </c>
      <c r="P13" s="53">
        <v>84.465941971771699</v>
      </c>
      <c r="Q13" s="53">
        <v>84.052549714235596</v>
      </c>
      <c r="R13" s="53">
        <v>85.420887626991302</v>
      </c>
      <c r="S13" s="53">
        <v>84.338951086543204</v>
      </c>
      <c r="T13" s="53">
        <v>85.07</v>
      </c>
      <c r="U13" s="53">
        <v>84.104887691760297</v>
      </c>
      <c r="V13" s="53"/>
      <c r="W13" s="53"/>
    </row>
    <row r="14" spans="1:23" ht="12.75" customHeight="1" x14ac:dyDescent="0.2">
      <c r="B14" s="12" t="s">
        <v>16</v>
      </c>
      <c r="C14" s="53">
        <v>37.799999999999997</v>
      </c>
      <c r="D14" s="53">
        <v>42.6</v>
      </c>
      <c r="E14" s="53">
        <v>47</v>
      </c>
      <c r="F14" s="53">
        <v>52.9</v>
      </c>
      <c r="G14" s="53">
        <v>54.52</v>
      </c>
      <c r="H14" s="53">
        <v>57.4</v>
      </c>
      <c r="I14" s="53">
        <v>57.05</v>
      </c>
      <c r="J14" s="53">
        <v>63.9</v>
      </c>
      <c r="K14" s="53">
        <v>71</v>
      </c>
      <c r="L14" s="53">
        <v>74</v>
      </c>
      <c r="M14" s="53">
        <v>75.77</v>
      </c>
      <c r="N14" s="53">
        <v>80.138815210000004</v>
      </c>
      <c r="O14" s="53">
        <v>81.985560000000007</v>
      </c>
      <c r="P14" s="53">
        <v>85.12</v>
      </c>
      <c r="Q14" s="53">
        <v>87.559976479811795</v>
      </c>
      <c r="R14" s="53">
        <v>88.749399999999994</v>
      </c>
      <c r="S14" s="53">
        <v>80.999383310849893</v>
      </c>
      <c r="T14" s="53">
        <v>82.119733079122994</v>
      </c>
      <c r="U14" s="53">
        <v>84.535731868964206</v>
      </c>
      <c r="V14" s="53">
        <v>86.844473733760097</v>
      </c>
      <c r="W14" s="53">
        <v>87.2</v>
      </c>
    </row>
    <row r="15" spans="1:23" ht="12.75" customHeight="1" x14ac:dyDescent="0.2">
      <c r="B15" s="12" t="s">
        <v>15</v>
      </c>
      <c r="C15" s="53">
        <v>41</v>
      </c>
      <c r="D15" s="53">
        <v>43</v>
      </c>
      <c r="E15" s="53">
        <v>34</v>
      </c>
      <c r="F15" s="53" t="s">
        <v>0</v>
      </c>
      <c r="G15" s="53">
        <v>49.2</v>
      </c>
      <c r="H15" s="53">
        <v>50.84</v>
      </c>
      <c r="I15" s="53">
        <v>58.63</v>
      </c>
      <c r="J15" s="53">
        <v>63.1</v>
      </c>
      <c r="K15" s="53">
        <v>67</v>
      </c>
      <c r="L15" s="53">
        <v>71</v>
      </c>
      <c r="M15" s="53">
        <v>75.95</v>
      </c>
      <c r="N15" s="53">
        <v>74.462918770000002</v>
      </c>
      <c r="O15" s="53">
        <v>76.185929999999999</v>
      </c>
      <c r="P15" s="53">
        <v>78.069999999999993</v>
      </c>
      <c r="Q15" s="53">
        <v>81.299973064376104</v>
      </c>
      <c r="R15" s="53">
        <v>80.850399999999993</v>
      </c>
      <c r="S15" s="53">
        <v>81.489999999999995</v>
      </c>
      <c r="T15" s="53">
        <v>82.136399999999995</v>
      </c>
      <c r="U15" s="53">
        <v>83.198712841158198</v>
      </c>
      <c r="V15" s="53">
        <v>85.373279480678605</v>
      </c>
      <c r="W15" s="53"/>
    </row>
    <row r="16" spans="1:23" ht="12.75" customHeight="1" x14ac:dyDescent="0.2">
      <c r="B16" s="12" t="s">
        <v>14</v>
      </c>
      <c r="C16" s="53">
        <v>34.9</v>
      </c>
      <c r="D16" s="53" t="s">
        <v>0</v>
      </c>
      <c r="E16" s="53" t="s">
        <v>0</v>
      </c>
      <c r="F16" s="53">
        <v>36.604157549999996</v>
      </c>
      <c r="G16" s="53">
        <v>40.9</v>
      </c>
      <c r="H16" s="53">
        <v>45.7</v>
      </c>
      <c r="I16" s="53">
        <v>46</v>
      </c>
      <c r="J16" s="53">
        <v>57</v>
      </c>
      <c r="K16" s="53">
        <v>57</v>
      </c>
      <c r="L16" s="53">
        <v>67</v>
      </c>
      <c r="M16" s="53">
        <v>70</v>
      </c>
      <c r="N16" s="53">
        <v>71.149756580000002</v>
      </c>
      <c r="O16" s="53">
        <v>76.722859999999997</v>
      </c>
      <c r="P16" s="53">
        <v>78.88</v>
      </c>
      <c r="Q16" s="53">
        <v>80.329994527848498</v>
      </c>
      <c r="R16" s="53">
        <v>81.865099999999998</v>
      </c>
      <c r="S16" s="53">
        <v>81.978221840000003</v>
      </c>
      <c r="T16" s="53">
        <v>82.091499999999996</v>
      </c>
      <c r="U16" s="53">
        <v>82.2049565890688</v>
      </c>
      <c r="V16" s="53">
        <v>85.119064989978099</v>
      </c>
      <c r="W16" s="53"/>
    </row>
    <row r="17" spans="2:23" ht="12.75" customHeight="1" x14ac:dyDescent="0.2">
      <c r="B17" s="12" t="s">
        <v>13</v>
      </c>
      <c r="C17" s="53">
        <v>19</v>
      </c>
      <c r="D17" s="53">
        <v>23</v>
      </c>
      <c r="E17" s="53">
        <v>27</v>
      </c>
      <c r="F17" s="53">
        <v>32.4</v>
      </c>
      <c r="G17" s="53">
        <v>36.6</v>
      </c>
      <c r="H17" s="53">
        <v>45.66</v>
      </c>
      <c r="I17" s="53">
        <v>49.78</v>
      </c>
      <c r="J17" s="53">
        <v>54.271756459999999</v>
      </c>
      <c r="K17" s="53">
        <v>56</v>
      </c>
      <c r="L17" s="53">
        <v>62</v>
      </c>
      <c r="M17" s="53">
        <v>68.36</v>
      </c>
      <c r="N17" s="53">
        <v>69.207255720000006</v>
      </c>
      <c r="O17" s="53">
        <v>76.407660000000007</v>
      </c>
      <c r="P17" s="53">
        <v>78.180000000000007</v>
      </c>
      <c r="Q17" s="53">
        <v>81.009997595768596</v>
      </c>
      <c r="R17" s="53">
        <v>81.5595</v>
      </c>
      <c r="S17" s="53">
        <v>81.553799799999993</v>
      </c>
      <c r="T17" s="53">
        <v>74.377596983134893</v>
      </c>
      <c r="U17" s="53">
        <v>75.930189676140401</v>
      </c>
      <c r="V17" s="53">
        <v>77.482782369145994</v>
      </c>
      <c r="W17" s="53"/>
    </row>
    <row r="18" spans="2:23" ht="12.75" customHeight="1" x14ac:dyDescent="0.2">
      <c r="B18" s="12" t="s">
        <v>12</v>
      </c>
      <c r="C18" s="53">
        <v>26</v>
      </c>
      <c r="D18" s="53">
        <v>30</v>
      </c>
      <c r="E18" s="53">
        <v>30.42</v>
      </c>
      <c r="F18" s="53">
        <v>34</v>
      </c>
      <c r="G18" s="53">
        <v>36.1</v>
      </c>
      <c r="H18" s="53">
        <v>47</v>
      </c>
      <c r="I18" s="53">
        <v>52</v>
      </c>
      <c r="J18" s="53">
        <v>55</v>
      </c>
      <c r="K18" s="53">
        <v>57</v>
      </c>
      <c r="L18" s="53">
        <v>60.4</v>
      </c>
      <c r="M18" s="53">
        <v>63.56</v>
      </c>
      <c r="N18" s="53">
        <v>66.270751739999994</v>
      </c>
      <c r="O18" s="53">
        <v>68.724119999999999</v>
      </c>
      <c r="P18" s="53">
        <v>71.540000000000006</v>
      </c>
      <c r="Q18" s="53">
        <v>73.909998261395899</v>
      </c>
      <c r="R18" s="53">
        <v>73.334000000000003</v>
      </c>
      <c r="S18" s="53">
        <v>74</v>
      </c>
      <c r="T18" s="53">
        <v>75.865200000000002</v>
      </c>
      <c r="U18" s="53">
        <v>77.075879128546802</v>
      </c>
      <c r="V18" s="53">
        <v>78.385011680135406</v>
      </c>
      <c r="W18" s="53">
        <v>79.5</v>
      </c>
    </row>
    <row r="19" spans="2:23" ht="12.75" customHeight="1" x14ac:dyDescent="0.2">
      <c r="B19" s="12" t="s">
        <v>11</v>
      </c>
      <c r="C19" s="53">
        <v>32.6</v>
      </c>
      <c r="D19" s="53">
        <v>37.700000000000003</v>
      </c>
      <c r="E19" s="53">
        <v>50.5</v>
      </c>
      <c r="F19" s="53">
        <v>58</v>
      </c>
      <c r="G19" s="53">
        <v>71.7</v>
      </c>
      <c r="H19" s="53">
        <v>78.2</v>
      </c>
      <c r="I19" s="53">
        <v>78</v>
      </c>
      <c r="J19" s="53">
        <v>80.5</v>
      </c>
      <c r="K19" s="53">
        <v>82.7</v>
      </c>
      <c r="L19" s="53">
        <v>85</v>
      </c>
      <c r="M19" s="53">
        <v>85.9</v>
      </c>
      <c r="N19" s="53">
        <v>87.198955029999993</v>
      </c>
      <c r="O19" s="53">
        <v>83.38</v>
      </c>
      <c r="P19" s="53">
        <v>77.393401962461297</v>
      </c>
      <c r="Q19" s="53">
        <v>76.17</v>
      </c>
      <c r="R19" s="53">
        <v>82.35</v>
      </c>
      <c r="S19" s="53">
        <v>79.335614041908002</v>
      </c>
      <c r="T19" s="53">
        <v>79.675776542394004</v>
      </c>
      <c r="U19" s="53">
        <v>76.7324052590874</v>
      </c>
      <c r="V19" s="53">
        <v>76.400000000000006</v>
      </c>
      <c r="W19" s="53"/>
    </row>
    <row r="20" spans="2:23" ht="12.75" customHeight="1" x14ac:dyDescent="0.2">
      <c r="B20" s="12" t="s">
        <v>10</v>
      </c>
      <c r="C20" s="53">
        <v>18.04</v>
      </c>
      <c r="D20" s="53">
        <v>19.350000000000001</v>
      </c>
      <c r="E20" s="53">
        <v>71</v>
      </c>
      <c r="F20" s="53">
        <v>76.900000000000006</v>
      </c>
      <c r="G20" s="53">
        <v>78.63</v>
      </c>
      <c r="H20" s="53">
        <v>78.989999999999995</v>
      </c>
      <c r="I20" s="53">
        <v>79.349999999999994</v>
      </c>
      <c r="J20" s="53">
        <v>79.716999999999999</v>
      </c>
      <c r="K20" s="53">
        <v>80.082999999999998</v>
      </c>
      <c r="L20" s="53">
        <v>80.45</v>
      </c>
      <c r="M20" s="53">
        <v>80.92</v>
      </c>
      <c r="N20" s="53">
        <v>81.427112875914005</v>
      </c>
      <c r="O20" s="53">
        <v>81.8</v>
      </c>
      <c r="P20" s="53">
        <v>81.881332939232905</v>
      </c>
      <c r="Q20" s="53">
        <v>82.305729450285298</v>
      </c>
      <c r="R20" s="53">
        <v>80.599999999999994</v>
      </c>
      <c r="S20" s="53">
        <v>78.25</v>
      </c>
      <c r="T20" s="53">
        <v>77.067677493944203</v>
      </c>
      <c r="U20" s="53">
        <v>75.2863035671554</v>
      </c>
      <c r="V20" s="53">
        <v>79.873467241792696</v>
      </c>
      <c r="W20" s="53">
        <v>72.400000000000006</v>
      </c>
    </row>
    <row r="21" spans="2:23" ht="12.75" customHeight="1" thickBot="1" x14ac:dyDescent="0.25">
      <c r="B21" s="55" t="s">
        <v>9</v>
      </c>
      <c r="C21" s="57">
        <v>18.8</v>
      </c>
      <c r="D21" s="57">
        <v>20.9</v>
      </c>
      <c r="E21" s="57">
        <v>29.4</v>
      </c>
      <c r="F21" s="57" t="s">
        <v>0</v>
      </c>
      <c r="G21" s="57">
        <v>39.9</v>
      </c>
      <c r="H21" s="57">
        <v>47.67</v>
      </c>
      <c r="I21" s="57">
        <v>47.35</v>
      </c>
      <c r="J21" s="57">
        <v>46</v>
      </c>
      <c r="K21" s="57">
        <v>48</v>
      </c>
      <c r="L21" s="57">
        <v>53</v>
      </c>
      <c r="M21" s="57">
        <v>55.97</v>
      </c>
      <c r="N21" s="57">
        <v>61.267535760000001</v>
      </c>
      <c r="O21" s="57">
        <v>64.84639</v>
      </c>
      <c r="P21" s="57">
        <v>66.2</v>
      </c>
      <c r="Q21" s="57">
        <v>67.089999267815003</v>
      </c>
      <c r="R21" s="57">
        <v>71.144300000000001</v>
      </c>
      <c r="S21" s="57">
        <v>63.232413537576399</v>
      </c>
      <c r="T21" s="57">
        <v>63.887999175385801</v>
      </c>
      <c r="U21" s="57">
        <v>64.732003971940102</v>
      </c>
      <c r="V21" s="57">
        <v>64.326451100963297</v>
      </c>
      <c r="W21" s="57"/>
    </row>
    <row r="22" spans="2:23" ht="12.75" customHeight="1" thickTop="1" x14ac:dyDescent="0.2">
      <c r="B22" s="11" t="s">
        <v>103</v>
      </c>
      <c r="C22" s="11"/>
      <c r="D22" s="11"/>
      <c r="E22" s="11"/>
      <c r="F22" s="11"/>
      <c r="W22" s="36" t="s">
        <v>104</v>
      </c>
    </row>
    <row r="23" spans="2:23" ht="12.75" customHeight="1" x14ac:dyDescent="0.2">
      <c r="B23" s="42" t="s">
        <v>26</v>
      </c>
      <c r="C23" s="11"/>
      <c r="D23" s="11"/>
      <c r="E23" s="11"/>
      <c r="F23" s="11"/>
    </row>
    <row r="24" spans="2:23" ht="12.75" customHeight="1" x14ac:dyDescent="0.2">
      <c r="B24" s="11" t="s">
        <v>27</v>
      </c>
      <c r="C24" s="11"/>
      <c r="D24" s="11"/>
      <c r="E24" s="11"/>
      <c r="F24" s="11"/>
      <c r="J24" s="36"/>
    </row>
    <row r="25" spans="2:23" ht="12.75" customHeight="1" x14ac:dyDescent="0.2">
      <c r="B25" s="18" t="s">
        <v>184</v>
      </c>
    </row>
    <row r="26" spans="2:23" ht="12.75" customHeight="1" x14ac:dyDescent="0.2">
      <c r="O26" s="56"/>
      <c r="P26" s="56"/>
    </row>
    <row r="27" spans="2:23" ht="12.75" customHeight="1" x14ac:dyDescent="0.2">
      <c r="M27" s="167"/>
      <c r="N27" s="167"/>
      <c r="O27" s="167"/>
      <c r="P27" s="167"/>
    </row>
    <row r="31" spans="2:23" ht="12.75" customHeight="1" x14ac:dyDescent="0.2">
      <c r="C31" s="47"/>
    </row>
    <row r="32" spans="2:23" ht="12.75" customHeight="1" x14ac:dyDescent="0.2">
      <c r="C32" s="47"/>
    </row>
    <row r="33" spans="2:3" ht="12.75" customHeight="1" x14ac:dyDescent="0.2">
      <c r="C33" s="47"/>
    </row>
    <row r="34" spans="2:3" ht="12.75" customHeight="1" x14ac:dyDescent="0.2">
      <c r="C34" s="47"/>
    </row>
    <row r="35" spans="2:3" ht="12.75" customHeight="1" x14ac:dyDescent="0.2">
      <c r="C35" s="47"/>
    </row>
    <row r="36" spans="2:3" ht="12.75" customHeight="1" x14ac:dyDescent="0.2">
      <c r="C36" s="47"/>
    </row>
    <row r="37" spans="2:3" ht="12.75" customHeight="1" x14ac:dyDescent="0.2">
      <c r="C37" s="50"/>
    </row>
    <row r="38" spans="2:3" ht="12.75" customHeight="1" x14ac:dyDescent="0.2">
      <c r="C38" s="47"/>
    </row>
    <row r="39" spans="2:3" ht="12.75" customHeight="1" x14ac:dyDescent="0.2">
      <c r="C39" s="47"/>
    </row>
    <row r="40" spans="2:3" ht="12.75" customHeight="1" x14ac:dyDescent="0.2">
      <c r="C40" s="47"/>
    </row>
    <row r="41" spans="2:3" ht="12.75" customHeight="1" x14ac:dyDescent="0.2">
      <c r="C41" s="47"/>
    </row>
    <row r="42" spans="2:3" ht="12.75" customHeight="1" x14ac:dyDescent="0.2">
      <c r="C42" s="47"/>
    </row>
    <row r="43" spans="2:3" ht="12.75" customHeight="1" x14ac:dyDescent="0.2">
      <c r="C43" s="47"/>
    </row>
    <row r="44" spans="2:3" ht="12.75" customHeight="1" x14ac:dyDescent="0.2">
      <c r="B44" s="12"/>
      <c r="C44" s="47"/>
    </row>
    <row r="45" spans="2:3" ht="12.75" customHeight="1" x14ac:dyDescent="0.2">
      <c r="B45" s="12"/>
      <c r="C45" s="47"/>
    </row>
    <row r="46" spans="2:3" ht="12.75" customHeight="1" x14ac:dyDescent="0.2">
      <c r="B46" s="12"/>
      <c r="C46" s="47"/>
    </row>
    <row r="47" spans="2:3" ht="12.75" customHeight="1" x14ac:dyDescent="0.2">
      <c r="B47" s="12"/>
      <c r="C47" s="47"/>
    </row>
  </sheetData>
  <phoneticPr fontId="12" type="noConversion"/>
  <hyperlinks>
    <hyperlink ref="B1" location="'Titel'!A1" display="page des 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06"/>
  <sheetViews>
    <sheetView zoomScaleNormal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4.6640625" style="2" customWidth="1"/>
    <col min="3" max="24" width="6.33203125" style="52" customWidth="1"/>
    <col min="25" max="25" width="6.33203125" style="2" customWidth="1"/>
    <col min="26" max="16384" width="13.33203125" style="2"/>
  </cols>
  <sheetData>
    <row r="1" spans="1:41" ht="12.75" customHeight="1" x14ac:dyDescent="0.2">
      <c r="B1" s="29" t="s">
        <v>7</v>
      </c>
      <c r="I1" s="77"/>
      <c r="J1" s="77"/>
      <c r="K1" s="77"/>
      <c r="L1" s="77"/>
      <c r="M1" s="77"/>
    </row>
    <row r="2" spans="1:41" ht="12.75" customHeight="1" x14ac:dyDescent="0.2">
      <c r="B2" s="360" t="s">
        <v>178</v>
      </c>
    </row>
    <row r="3" spans="1:41" ht="12.75" customHeight="1" x14ac:dyDescent="0.2">
      <c r="B3" s="7" t="s">
        <v>8</v>
      </c>
    </row>
    <row r="4" spans="1:41" s="13" customFormat="1" ht="12.75" customHeight="1" x14ac:dyDescent="0.2">
      <c r="A4" s="18"/>
      <c r="B4" s="41"/>
      <c r="C4" s="78">
        <v>1990</v>
      </c>
      <c r="D4" s="78"/>
      <c r="E4" s="78"/>
      <c r="F4" s="78"/>
      <c r="G4" s="79">
        <v>1998</v>
      </c>
      <c r="H4" s="79">
        <v>1999</v>
      </c>
      <c r="I4" s="79">
        <v>2000</v>
      </c>
      <c r="J4" s="78">
        <v>2001</v>
      </c>
      <c r="K4" s="78">
        <v>2002</v>
      </c>
      <c r="L4" s="78">
        <v>2003</v>
      </c>
      <c r="M4" s="78">
        <v>2004</v>
      </c>
      <c r="N4" s="78">
        <v>2005</v>
      </c>
      <c r="O4" s="78">
        <v>2006</v>
      </c>
      <c r="P4" s="78">
        <v>2007</v>
      </c>
      <c r="Q4" s="78">
        <v>2008</v>
      </c>
      <c r="R4" s="78">
        <v>2009</v>
      </c>
      <c r="S4" s="78">
        <v>2010</v>
      </c>
      <c r="T4" s="78">
        <v>2011</v>
      </c>
      <c r="U4" s="78">
        <v>2012</v>
      </c>
      <c r="V4" s="78">
        <v>2013</v>
      </c>
      <c r="W4" s="78">
        <v>2014</v>
      </c>
      <c r="X4" s="78">
        <v>2015</v>
      </c>
      <c r="Y4" s="78">
        <v>2016</v>
      </c>
    </row>
    <row r="5" spans="1:41" ht="12.75" customHeight="1" x14ac:dyDescent="0.2">
      <c r="B5" s="9" t="s">
        <v>28</v>
      </c>
      <c r="C5" s="80"/>
      <c r="D5" s="80"/>
      <c r="E5" s="80"/>
      <c r="F5" s="80"/>
      <c r="G5" s="80"/>
      <c r="H5" s="80"/>
      <c r="I5" s="80"/>
      <c r="J5" s="80"/>
      <c r="K5" s="80"/>
      <c r="L5" s="81">
        <v>13.2</v>
      </c>
      <c r="M5" s="82">
        <v>11.8</v>
      </c>
      <c r="N5" s="40">
        <v>11.7</v>
      </c>
      <c r="O5" s="80">
        <v>11</v>
      </c>
      <c r="P5" s="80">
        <v>9.6</v>
      </c>
      <c r="Q5" s="80">
        <v>9.3000000000000007</v>
      </c>
      <c r="R5" s="83">
        <v>6.8</v>
      </c>
      <c r="S5" s="83">
        <v>5.3</v>
      </c>
      <c r="T5" s="83">
        <v>4.16014018</v>
      </c>
      <c r="U5" s="83">
        <v>2.9979279700000001</v>
      </c>
      <c r="V5" s="83">
        <v>4.4000000000000004</v>
      </c>
      <c r="W5" s="83">
        <v>2.6</v>
      </c>
      <c r="X5" s="94">
        <v>1.6349915597263902</v>
      </c>
      <c r="Y5" s="168"/>
    </row>
    <row r="6" spans="1:41" ht="12.75" customHeight="1" x14ac:dyDescent="0.2">
      <c r="B6" s="9" t="s">
        <v>29</v>
      </c>
      <c r="C6" s="80"/>
      <c r="D6" s="80"/>
      <c r="E6" s="80"/>
      <c r="F6" s="80"/>
      <c r="G6" s="80"/>
      <c r="H6" s="80"/>
      <c r="I6" s="80">
        <v>19.893954999999998</v>
      </c>
      <c r="J6" s="81">
        <v>18.849697150000001</v>
      </c>
      <c r="K6" s="81">
        <v>17.739903809999998</v>
      </c>
      <c r="L6" s="81">
        <v>12</v>
      </c>
      <c r="M6" s="81">
        <v>11.4</v>
      </c>
      <c r="N6" s="40">
        <v>10.199999999999999</v>
      </c>
      <c r="O6" s="80">
        <v>12.2</v>
      </c>
      <c r="P6" s="80">
        <v>12.2</v>
      </c>
      <c r="Q6" s="80"/>
      <c r="R6" s="84"/>
      <c r="S6" s="84"/>
      <c r="T6" s="84"/>
      <c r="U6" s="84"/>
      <c r="V6" s="84"/>
      <c r="W6" s="84"/>
      <c r="X6" s="84"/>
      <c r="Y6" s="169"/>
    </row>
    <row r="7" spans="1:41" ht="12.75" customHeight="1" x14ac:dyDescent="0.2">
      <c r="B7" s="9" t="s">
        <v>30</v>
      </c>
      <c r="C7" s="80"/>
      <c r="D7" s="80"/>
      <c r="E7" s="80"/>
      <c r="F7" s="80"/>
      <c r="G7" s="85">
        <v>16.614006346571951</v>
      </c>
      <c r="H7" s="85"/>
      <c r="I7" s="80">
        <v>17.3456312</v>
      </c>
      <c r="J7" s="81">
        <v>19.79011122</v>
      </c>
      <c r="K7" s="81">
        <v>20.853495089999999</v>
      </c>
      <c r="L7" s="81">
        <v>20.8</v>
      </c>
      <c r="M7" s="81">
        <v>21.1</v>
      </c>
      <c r="N7" s="40">
        <v>23</v>
      </c>
      <c r="O7" s="80">
        <v>15.8</v>
      </c>
      <c r="P7" s="80">
        <v>13.3</v>
      </c>
      <c r="Q7" s="80">
        <v>8.6999999999999993</v>
      </c>
      <c r="R7" s="83">
        <v>8.1999999999999993</v>
      </c>
      <c r="S7" s="83">
        <v>7.4</v>
      </c>
      <c r="T7" s="83">
        <v>6.7588602600000005</v>
      </c>
      <c r="U7" s="83">
        <v>6.16367683</v>
      </c>
      <c r="V7" s="83">
        <v>6.2</v>
      </c>
      <c r="W7" s="83">
        <v>6.6</v>
      </c>
      <c r="X7" s="94">
        <v>2.4997260689848702</v>
      </c>
      <c r="Y7" s="168">
        <v>1.80232957298637</v>
      </c>
    </row>
    <row r="8" spans="1:41" ht="12.75" customHeight="1" x14ac:dyDescent="0.2">
      <c r="B8" s="9" t="s">
        <v>31</v>
      </c>
      <c r="C8" s="80"/>
      <c r="D8" s="80"/>
      <c r="E8" s="80"/>
      <c r="F8" s="80"/>
      <c r="G8" s="80"/>
      <c r="H8" s="80"/>
      <c r="I8" s="80"/>
      <c r="J8" s="80"/>
      <c r="K8" s="80"/>
      <c r="L8" s="81">
        <v>14.9</v>
      </c>
      <c r="M8" s="81">
        <v>12.5</v>
      </c>
      <c r="N8" s="40">
        <v>13.9</v>
      </c>
      <c r="O8" s="80">
        <v>12.5</v>
      </c>
      <c r="P8" s="80">
        <v>14.8</v>
      </c>
      <c r="Q8" s="80">
        <v>15.7</v>
      </c>
      <c r="R8" s="83">
        <v>14.6</v>
      </c>
      <c r="S8" s="83">
        <v>14.7</v>
      </c>
      <c r="T8" s="83">
        <v>13.204333300000002</v>
      </c>
      <c r="U8" s="83">
        <v>12.356290679999999</v>
      </c>
      <c r="V8" s="83">
        <v>10.5</v>
      </c>
      <c r="W8" s="83">
        <v>10.9</v>
      </c>
      <c r="X8" s="94">
        <v>9.3734067244964301</v>
      </c>
      <c r="Y8" s="168">
        <v>7.1105819978179303</v>
      </c>
    </row>
    <row r="9" spans="1:41" ht="12.75" customHeight="1" x14ac:dyDescent="0.2">
      <c r="B9" s="9" t="s">
        <v>32</v>
      </c>
      <c r="C9" s="80"/>
      <c r="D9" s="80"/>
      <c r="E9" s="80"/>
      <c r="F9" s="80"/>
      <c r="G9" s="80"/>
      <c r="H9" s="80"/>
      <c r="I9" s="80">
        <v>18.686098810000001</v>
      </c>
      <c r="J9" s="81">
        <v>23.542127789999999</v>
      </c>
      <c r="K9" s="81">
        <v>27.316171130000001</v>
      </c>
      <c r="L9" s="81">
        <v>32</v>
      </c>
      <c r="M9" s="81">
        <v>33.299999999999997</v>
      </c>
      <c r="N9" s="40">
        <v>38.9</v>
      </c>
      <c r="O9" s="80">
        <v>29.8</v>
      </c>
      <c r="P9" s="80">
        <v>23.9</v>
      </c>
      <c r="Q9" s="80">
        <v>18.100000000000001</v>
      </c>
      <c r="R9" s="83">
        <v>21.4</v>
      </c>
      <c r="S9" s="83">
        <v>20.399999999999999</v>
      </c>
      <c r="T9" s="83">
        <v>17.5990672</v>
      </c>
      <c r="U9" s="83">
        <v>13.86640452</v>
      </c>
      <c r="V9" s="83">
        <v>17.399999999999999</v>
      </c>
      <c r="W9" s="83">
        <v>15.4</v>
      </c>
      <c r="X9" s="94">
        <v>11.4135689044698</v>
      </c>
      <c r="Y9" s="168">
        <v>12.739716593221701</v>
      </c>
    </row>
    <row r="10" spans="1:41" ht="12.75" customHeight="1" x14ac:dyDescent="0.2">
      <c r="B10" s="9" t="s">
        <v>33</v>
      </c>
      <c r="C10" s="80">
        <v>7.51</v>
      </c>
      <c r="D10" s="80"/>
      <c r="E10" s="80"/>
      <c r="F10" s="80"/>
      <c r="G10" s="85">
        <v>20.19051300050867</v>
      </c>
      <c r="H10" s="85"/>
      <c r="I10" s="80">
        <v>23.405307560000001</v>
      </c>
      <c r="J10" s="81">
        <v>20.64062118</v>
      </c>
      <c r="K10" s="81">
        <v>22.001598749999999</v>
      </c>
      <c r="L10" s="81">
        <v>23.4</v>
      </c>
      <c r="M10" s="81">
        <v>22.3</v>
      </c>
      <c r="N10" s="40">
        <v>23.6</v>
      </c>
      <c r="O10" s="80">
        <v>20.7</v>
      </c>
      <c r="P10" s="80">
        <v>21.6</v>
      </c>
      <c r="Q10" s="80">
        <v>19.399999999999999</v>
      </c>
      <c r="R10" s="83">
        <v>20.5</v>
      </c>
      <c r="S10" s="83">
        <v>20.2</v>
      </c>
      <c r="T10" s="83">
        <v>18.143359479999997</v>
      </c>
      <c r="U10" s="83">
        <v>18.05010102</v>
      </c>
      <c r="V10" s="83">
        <v>19.399999999999999</v>
      </c>
      <c r="W10" s="83">
        <v>16.100000000000001</v>
      </c>
      <c r="X10" s="94">
        <v>15.480772820579599</v>
      </c>
      <c r="Y10" s="168">
        <v>10.5159747241771</v>
      </c>
    </row>
    <row r="11" spans="1:41" ht="12.75" customHeight="1" x14ac:dyDescent="0.2">
      <c r="B11" s="9" t="s">
        <v>34</v>
      </c>
      <c r="C11" s="80"/>
      <c r="D11" s="80"/>
      <c r="E11" s="80"/>
      <c r="F11" s="80"/>
      <c r="G11" s="80"/>
      <c r="H11" s="80"/>
      <c r="I11" s="80">
        <v>16.468978890000002</v>
      </c>
      <c r="J11" s="81">
        <v>18.278243420000003</v>
      </c>
      <c r="K11" s="81">
        <v>17.920203999999998</v>
      </c>
      <c r="L11" s="81">
        <v>19</v>
      </c>
      <c r="M11" s="81">
        <v>19</v>
      </c>
      <c r="N11" s="40">
        <v>21.7</v>
      </c>
      <c r="O11" s="80">
        <v>20.5</v>
      </c>
      <c r="P11" s="80">
        <v>19.7</v>
      </c>
      <c r="Q11" s="80">
        <v>22.1</v>
      </c>
      <c r="R11" s="83">
        <v>23</v>
      </c>
      <c r="S11" s="83">
        <v>25</v>
      </c>
      <c r="T11" s="83">
        <v>26.140625969999999</v>
      </c>
      <c r="U11" s="83">
        <v>27.473395560000004</v>
      </c>
      <c r="V11" s="83">
        <v>28.4</v>
      </c>
      <c r="W11" s="83">
        <v>26.3</v>
      </c>
      <c r="X11" s="94">
        <v>26.709305375946101</v>
      </c>
      <c r="Y11" s="168">
        <v>24.663653901513399</v>
      </c>
    </row>
    <row r="12" spans="1:41" ht="12.75" customHeight="1" x14ac:dyDescent="0.2">
      <c r="A12" s="51"/>
      <c r="B12" s="9" t="s">
        <v>35</v>
      </c>
      <c r="C12" s="80">
        <v>37.65</v>
      </c>
      <c r="D12" s="80"/>
      <c r="E12" s="80"/>
      <c r="F12" s="80"/>
      <c r="G12" s="85">
        <v>63.303702197513253</v>
      </c>
      <c r="H12" s="85"/>
      <c r="I12" s="80">
        <v>66.247351969999997</v>
      </c>
      <c r="J12" s="81">
        <v>66.430099080000005</v>
      </c>
      <c r="K12" s="81">
        <v>66.281394469999995</v>
      </c>
      <c r="L12" s="81">
        <v>66.400000000000006</v>
      </c>
      <c r="M12" s="81">
        <v>63.7</v>
      </c>
      <c r="N12" s="40">
        <v>61.7</v>
      </c>
      <c r="O12" s="80">
        <v>54</v>
      </c>
      <c r="P12" s="80">
        <v>49.3</v>
      </c>
      <c r="Q12" s="80">
        <v>42.1</v>
      </c>
      <c r="R12" s="83">
        <v>40.299999999999997</v>
      </c>
      <c r="S12" s="83">
        <v>38.4</v>
      </c>
      <c r="T12" s="83">
        <v>31.657519449999999</v>
      </c>
      <c r="U12" s="83">
        <v>25.880844700000001</v>
      </c>
      <c r="V12" s="83">
        <v>24</v>
      </c>
      <c r="W12" s="83">
        <v>18.399999999999999</v>
      </c>
      <c r="X12" s="94">
        <v>15.187740916326501</v>
      </c>
      <c r="Y12" s="168">
        <v>10.0624832296521</v>
      </c>
    </row>
    <row r="13" spans="1:41" ht="12.75" customHeight="1" x14ac:dyDescent="0.2">
      <c r="B13" s="9" t="s">
        <v>36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>
        <v>15.3</v>
      </c>
      <c r="Q13" s="80">
        <v>21.7</v>
      </c>
      <c r="R13" s="83">
        <v>25.1</v>
      </c>
      <c r="S13" s="83">
        <v>31.7</v>
      </c>
      <c r="T13" s="83">
        <v>34.539776060000001</v>
      </c>
      <c r="U13" s="83">
        <v>41.676199930000003</v>
      </c>
      <c r="V13" s="83">
        <v>44.2</v>
      </c>
      <c r="W13" s="83">
        <v>44.2</v>
      </c>
      <c r="X13" s="94">
        <v>44.3645882078063</v>
      </c>
      <c r="Y13" s="168">
        <v>43.470760742936996</v>
      </c>
    </row>
    <row r="14" spans="1:41" ht="12.75" customHeight="1" x14ac:dyDescent="0.2">
      <c r="B14" s="9" t="s">
        <v>37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>
        <v>25.9</v>
      </c>
      <c r="P14" s="80">
        <v>31.2</v>
      </c>
      <c r="Q14" s="80">
        <v>36.200000000000003</v>
      </c>
      <c r="R14" s="83">
        <v>37.700000000000003</v>
      </c>
      <c r="S14" s="83">
        <v>37.9</v>
      </c>
      <c r="T14" s="83">
        <v>37.020133540000003</v>
      </c>
      <c r="U14" s="83">
        <v>38.906116400000002</v>
      </c>
      <c r="V14" s="83">
        <v>37.5</v>
      </c>
      <c r="W14" s="83">
        <v>31.7</v>
      </c>
      <c r="X14" s="94">
        <v>25.247337038815097</v>
      </c>
      <c r="Y14" s="168">
        <v>18.6376112552535</v>
      </c>
    </row>
    <row r="15" spans="1:41" ht="12.75" customHeight="1" x14ac:dyDescent="0.2">
      <c r="B15" s="9" t="s">
        <v>38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>
        <v>16.399999999999999</v>
      </c>
      <c r="Q15" s="80">
        <v>20.7</v>
      </c>
      <c r="R15" s="83">
        <v>22.9</v>
      </c>
      <c r="S15" s="83">
        <v>27.9</v>
      </c>
      <c r="T15" s="83">
        <v>37.507496969999998</v>
      </c>
      <c r="U15" s="83">
        <v>44.373877780000001</v>
      </c>
      <c r="V15" s="83">
        <v>53.4</v>
      </c>
      <c r="W15" s="83">
        <v>54.9</v>
      </c>
      <c r="X15" s="94">
        <v>54.005819277130094</v>
      </c>
      <c r="Y15" s="168">
        <v>58.268677915875301</v>
      </c>
    </row>
    <row r="16" spans="1:41" ht="12.75" customHeight="1" x14ac:dyDescent="0.2">
      <c r="B16" s="9" t="s">
        <v>39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>
        <v>14.8</v>
      </c>
      <c r="P16" s="80">
        <v>26.4</v>
      </c>
      <c r="Q16" s="80">
        <v>35.799999999999997</v>
      </c>
      <c r="R16" s="83">
        <v>50</v>
      </c>
      <c r="S16" s="83">
        <v>62</v>
      </c>
      <c r="T16" s="83">
        <v>68.327270100000007</v>
      </c>
      <c r="U16" s="83">
        <v>80.44684676</v>
      </c>
      <c r="V16" s="83">
        <v>83.9</v>
      </c>
      <c r="W16" s="83">
        <v>86.1</v>
      </c>
      <c r="X16" s="94">
        <v>88.532323592092794</v>
      </c>
      <c r="Y16" s="168">
        <v>92.187843919026804</v>
      </c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8"/>
      <c r="AL16" s="59"/>
      <c r="AM16" s="59"/>
      <c r="AN16" s="30"/>
      <c r="AO16" s="30"/>
    </row>
    <row r="17" spans="1:41" ht="12.75" customHeight="1" x14ac:dyDescent="0.2">
      <c r="B17" s="9" t="s">
        <v>40</v>
      </c>
      <c r="C17" s="80"/>
      <c r="D17" s="80"/>
      <c r="E17" s="80"/>
      <c r="F17" s="80"/>
      <c r="G17" s="85">
        <v>84.191232828497974</v>
      </c>
      <c r="H17" s="85"/>
      <c r="I17" s="80">
        <v>84.282368590000004</v>
      </c>
      <c r="J17" s="81">
        <v>85.621132540000005</v>
      </c>
      <c r="K17" s="81">
        <v>85.107084690000008</v>
      </c>
      <c r="L17" s="81">
        <v>82.7</v>
      </c>
      <c r="M17" s="40">
        <v>81.599999999999994</v>
      </c>
      <c r="N17" s="40">
        <v>82.1</v>
      </c>
      <c r="O17" s="80">
        <v>78.7</v>
      </c>
      <c r="P17" s="80">
        <v>78.7</v>
      </c>
      <c r="Q17" s="80">
        <v>76.8</v>
      </c>
      <c r="R17" s="83">
        <v>74.2</v>
      </c>
      <c r="S17" s="83">
        <v>73.900000000000006</v>
      </c>
      <c r="T17" s="83">
        <v>71.019272029999996</v>
      </c>
      <c r="U17" s="83">
        <v>67.205896769999995</v>
      </c>
      <c r="V17" s="83">
        <v>63.1</v>
      </c>
      <c r="W17" s="83">
        <v>61.2</v>
      </c>
      <c r="X17" s="94">
        <v>56.469462045776595</v>
      </c>
      <c r="Y17" s="168">
        <v>48.122115991170602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ht="12.75" customHeight="1" x14ac:dyDescent="0.2">
      <c r="B18" s="9" t="s">
        <v>41</v>
      </c>
      <c r="C18" s="80"/>
      <c r="D18" s="80"/>
      <c r="E18" s="80"/>
      <c r="F18" s="80"/>
      <c r="G18" s="80"/>
      <c r="H18" s="80"/>
      <c r="I18" s="80"/>
      <c r="J18" s="80"/>
      <c r="K18" s="80"/>
      <c r="L18" s="81">
        <v>34.9</v>
      </c>
      <c r="M18" s="81">
        <v>46.9</v>
      </c>
      <c r="N18" s="40">
        <v>58</v>
      </c>
      <c r="O18" s="80">
        <v>62.7</v>
      </c>
      <c r="P18" s="80">
        <v>66.8</v>
      </c>
      <c r="Q18" s="80">
        <v>68.099999999999994</v>
      </c>
      <c r="R18" s="83">
        <v>71.599999999999994</v>
      </c>
      <c r="S18" s="83">
        <v>72.099999999999994</v>
      </c>
      <c r="T18" s="83">
        <v>71.50061968</v>
      </c>
      <c r="U18" s="83">
        <v>59.052140230000006</v>
      </c>
      <c r="V18" s="83">
        <v>63.1</v>
      </c>
      <c r="W18" s="83">
        <v>55.1</v>
      </c>
      <c r="X18" s="94">
        <v>52.904998227636405</v>
      </c>
      <c r="Y18" s="168">
        <v>47.4189985064205</v>
      </c>
    </row>
    <row r="19" spans="1:41" ht="12.75" customHeight="1" x14ac:dyDescent="0.2">
      <c r="B19" s="9" t="s">
        <v>42</v>
      </c>
      <c r="C19" s="80"/>
      <c r="D19" s="80"/>
      <c r="E19" s="80"/>
      <c r="F19" s="80"/>
      <c r="G19" s="80"/>
      <c r="H19" s="80"/>
      <c r="I19" s="80">
        <v>33.941165169999998</v>
      </c>
      <c r="J19" s="81">
        <v>43.365074239999998</v>
      </c>
      <c r="K19" s="81">
        <v>50.739537219999995</v>
      </c>
      <c r="L19" s="81">
        <v>54.8</v>
      </c>
      <c r="M19" s="81">
        <v>58.9</v>
      </c>
      <c r="N19" s="40">
        <v>65</v>
      </c>
      <c r="O19" s="80">
        <v>67.8</v>
      </c>
      <c r="P19" s="80">
        <v>67.8</v>
      </c>
      <c r="Q19" s="86"/>
      <c r="R19" s="86"/>
      <c r="S19" s="86"/>
      <c r="T19" s="86"/>
      <c r="U19" s="86"/>
      <c r="V19" s="86"/>
      <c r="W19" s="86"/>
      <c r="X19" s="94"/>
      <c r="Y19" s="168"/>
    </row>
    <row r="20" spans="1:41" s="5" customFormat="1" ht="12.75" customHeight="1" x14ac:dyDescent="0.2">
      <c r="A20" s="18"/>
      <c r="B20" s="9" t="s">
        <v>43</v>
      </c>
      <c r="C20" s="80"/>
      <c r="D20" s="80"/>
      <c r="E20" s="80"/>
      <c r="F20" s="80"/>
      <c r="G20" s="80"/>
      <c r="H20" s="80"/>
      <c r="I20" s="80">
        <v>54.760632309999998</v>
      </c>
      <c r="J20" s="81">
        <v>58.436637109999999</v>
      </c>
      <c r="K20" s="81">
        <v>61.742321549999993</v>
      </c>
      <c r="L20" s="81">
        <v>64.400000000000006</v>
      </c>
      <c r="M20" s="81">
        <v>64.5</v>
      </c>
      <c r="N20" s="40">
        <v>71.2</v>
      </c>
      <c r="O20" s="80">
        <v>70.900000000000006</v>
      </c>
      <c r="P20" s="80">
        <v>72.400000000000006</v>
      </c>
      <c r="Q20" s="80">
        <v>73.7</v>
      </c>
      <c r="R20" s="83">
        <v>74.099999999999994</v>
      </c>
      <c r="S20" s="83">
        <v>75.099999999999994</v>
      </c>
      <c r="T20" s="83">
        <v>77.053063460000004</v>
      </c>
      <c r="U20" s="83">
        <v>72.264919930000005</v>
      </c>
      <c r="V20" s="83">
        <v>79</v>
      </c>
      <c r="W20" s="83">
        <v>78.2</v>
      </c>
      <c r="X20" s="94">
        <v>76.710438004875797</v>
      </c>
      <c r="Y20" s="168">
        <v>71.801318314744705</v>
      </c>
    </row>
    <row r="21" spans="1:41" s="5" customFormat="1" ht="12.75" customHeight="1" x14ac:dyDescent="0.2">
      <c r="A21" s="18"/>
      <c r="B21" s="9" t="s">
        <v>44</v>
      </c>
      <c r="C21" s="80">
        <v>14.52</v>
      </c>
      <c r="D21" s="80"/>
      <c r="E21" s="80"/>
      <c r="F21" s="80"/>
      <c r="G21" s="85">
        <v>51.105286159378252</v>
      </c>
      <c r="H21" s="85"/>
      <c r="I21" s="80">
        <v>57.748581440000002</v>
      </c>
      <c r="J21" s="81">
        <v>62.156341729999994</v>
      </c>
      <c r="K21" s="81">
        <v>65.377888499999997</v>
      </c>
      <c r="L21" s="81">
        <v>68.900000000000006</v>
      </c>
      <c r="M21" s="40">
        <v>70.599999999999994</v>
      </c>
      <c r="N21" s="40">
        <v>76.5</v>
      </c>
      <c r="O21" s="80">
        <v>77.400000000000006</v>
      </c>
      <c r="P21" s="80">
        <v>79.2</v>
      </c>
      <c r="Q21" s="80">
        <v>81.400000000000006</v>
      </c>
      <c r="R21" s="83">
        <v>82.5</v>
      </c>
      <c r="S21" s="83">
        <v>83.6</v>
      </c>
      <c r="T21" s="83">
        <v>84.885277240000008</v>
      </c>
      <c r="U21" s="83">
        <v>86.628699490000002</v>
      </c>
      <c r="V21" s="83">
        <v>88.6</v>
      </c>
      <c r="W21" s="83">
        <v>90.2</v>
      </c>
      <c r="X21" s="94">
        <v>89.459462263221397</v>
      </c>
      <c r="Y21" s="168">
        <v>87.734515729888798</v>
      </c>
    </row>
    <row r="22" spans="1:41" ht="12.75" customHeight="1" x14ac:dyDescent="0.2">
      <c r="B22" s="12" t="s">
        <v>45</v>
      </c>
      <c r="C22" s="80">
        <v>85.77</v>
      </c>
      <c r="D22" s="80"/>
      <c r="E22" s="80"/>
      <c r="F22" s="80"/>
      <c r="G22" s="85">
        <v>91.71614952715565</v>
      </c>
      <c r="H22" s="85"/>
      <c r="I22" s="80">
        <v>92.52059577</v>
      </c>
      <c r="J22" s="81">
        <v>93.325209669999992</v>
      </c>
      <c r="K22" s="81">
        <v>93.595907780000005</v>
      </c>
      <c r="L22" s="81">
        <v>94.3</v>
      </c>
      <c r="M22" s="40">
        <v>93.7</v>
      </c>
      <c r="N22" s="40">
        <v>94.2</v>
      </c>
      <c r="O22" s="80">
        <v>91.9</v>
      </c>
      <c r="P22" s="80">
        <v>92.7</v>
      </c>
      <c r="Q22" s="80">
        <v>92.1</v>
      </c>
      <c r="R22" s="87">
        <v>92.5</v>
      </c>
      <c r="S22" s="87">
        <v>92.7</v>
      </c>
      <c r="T22" s="80">
        <v>92.373973039999996</v>
      </c>
      <c r="U22" s="80">
        <v>93.52832325</v>
      </c>
      <c r="V22" s="80">
        <v>94.1</v>
      </c>
      <c r="W22" s="80">
        <v>93.3</v>
      </c>
      <c r="X22" s="94">
        <v>92.160750999059502</v>
      </c>
      <c r="Y22" s="168">
        <v>94.099625578972507</v>
      </c>
    </row>
    <row r="23" spans="1:41" ht="12.75" customHeight="1" thickBot="1" x14ac:dyDescent="0.25">
      <c r="B23" s="63" t="s">
        <v>46</v>
      </c>
      <c r="C23" s="88"/>
      <c r="D23" s="88"/>
      <c r="E23" s="88"/>
      <c r="F23" s="88"/>
      <c r="G23" s="89">
        <v>24.36142361401572</v>
      </c>
      <c r="H23" s="89"/>
      <c r="I23" s="88">
        <v>57.564137599999995</v>
      </c>
      <c r="J23" s="90">
        <v>67.546352349999992</v>
      </c>
      <c r="K23" s="90">
        <v>73.217046409999995</v>
      </c>
      <c r="L23" s="90">
        <v>78.2</v>
      </c>
      <c r="M23" s="60">
        <v>79.900000000000006</v>
      </c>
      <c r="N23" s="60">
        <v>84.2</v>
      </c>
      <c r="O23" s="88">
        <v>87.5</v>
      </c>
      <c r="P23" s="88">
        <v>88.9</v>
      </c>
      <c r="Q23" s="88">
        <v>90.3</v>
      </c>
      <c r="R23" s="91">
        <v>91.3</v>
      </c>
      <c r="S23" s="91">
        <v>91.7</v>
      </c>
      <c r="T23" s="88">
        <v>93.135854600000002</v>
      </c>
      <c r="U23" s="88">
        <v>94.758259949999996</v>
      </c>
      <c r="V23" s="88">
        <v>94.3</v>
      </c>
      <c r="W23" s="88">
        <v>95.1</v>
      </c>
      <c r="X23" s="88">
        <v>95.237276625991996</v>
      </c>
      <c r="Y23" s="170">
        <v>96.702053538197902</v>
      </c>
    </row>
    <row r="24" spans="1:41" ht="12.75" customHeight="1" thickTop="1" x14ac:dyDescent="0.2">
      <c r="B24" s="11" t="s">
        <v>47</v>
      </c>
      <c r="C24" s="92"/>
      <c r="D24" s="92"/>
      <c r="E24" s="92"/>
      <c r="F24" s="92"/>
      <c r="G24" s="92"/>
      <c r="H24" s="92"/>
      <c r="U24" s="2"/>
      <c r="V24" s="2"/>
      <c r="X24" s="2"/>
      <c r="Y24" s="93" t="s">
        <v>104</v>
      </c>
    </row>
    <row r="25" spans="1:41" ht="12.75" customHeight="1" x14ac:dyDescent="0.2">
      <c r="B25" s="44" t="s">
        <v>172</v>
      </c>
      <c r="C25" s="92"/>
      <c r="D25" s="92"/>
      <c r="E25" s="92"/>
    </row>
    <row r="26" spans="1:41" ht="12.75" customHeight="1" x14ac:dyDescent="0.2">
      <c r="B26" s="44" t="s">
        <v>174</v>
      </c>
      <c r="C26" s="92"/>
      <c r="D26" s="92"/>
      <c r="E26" s="92"/>
      <c r="N26" s="95"/>
    </row>
    <row r="27" spans="1:41" ht="12.75" customHeight="1" x14ac:dyDescent="0.2">
      <c r="B27" s="11"/>
      <c r="C27" s="92"/>
      <c r="D27" s="92"/>
      <c r="E27" s="92"/>
    </row>
    <row r="28" spans="1:41" ht="12.75" customHeight="1" x14ac:dyDescent="0.2">
      <c r="B28" s="11"/>
      <c r="C28" s="92"/>
      <c r="D28" s="92"/>
      <c r="E28" s="92"/>
    </row>
    <row r="65" spans="2:23" ht="12.75" customHeight="1" x14ac:dyDescent="0.2">
      <c r="B65" s="44"/>
      <c r="T65" s="95"/>
    </row>
    <row r="68" spans="2:23" ht="12.75" customHeight="1" x14ac:dyDescent="0.2">
      <c r="C68" s="95"/>
      <c r="D68" s="95"/>
      <c r="E68" s="95"/>
      <c r="F68" s="95"/>
    </row>
    <row r="80" spans="2:23" ht="12.75" customHeight="1" x14ac:dyDescent="0.2">
      <c r="D80" s="80"/>
      <c r="E80" s="80"/>
      <c r="F80" s="85"/>
      <c r="G80" s="80"/>
      <c r="H80" s="80"/>
      <c r="I80" s="85"/>
      <c r="J80" s="80"/>
      <c r="K80" s="85"/>
      <c r="L80" s="80"/>
      <c r="M80" s="80"/>
      <c r="N80" s="80"/>
      <c r="O80" s="80"/>
      <c r="P80" s="85"/>
      <c r="Q80" s="80"/>
      <c r="R80" s="80"/>
      <c r="S80" s="80"/>
      <c r="T80" s="85"/>
      <c r="U80" s="85"/>
      <c r="V80" s="85"/>
      <c r="W80" s="85"/>
    </row>
    <row r="81" spans="4:23" ht="12.75" customHeight="1" x14ac:dyDescent="0.2">
      <c r="D81" s="80"/>
      <c r="E81" s="80"/>
      <c r="F81" s="85"/>
      <c r="G81" s="80"/>
      <c r="H81" s="80"/>
      <c r="I81" s="85"/>
      <c r="J81" s="80"/>
      <c r="K81" s="85"/>
      <c r="L81" s="80"/>
      <c r="M81" s="80"/>
      <c r="N81" s="80"/>
      <c r="O81" s="80"/>
      <c r="P81" s="85"/>
      <c r="Q81" s="80"/>
      <c r="R81" s="80"/>
      <c r="S81" s="80"/>
      <c r="T81" s="85"/>
      <c r="U81" s="85"/>
      <c r="V81" s="85"/>
      <c r="W81" s="85"/>
    </row>
    <row r="82" spans="4:23" ht="12.75" customHeight="1" x14ac:dyDescent="0.2"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</row>
    <row r="83" spans="4:23" ht="12.75" customHeight="1" x14ac:dyDescent="0.2">
      <c r="D83" s="80"/>
      <c r="E83" s="81"/>
      <c r="F83" s="81"/>
      <c r="G83" s="80"/>
      <c r="H83" s="81"/>
      <c r="I83" s="81"/>
      <c r="J83" s="81"/>
      <c r="K83" s="81"/>
      <c r="L83" s="80"/>
      <c r="M83" s="80"/>
      <c r="N83" s="80"/>
      <c r="O83" s="80"/>
      <c r="P83" s="81"/>
      <c r="Q83" s="80"/>
      <c r="R83" s="81"/>
      <c r="S83" s="81"/>
      <c r="T83" s="81"/>
      <c r="U83" s="81"/>
      <c r="V83" s="81"/>
      <c r="W83" s="81"/>
    </row>
    <row r="84" spans="4:23" ht="12.75" customHeight="1" x14ac:dyDescent="0.2">
      <c r="D84" s="80"/>
      <c r="E84" s="81"/>
      <c r="F84" s="81"/>
      <c r="G84" s="80"/>
      <c r="H84" s="81"/>
      <c r="I84" s="81"/>
      <c r="J84" s="81"/>
      <c r="K84" s="81"/>
      <c r="L84" s="80"/>
      <c r="M84" s="80"/>
      <c r="N84" s="80"/>
      <c r="O84" s="80"/>
      <c r="P84" s="81"/>
      <c r="Q84" s="80"/>
      <c r="R84" s="81"/>
      <c r="S84" s="81"/>
      <c r="T84" s="81"/>
      <c r="U84" s="81"/>
      <c r="V84" s="81"/>
      <c r="W84" s="81"/>
    </row>
    <row r="85" spans="4:23" ht="12.75" customHeight="1" x14ac:dyDescent="0.2">
      <c r="D85" s="81"/>
      <c r="E85" s="81"/>
      <c r="F85" s="81"/>
      <c r="G85" s="81"/>
      <c r="H85" s="81"/>
      <c r="I85" s="81"/>
      <c r="J85" s="81"/>
      <c r="K85" s="81"/>
      <c r="L85" s="80"/>
      <c r="M85" s="80"/>
      <c r="N85" s="80"/>
      <c r="O85" s="80"/>
      <c r="P85" s="81"/>
      <c r="Q85" s="81"/>
      <c r="R85" s="81"/>
      <c r="S85" s="81"/>
      <c r="T85" s="81"/>
      <c r="U85" s="81"/>
      <c r="V85" s="81"/>
      <c r="W85" s="81"/>
    </row>
    <row r="86" spans="4:23" ht="12.75" customHeight="1" x14ac:dyDescent="0.2">
      <c r="D86" s="81"/>
      <c r="E86" s="81"/>
      <c r="F86" s="81"/>
      <c r="G86" s="81"/>
      <c r="H86" s="81"/>
      <c r="I86" s="81"/>
      <c r="J86" s="81"/>
      <c r="K86" s="81"/>
      <c r="L86" s="80"/>
      <c r="M86" s="80"/>
      <c r="N86" s="80"/>
      <c r="O86" s="80"/>
      <c r="P86" s="40"/>
      <c r="Q86" s="81"/>
      <c r="R86" s="81"/>
      <c r="S86" s="81"/>
      <c r="T86" s="40"/>
      <c r="U86" s="40"/>
      <c r="V86" s="40"/>
      <c r="W86" s="40"/>
    </row>
    <row r="87" spans="4:23" ht="12.75" customHeight="1" x14ac:dyDescent="0.2">
      <c r="D87" s="40"/>
      <c r="E87" s="40"/>
      <c r="F87" s="40"/>
      <c r="G87" s="40"/>
      <c r="H87" s="40"/>
      <c r="I87" s="40"/>
      <c r="J87" s="40"/>
      <c r="K87" s="40"/>
      <c r="L87" s="80"/>
      <c r="M87" s="80"/>
      <c r="N87" s="80"/>
      <c r="O87" s="80"/>
      <c r="P87" s="40"/>
      <c r="Q87" s="40"/>
      <c r="R87" s="40"/>
      <c r="S87" s="40"/>
      <c r="T87" s="40"/>
      <c r="U87" s="40"/>
      <c r="V87" s="40"/>
      <c r="W87" s="40"/>
    </row>
    <row r="88" spans="4:23" ht="12.75" customHeight="1" x14ac:dyDescent="0.2"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</row>
    <row r="89" spans="4:23" ht="12.75" customHeight="1" x14ac:dyDescent="0.2"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</row>
    <row r="90" spans="4:23" ht="12.75" customHeight="1" x14ac:dyDescent="0.2"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6"/>
      <c r="S90" s="80"/>
      <c r="T90" s="80"/>
      <c r="U90" s="80"/>
      <c r="V90" s="80"/>
      <c r="W90" s="80"/>
    </row>
    <row r="91" spans="4:23" ht="12.75" customHeight="1" x14ac:dyDescent="0.2">
      <c r="D91" s="83"/>
      <c r="E91" s="84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6"/>
      <c r="S91" s="83"/>
      <c r="T91" s="83"/>
      <c r="U91" s="87"/>
      <c r="V91" s="87"/>
      <c r="W91" s="87"/>
    </row>
    <row r="92" spans="4:23" ht="12.75" customHeight="1" x14ac:dyDescent="0.2">
      <c r="D92" s="83"/>
      <c r="E92" s="84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6"/>
      <c r="S92" s="83"/>
      <c r="T92" s="83"/>
      <c r="U92" s="87"/>
      <c r="V92" s="87"/>
      <c r="W92" s="87"/>
    </row>
    <row r="93" spans="4:23" ht="12.75" customHeight="1" x14ac:dyDescent="0.2">
      <c r="D93" s="83"/>
      <c r="E93" s="84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6"/>
      <c r="S93" s="83"/>
      <c r="T93" s="83"/>
      <c r="U93" s="80"/>
      <c r="V93" s="80"/>
      <c r="W93" s="80"/>
    </row>
    <row r="94" spans="4:23" ht="12.75" customHeight="1" x14ac:dyDescent="0.2">
      <c r="D94" s="83"/>
      <c r="E94" s="84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6"/>
      <c r="S94" s="83"/>
      <c r="T94" s="83"/>
      <c r="U94" s="80"/>
      <c r="V94" s="80"/>
      <c r="W94" s="80"/>
    </row>
    <row r="95" spans="4:23" ht="12.75" customHeight="1" x14ac:dyDescent="0.2">
      <c r="D95" s="80"/>
      <c r="E95" s="81"/>
      <c r="F95" s="81"/>
      <c r="G95" s="80"/>
      <c r="H95" s="81"/>
      <c r="I95" s="81"/>
      <c r="J95" s="81"/>
      <c r="K95" s="81"/>
      <c r="L95" s="80"/>
      <c r="M95" s="80"/>
      <c r="N95" s="80"/>
      <c r="O95" s="80"/>
      <c r="P95" s="81"/>
      <c r="Q95" s="80"/>
      <c r="R95" s="81"/>
      <c r="S95" s="81"/>
      <c r="T95" s="81"/>
      <c r="U95" s="81"/>
      <c r="V95" s="81"/>
      <c r="W95" s="81"/>
    </row>
    <row r="96" spans="4:23" ht="12.75" customHeight="1" x14ac:dyDescent="0.2">
      <c r="D96" s="80"/>
      <c r="E96" s="81"/>
      <c r="F96" s="81"/>
      <c r="G96" s="80"/>
      <c r="H96" s="81"/>
      <c r="I96" s="81"/>
      <c r="J96" s="81"/>
      <c r="K96" s="81"/>
      <c r="L96" s="80"/>
      <c r="M96" s="80"/>
      <c r="N96" s="80"/>
      <c r="O96" s="80"/>
      <c r="P96" s="81"/>
      <c r="Q96" s="80"/>
      <c r="R96" s="81"/>
      <c r="S96" s="81"/>
      <c r="T96" s="81"/>
      <c r="U96" s="81"/>
      <c r="V96" s="81"/>
      <c r="W96" s="81"/>
    </row>
    <row r="97" spans="4:23" ht="12.75" customHeight="1" x14ac:dyDescent="0.2">
      <c r="D97" s="81"/>
      <c r="E97" s="81"/>
      <c r="F97" s="81"/>
      <c r="G97" s="81"/>
      <c r="H97" s="81"/>
      <c r="I97" s="81"/>
      <c r="J97" s="81"/>
      <c r="K97" s="81"/>
      <c r="L97" s="80"/>
      <c r="M97" s="80"/>
      <c r="N97" s="80"/>
      <c r="O97" s="80"/>
      <c r="P97" s="81"/>
      <c r="Q97" s="81"/>
      <c r="R97" s="81"/>
      <c r="S97" s="81"/>
      <c r="T97" s="81"/>
      <c r="U97" s="81"/>
      <c r="V97" s="81"/>
      <c r="W97" s="81"/>
    </row>
    <row r="98" spans="4:23" ht="12.75" customHeight="1" x14ac:dyDescent="0.2">
      <c r="D98" s="81"/>
      <c r="E98" s="81"/>
      <c r="F98" s="81"/>
      <c r="G98" s="81"/>
      <c r="H98" s="81"/>
      <c r="I98" s="81"/>
      <c r="J98" s="81"/>
      <c r="K98" s="81"/>
      <c r="L98" s="80"/>
      <c r="M98" s="80"/>
      <c r="N98" s="80"/>
      <c r="O98" s="80"/>
      <c r="P98" s="40"/>
      <c r="Q98" s="81"/>
      <c r="R98" s="81"/>
      <c r="S98" s="81"/>
      <c r="T98" s="40"/>
      <c r="U98" s="40"/>
      <c r="V98" s="40"/>
      <c r="W98" s="40"/>
    </row>
    <row r="99" spans="4:23" ht="12.75" customHeight="1" x14ac:dyDescent="0.2">
      <c r="D99" s="40"/>
      <c r="E99" s="40"/>
      <c r="F99" s="40"/>
      <c r="G99" s="40"/>
      <c r="H99" s="40"/>
      <c r="I99" s="40"/>
      <c r="J99" s="40"/>
      <c r="K99" s="40"/>
      <c r="L99" s="80"/>
      <c r="M99" s="80"/>
      <c r="N99" s="80"/>
      <c r="O99" s="80"/>
      <c r="P99" s="40"/>
      <c r="Q99" s="40"/>
      <c r="R99" s="40"/>
      <c r="S99" s="40"/>
      <c r="T99" s="40"/>
      <c r="U99" s="40"/>
      <c r="V99" s="40"/>
      <c r="W99" s="40"/>
    </row>
    <row r="100" spans="4:23" ht="12.75" customHeight="1" x14ac:dyDescent="0.2"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</row>
    <row r="101" spans="4:23" ht="12.75" customHeight="1" x14ac:dyDescent="0.2"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</row>
    <row r="102" spans="4:23" ht="12.75" customHeight="1" x14ac:dyDescent="0.2"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6"/>
      <c r="S102" s="80"/>
      <c r="T102" s="80"/>
      <c r="U102" s="80"/>
      <c r="V102" s="80"/>
      <c r="W102" s="80"/>
    </row>
    <row r="103" spans="4:23" ht="12.75" customHeight="1" x14ac:dyDescent="0.2">
      <c r="D103" s="83"/>
      <c r="E103" s="84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6"/>
      <c r="S103" s="83"/>
      <c r="T103" s="83"/>
      <c r="U103" s="87"/>
      <c r="V103" s="87"/>
      <c r="W103" s="87"/>
    </row>
    <row r="104" spans="4:23" ht="12.75" customHeight="1" x14ac:dyDescent="0.2">
      <c r="D104" s="83"/>
      <c r="E104" s="84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6"/>
      <c r="S104" s="83"/>
      <c r="T104" s="83"/>
      <c r="U104" s="87"/>
      <c r="V104" s="87"/>
      <c r="W104" s="87"/>
    </row>
    <row r="105" spans="4:23" ht="12.75" customHeight="1" x14ac:dyDescent="0.2">
      <c r="D105" s="83"/>
      <c r="E105" s="84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6"/>
      <c r="S105" s="83"/>
      <c r="T105" s="83"/>
      <c r="U105" s="80"/>
      <c r="V105" s="80"/>
      <c r="W105" s="80"/>
    </row>
    <row r="106" spans="4:23" ht="12.75" customHeight="1" x14ac:dyDescent="0.2">
      <c r="D106" s="83"/>
      <c r="E106" s="84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6"/>
      <c r="S106" s="83"/>
      <c r="T106" s="83"/>
      <c r="U106" s="80"/>
      <c r="V106" s="80"/>
      <c r="W106" s="80"/>
    </row>
  </sheetData>
  <hyperlinks>
    <hyperlink ref="B1" location="'Titel'!A1" display="page des titres"/>
  </hyperlinks>
  <pageMargins left="0" right="0" top="0" bottom="0" header="0.51181102362204722" footer="0.51181102362204722"/>
  <pageSetup paperSize="9" scale="89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1.33203125" style="18" customWidth="1"/>
    <col min="2" max="2" width="41.5" style="6" customWidth="1"/>
    <col min="3" max="7" width="13.5" style="95" customWidth="1"/>
    <col min="8" max="11" width="11.5" style="6" customWidth="1"/>
    <col min="12" max="12" width="18.1640625" style="6" customWidth="1"/>
    <col min="13" max="13" width="18.6640625" style="6" customWidth="1"/>
    <col min="14" max="16384" width="11.5" style="6"/>
  </cols>
  <sheetData>
    <row r="1" spans="1:21" ht="12.75" customHeight="1" x14ac:dyDescent="0.2">
      <c r="B1" s="29" t="s">
        <v>7</v>
      </c>
    </row>
    <row r="2" spans="1:21" ht="12.75" customHeight="1" x14ac:dyDescent="0.2">
      <c r="B2" s="76" t="s">
        <v>105</v>
      </c>
    </row>
    <row r="3" spans="1:21" ht="12.75" customHeight="1" x14ac:dyDescent="0.2">
      <c r="B3" s="67" t="s">
        <v>48</v>
      </c>
    </row>
    <row r="4" spans="1:21" s="28" customFormat="1" ht="31.5" customHeight="1" x14ac:dyDescent="0.2">
      <c r="A4" s="18"/>
      <c r="B4" s="69"/>
      <c r="C4" s="70" t="s">
        <v>49</v>
      </c>
      <c r="D4" s="70" t="s">
        <v>50</v>
      </c>
      <c r="E4" s="70" t="s">
        <v>51</v>
      </c>
      <c r="F4" s="97" t="s">
        <v>69</v>
      </c>
      <c r="G4" s="97" t="s">
        <v>70</v>
      </c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ht="12.75" customHeight="1" x14ac:dyDescent="0.2">
      <c r="B5" s="67" t="s">
        <v>52</v>
      </c>
      <c r="C5" s="96">
        <v>0.98540890091889699</v>
      </c>
      <c r="D5" s="96" t="s">
        <v>2</v>
      </c>
      <c r="E5" s="96" t="s">
        <v>2</v>
      </c>
      <c r="F5" s="96" t="s">
        <v>2</v>
      </c>
      <c r="G5" s="96" t="s">
        <v>2</v>
      </c>
      <c r="H5" s="71"/>
    </row>
    <row r="6" spans="1:21" ht="12.75" customHeight="1" x14ac:dyDescent="0.2">
      <c r="B6" s="67" t="s">
        <v>53</v>
      </c>
      <c r="C6" s="96">
        <v>0.98197670427013595</v>
      </c>
      <c r="D6" s="96">
        <v>1.8023295729863699E-2</v>
      </c>
      <c r="E6" s="96" t="s">
        <v>2</v>
      </c>
      <c r="F6" s="96" t="s">
        <v>2</v>
      </c>
      <c r="G6" s="96">
        <v>1.8023295729863699E-2</v>
      </c>
      <c r="H6" s="71"/>
    </row>
    <row r="7" spans="1:21" ht="12.75" customHeight="1" x14ac:dyDescent="0.2">
      <c r="B7" s="67" t="s">
        <v>54</v>
      </c>
      <c r="C7" s="96">
        <v>0.928894180021821</v>
      </c>
      <c r="D7" s="96">
        <v>7.0553584609081399E-2</v>
      </c>
      <c r="E7" s="96" t="s">
        <v>2</v>
      </c>
      <c r="F7" s="96" t="s">
        <v>2</v>
      </c>
      <c r="G7" s="96">
        <v>7.1105819978179302E-2</v>
      </c>
      <c r="H7" s="71"/>
    </row>
    <row r="8" spans="1:21" ht="12.75" customHeight="1" x14ac:dyDescent="0.2">
      <c r="B8" s="67" t="s">
        <v>32</v>
      </c>
      <c r="C8" s="96">
        <v>0.87260283406778405</v>
      </c>
      <c r="D8" s="96">
        <v>0.124066254415443</v>
      </c>
      <c r="E8" s="96" t="s">
        <v>2</v>
      </c>
      <c r="F8" s="96" t="s">
        <v>2</v>
      </c>
      <c r="G8" s="96">
        <v>0.127397165932217</v>
      </c>
      <c r="H8" s="71"/>
    </row>
    <row r="9" spans="1:21" ht="12.75" customHeight="1" x14ac:dyDescent="0.2">
      <c r="B9" s="67" t="s">
        <v>55</v>
      </c>
      <c r="C9" s="96">
        <v>0.89484025275822898</v>
      </c>
      <c r="D9" s="96">
        <v>9.9931509605778401E-2</v>
      </c>
      <c r="E9" s="96" t="s">
        <v>2</v>
      </c>
      <c r="F9" s="96" t="s">
        <v>2</v>
      </c>
      <c r="G9" s="96">
        <v>0.105159747241771</v>
      </c>
      <c r="H9" s="71"/>
    </row>
    <row r="10" spans="1:21" ht="12.75" customHeight="1" x14ac:dyDescent="0.2">
      <c r="B10" s="67" t="s">
        <v>56</v>
      </c>
      <c r="C10" s="96">
        <v>0.97037764762860301</v>
      </c>
      <c r="D10" s="96">
        <v>2.73872464228033E-2</v>
      </c>
      <c r="E10" s="96" t="s">
        <v>2</v>
      </c>
      <c r="F10" s="96" t="s">
        <v>2</v>
      </c>
      <c r="G10" s="96">
        <v>2.9622352371396699E-2</v>
      </c>
      <c r="H10" s="71"/>
    </row>
    <row r="11" spans="1:21" ht="12.75" customHeight="1" x14ac:dyDescent="0.2">
      <c r="B11" s="67" t="s">
        <v>35</v>
      </c>
      <c r="C11" s="96">
        <v>0.89937516770347903</v>
      </c>
      <c r="D11" s="96">
        <v>9.5719144524795199E-2</v>
      </c>
      <c r="E11" s="96" t="s">
        <v>2</v>
      </c>
      <c r="F11" s="96" t="s">
        <v>2</v>
      </c>
      <c r="G11" s="96">
        <v>0.100624832296521</v>
      </c>
      <c r="H11" s="71"/>
    </row>
    <row r="12" spans="1:21" ht="12.75" customHeight="1" x14ac:dyDescent="0.2">
      <c r="A12" s="51"/>
      <c r="B12" s="67" t="s">
        <v>57</v>
      </c>
      <c r="C12" s="96">
        <v>0.75336346098486495</v>
      </c>
      <c r="D12" s="96">
        <v>0.20074283727703199</v>
      </c>
      <c r="E12" s="96">
        <v>3.4093156751673501E-2</v>
      </c>
      <c r="F12" s="96" t="s">
        <v>2</v>
      </c>
      <c r="G12" s="96">
        <v>0.24663653901513399</v>
      </c>
      <c r="H12" s="71"/>
    </row>
    <row r="13" spans="1:21" ht="12.75" customHeight="1" x14ac:dyDescent="0.2">
      <c r="B13" s="67" t="s">
        <v>58</v>
      </c>
      <c r="C13" s="96">
        <v>0.81362388744746506</v>
      </c>
      <c r="D13" s="96">
        <v>0.14220461567077899</v>
      </c>
      <c r="E13" s="96">
        <v>3.3153524062258202E-2</v>
      </c>
      <c r="F13" s="96" t="s">
        <v>2</v>
      </c>
      <c r="G13" s="96">
        <v>0.186376112552535</v>
      </c>
      <c r="H13" s="71"/>
    </row>
    <row r="14" spans="1:21" ht="12.75" customHeight="1" x14ac:dyDescent="0.2">
      <c r="B14" s="67" t="s">
        <v>59</v>
      </c>
      <c r="C14" s="96">
        <v>0.56529239257063102</v>
      </c>
      <c r="D14" s="96">
        <v>0.37306827065574699</v>
      </c>
      <c r="E14" s="96">
        <v>5.2591440774915101E-2</v>
      </c>
      <c r="F14" s="96" t="s">
        <v>2</v>
      </c>
      <c r="G14" s="96">
        <v>0.43470760742936998</v>
      </c>
      <c r="H14" s="71"/>
    </row>
    <row r="15" spans="1:21" ht="12.75" customHeight="1" x14ac:dyDescent="0.2">
      <c r="B15" s="67" t="s">
        <v>60</v>
      </c>
      <c r="C15" s="96">
        <v>0.417313220841248</v>
      </c>
      <c r="D15" s="96">
        <v>0.55941633869768703</v>
      </c>
      <c r="E15" s="96">
        <v>1.9755026075694401E-2</v>
      </c>
      <c r="F15" s="96" t="s">
        <v>2</v>
      </c>
      <c r="G15" s="96">
        <v>0.582686779158753</v>
      </c>
      <c r="H15" s="71"/>
    </row>
    <row r="16" spans="1:21" ht="12.75" customHeight="1" x14ac:dyDescent="0.2">
      <c r="B16" s="67" t="s">
        <v>61</v>
      </c>
      <c r="C16" s="96">
        <v>0.60495388732715205</v>
      </c>
      <c r="D16" s="96">
        <v>0.33691085763087603</v>
      </c>
      <c r="E16" s="96">
        <v>4.5341641599485401E-2</v>
      </c>
      <c r="F16" s="96" t="s">
        <v>2</v>
      </c>
      <c r="G16" s="96">
        <v>0.395046112672848</v>
      </c>
      <c r="H16" s="71"/>
    </row>
    <row r="17" spans="2:8" ht="12.75" customHeight="1" x14ac:dyDescent="0.2">
      <c r="B17" s="67" t="s">
        <v>62</v>
      </c>
      <c r="C17" s="96">
        <v>0.52581001493579504</v>
      </c>
      <c r="D17" s="96">
        <v>0.44635094546573101</v>
      </c>
      <c r="E17" s="96">
        <v>2.3609741197403101E-2</v>
      </c>
      <c r="F17" s="96" t="s">
        <v>2</v>
      </c>
      <c r="G17" s="96">
        <v>0.47418998506420501</v>
      </c>
      <c r="H17" s="71"/>
    </row>
    <row r="18" spans="2:8" ht="12.75" customHeight="1" x14ac:dyDescent="0.2">
      <c r="B18" s="67" t="s">
        <v>63</v>
      </c>
      <c r="C18" s="96">
        <v>0.518778840088294</v>
      </c>
      <c r="D18" s="96">
        <v>0.44868624626365</v>
      </c>
      <c r="E18" s="96">
        <v>2.2370640889214099E-2</v>
      </c>
      <c r="F18" s="96" t="s">
        <v>2</v>
      </c>
      <c r="G18" s="96">
        <v>0.481221159911706</v>
      </c>
      <c r="H18" s="71"/>
    </row>
    <row r="19" spans="2:8" ht="12.75" customHeight="1" x14ac:dyDescent="0.2">
      <c r="B19" s="67" t="s">
        <v>64</v>
      </c>
      <c r="C19" s="96">
        <v>0.21068329434692001</v>
      </c>
      <c r="D19" s="96">
        <v>0.41935819239429101</v>
      </c>
      <c r="E19" s="96">
        <v>0.20940161781185401</v>
      </c>
      <c r="F19" s="96">
        <v>0.16055689544693499</v>
      </c>
      <c r="G19" s="96">
        <v>0.78931670565307999</v>
      </c>
      <c r="H19" s="71"/>
    </row>
    <row r="20" spans="2:8" ht="12.75" customHeight="1" x14ac:dyDescent="0.2">
      <c r="B20" s="67" t="s">
        <v>43</v>
      </c>
      <c r="C20" s="96">
        <v>0.281986816852553</v>
      </c>
      <c r="D20" s="96">
        <v>0.66895878712782197</v>
      </c>
      <c r="E20" s="96">
        <v>4.2393257862825599E-2</v>
      </c>
      <c r="F20" s="96" t="s">
        <v>2</v>
      </c>
      <c r="G20" s="96">
        <v>0.718013183147447</v>
      </c>
      <c r="H20" s="71"/>
    </row>
    <row r="21" spans="2:8" ht="12.75" customHeight="1" x14ac:dyDescent="0.2">
      <c r="B21" s="67" t="s">
        <v>65</v>
      </c>
      <c r="C21" s="96">
        <v>7.8121560809731899E-2</v>
      </c>
      <c r="D21" s="96">
        <v>0.74934795158646605</v>
      </c>
      <c r="E21" s="96">
        <v>0.13622408090548399</v>
      </c>
      <c r="F21" s="96">
        <v>3.6306406698317903E-2</v>
      </c>
      <c r="G21" s="96">
        <v>0.92187843919026802</v>
      </c>
      <c r="H21" s="71"/>
    </row>
    <row r="22" spans="2:8" ht="12.75" customHeight="1" x14ac:dyDescent="0.2">
      <c r="B22" s="67" t="s">
        <v>44</v>
      </c>
      <c r="C22" s="96">
        <v>0.122654842701112</v>
      </c>
      <c r="D22" s="96">
        <v>0.36606556063051598</v>
      </c>
      <c r="E22" s="96">
        <v>0.25065446887862602</v>
      </c>
      <c r="F22" s="96">
        <v>0.260625127789746</v>
      </c>
      <c r="G22" s="96">
        <v>0.87734515729888796</v>
      </c>
      <c r="H22" s="71"/>
    </row>
    <row r="23" spans="2:8" ht="12.75" customHeight="1" x14ac:dyDescent="0.2">
      <c r="B23" s="67" t="s">
        <v>66</v>
      </c>
      <c r="C23" s="96">
        <v>5.90037442102746E-2</v>
      </c>
      <c r="D23" s="96">
        <v>0.758974270994064</v>
      </c>
      <c r="E23" s="96">
        <v>0.14418453330450001</v>
      </c>
      <c r="F23" s="96">
        <v>3.7837451491160801E-2</v>
      </c>
      <c r="G23" s="96">
        <v>0.94099625578972501</v>
      </c>
      <c r="H23" s="71"/>
    </row>
    <row r="24" spans="2:8" ht="12.75" customHeight="1" thickBot="1" x14ac:dyDescent="0.25">
      <c r="B24" s="68" t="s">
        <v>67</v>
      </c>
      <c r="C24" s="98">
        <v>3.2979464618020801E-2</v>
      </c>
      <c r="D24" s="98">
        <v>0.37478107082892298</v>
      </c>
      <c r="E24" s="98">
        <v>0.43428614537845101</v>
      </c>
      <c r="F24" s="98">
        <v>0.15795331917460501</v>
      </c>
      <c r="G24" s="98">
        <v>0.96702053538197896</v>
      </c>
      <c r="H24" s="71"/>
    </row>
    <row r="25" spans="2:8" ht="12.75" customHeight="1" thickTop="1" x14ac:dyDescent="0.2">
      <c r="B25" s="44" t="s">
        <v>68</v>
      </c>
      <c r="F25" s="6"/>
      <c r="G25" s="93" t="s">
        <v>104</v>
      </c>
    </row>
    <row r="26" spans="2:8" ht="12.75" customHeight="1" x14ac:dyDescent="0.2">
      <c r="B26" s="44" t="s">
        <v>172</v>
      </c>
      <c r="F26" s="6"/>
    </row>
    <row r="27" spans="2:8" ht="12.75" customHeight="1" x14ac:dyDescent="0.2">
      <c r="B27" s="361" t="s">
        <v>174</v>
      </c>
    </row>
    <row r="28" spans="2:8" ht="12.75" customHeight="1" x14ac:dyDescent="0.2">
      <c r="B28" s="9"/>
    </row>
    <row r="31" spans="2:8" ht="12.75" customHeight="1" x14ac:dyDescent="0.2">
      <c r="E31" s="81"/>
    </row>
    <row r="32" spans="2:8" ht="12.75" customHeight="1" x14ac:dyDescent="0.2">
      <c r="E32" s="81"/>
      <c r="F32" s="99"/>
      <c r="G32" s="96"/>
    </row>
    <row r="33" spans="4:11" ht="12.75" customHeight="1" x14ac:dyDescent="0.2">
      <c r="E33" s="81"/>
      <c r="F33" s="99"/>
      <c r="G33" s="96"/>
    </row>
    <row r="34" spans="4:11" ht="12.75" customHeight="1" x14ac:dyDescent="0.2">
      <c r="E34" s="81"/>
      <c r="F34" s="99"/>
      <c r="G34" s="96"/>
    </row>
    <row r="35" spans="4:11" ht="12.75" customHeight="1" x14ac:dyDescent="0.2">
      <c r="E35" s="81"/>
      <c r="F35" s="99"/>
      <c r="G35" s="96"/>
    </row>
    <row r="36" spans="4:11" ht="12.75" customHeight="1" x14ac:dyDescent="0.2">
      <c r="E36" s="81"/>
      <c r="F36" s="99"/>
      <c r="G36" s="96"/>
    </row>
    <row r="37" spans="4:11" ht="12.75" customHeight="1" x14ac:dyDescent="0.2">
      <c r="E37" s="81"/>
      <c r="F37" s="99"/>
      <c r="G37" s="96"/>
    </row>
    <row r="38" spans="4:11" ht="12.75" customHeight="1" x14ac:dyDescent="0.2">
      <c r="E38" s="81"/>
      <c r="F38" s="99"/>
      <c r="G38" s="96"/>
    </row>
    <row r="39" spans="4:11" ht="12.75" customHeight="1" x14ac:dyDescent="0.2">
      <c r="E39" s="81"/>
      <c r="F39" s="99"/>
      <c r="G39" s="96"/>
    </row>
    <row r="40" spans="4:11" ht="12.75" customHeight="1" x14ac:dyDescent="0.2">
      <c r="E40" s="81"/>
      <c r="F40" s="99"/>
      <c r="G40" s="96"/>
    </row>
    <row r="41" spans="4:11" ht="12.75" customHeight="1" x14ac:dyDescent="0.2">
      <c r="E41" s="81"/>
      <c r="F41" s="99"/>
      <c r="G41" s="96"/>
    </row>
    <row r="42" spans="4:11" ht="12.75" customHeight="1" x14ac:dyDescent="0.2">
      <c r="D42" s="100"/>
      <c r="E42" s="81"/>
      <c r="F42" s="99"/>
      <c r="G42" s="96"/>
      <c r="H42" s="66"/>
      <c r="I42" s="66"/>
      <c r="J42" s="66"/>
      <c r="K42" s="66"/>
    </row>
    <row r="43" spans="4:11" ht="12.75" customHeight="1" x14ac:dyDescent="0.2">
      <c r="D43" s="100"/>
      <c r="E43" s="81"/>
      <c r="F43" s="99"/>
      <c r="G43" s="96"/>
      <c r="H43" s="66"/>
      <c r="I43" s="66"/>
      <c r="J43" s="66"/>
      <c r="K43" s="66"/>
    </row>
    <row r="44" spans="4:11" ht="12.75" customHeight="1" x14ac:dyDescent="0.2">
      <c r="D44" s="100"/>
      <c r="E44" s="81"/>
      <c r="F44" s="99"/>
      <c r="G44" s="96"/>
      <c r="H44" s="66"/>
      <c r="I44" s="66"/>
      <c r="J44" s="66"/>
      <c r="K44" s="66"/>
    </row>
    <row r="45" spans="4:11" ht="12.75" customHeight="1" x14ac:dyDescent="0.2">
      <c r="D45" s="100"/>
      <c r="E45" s="81"/>
      <c r="F45" s="99"/>
      <c r="G45" s="96"/>
      <c r="H45" s="66"/>
      <c r="I45" s="66"/>
      <c r="J45" s="66"/>
      <c r="K45" s="66"/>
    </row>
    <row r="46" spans="4:11" ht="12.75" customHeight="1" x14ac:dyDescent="0.2">
      <c r="D46" s="100"/>
      <c r="E46" s="81"/>
      <c r="F46" s="99"/>
      <c r="G46" s="96"/>
      <c r="H46" s="66"/>
      <c r="I46" s="66"/>
      <c r="J46" s="66"/>
      <c r="K46" s="66"/>
    </row>
    <row r="47" spans="4:11" ht="12.75" customHeight="1" x14ac:dyDescent="0.2">
      <c r="D47" s="100"/>
      <c r="E47" s="81"/>
      <c r="F47" s="99"/>
      <c r="G47" s="96"/>
      <c r="H47" s="66"/>
      <c r="I47" s="66"/>
      <c r="J47" s="66"/>
      <c r="K47" s="66"/>
    </row>
    <row r="48" spans="4:11" ht="12.75" customHeight="1" x14ac:dyDescent="0.2">
      <c r="D48" s="100"/>
      <c r="E48" s="101"/>
      <c r="F48" s="99"/>
      <c r="G48" s="96"/>
      <c r="H48" s="66"/>
      <c r="I48" s="66"/>
      <c r="J48" s="66"/>
      <c r="K48" s="66"/>
    </row>
    <row r="49" spans="4:11" ht="12.75" customHeight="1" x14ac:dyDescent="0.2">
      <c r="D49" s="100"/>
      <c r="E49" s="81"/>
      <c r="F49" s="99"/>
      <c r="G49" s="96"/>
      <c r="H49" s="66"/>
      <c r="I49" s="66"/>
      <c r="J49" s="66"/>
      <c r="K49" s="66"/>
    </row>
    <row r="50" spans="4:11" ht="12.75" customHeight="1" x14ac:dyDescent="0.2">
      <c r="D50" s="100"/>
      <c r="E50" s="100"/>
      <c r="F50" s="99"/>
      <c r="G50" s="96"/>
      <c r="H50" s="66"/>
      <c r="I50" s="66"/>
      <c r="J50" s="66"/>
      <c r="K50" s="66"/>
    </row>
    <row r="51" spans="4:11" ht="12.75" customHeight="1" x14ac:dyDescent="0.2">
      <c r="D51" s="100"/>
      <c r="E51" s="100"/>
      <c r="F51" s="99"/>
      <c r="G51" s="96"/>
      <c r="H51" s="66"/>
      <c r="I51" s="66"/>
      <c r="J51" s="66"/>
      <c r="K51" s="66"/>
    </row>
    <row r="52" spans="4:11" ht="12.75" customHeight="1" x14ac:dyDescent="0.2">
      <c r="D52" s="100"/>
      <c r="E52" s="100"/>
      <c r="F52" s="100"/>
      <c r="G52" s="100"/>
      <c r="H52" s="66"/>
      <c r="I52" s="66"/>
      <c r="J52" s="66"/>
      <c r="K52" s="66"/>
    </row>
    <row r="53" spans="4:11" ht="12.75" customHeight="1" x14ac:dyDescent="0.2">
      <c r="D53" s="100"/>
      <c r="E53" s="100"/>
      <c r="F53" s="100"/>
      <c r="G53" s="100"/>
      <c r="H53" s="66"/>
      <c r="I53" s="66"/>
      <c r="J53" s="66"/>
      <c r="K53" s="66"/>
    </row>
    <row r="54" spans="4:11" ht="12.75" customHeight="1" x14ac:dyDescent="0.2">
      <c r="D54" s="100"/>
      <c r="E54" s="100"/>
      <c r="F54" s="100"/>
      <c r="G54" s="100"/>
      <c r="H54" s="66"/>
      <c r="I54" s="66"/>
      <c r="J54" s="66"/>
      <c r="K54" s="66"/>
    </row>
    <row r="55" spans="4:11" ht="12.75" customHeight="1" x14ac:dyDescent="0.2">
      <c r="D55" s="100"/>
      <c r="E55" s="100"/>
      <c r="F55" s="100"/>
      <c r="G55" s="100"/>
      <c r="H55" s="66"/>
      <c r="I55" s="66"/>
      <c r="J55" s="66"/>
      <c r="K55" s="66"/>
    </row>
    <row r="56" spans="4:11" ht="12.75" customHeight="1" x14ac:dyDescent="0.2">
      <c r="D56" s="100"/>
      <c r="E56" s="100"/>
      <c r="F56" s="100"/>
      <c r="G56" s="100"/>
      <c r="H56" s="66"/>
      <c r="I56" s="66"/>
      <c r="J56" s="66"/>
      <c r="K56" s="66"/>
    </row>
    <row r="57" spans="4:11" ht="12.75" customHeight="1" x14ac:dyDescent="0.2">
      <c r="D57" s="100"/>
      <c r="E57" s="100"/>
      <c r="F57" s="100"/>
      <c r="G57" s="100"/>
      <c r="H57" s="66"/>
      <c r="I57" s="66"/>
      <c r="J57" s="66"/>
      <c r="K57" s="66"/>
    </row>
    <row r="58" spans="4:11" ht="12.75" customHeight="1" x14ac:dyDescent="0.2">
      <c r="D58" s="100"/>
      <c r="E58" s="100"/>
      <c r="F58" s="100"/>
      <c r="G58" s="100"/>
      <c r="H58" s="66"/>
      <c r="I58" s="66"/>
      <c r="J58" s="66"/>
      <c r="K58" s="66"/>
    </row>
  </sheetData>
  <phoneticPr fontId="12" type="noConversion"/>
  <conditionalFormatting sqref="G41">
    <cfRule type="expression" dxfId="229" priority="384" stopIfTrue="1">
      <formula>OR($K41="f",$K41="g")</formula>
    </cfRule>
  </conditionalFormatting>
  <conditionalFormatting sqref="G50">
    <cfRule type="expression" dxfId="228" priority="403" stopIfTrue="1">
      <formula>OR($K50="f",$K50="g")</formula>
    </cfRule>
  </conditionalFormatting>
  <conditionalFormatting sqref="G37">
    <cfRule type="expression" dxfId="227" priority="402" stopIfTrue="1">
      <formula>OR($K37="f",$K37="g")</formula>
    </cfRule>
  </conditionalFormatting>
  <conditionalFormatting sqref="G48">
    <cfRule type="expression" dxfId="226" priority="401" stopIfTrue="1">
      <formula>OR($K48="f",$K48="g")</formula>
    </cfRule>
  </conditionalFormatting>
  <conditionalFormatting sqref="G34">
    <cfRule type="expression" dxfId="225" priority="400" stopIfTrue="1">
      <formula>OR($K34="f",$K34="g")</formula>
    </cfRule>
  </conditionalFormatting>
  <conditionalFormatting sqref="G42">
    <cfRule type="expression" dxfId="224" priority="399" stopIfTrue="1">
      <formula>OR($K42="f",$K42="g")</formula>
    </cfRule>
  </conditionalFormatting>
  <conditionalFormatting sqref="G36">
    <cfRule type="expression" dxfId="223" priority="398" stopIfTrue="1">
      <formula>OR($K36="f",$K36="g")</formula>
    </cfRule>
  </conditionalFormatting>
  <conditionalFormatting sqref="G38">
    <cfRule type="expression" dxfId="222" priority="397" stopIfTrue="1">
      <formula>OR($K38="f",$K38="g")</formula>
    </cfRule>
  </conditionalFormatting>
  <conditionalFormatting sqref="G45">
    <cfRule type="expression" dxfId="221" priority="396" stopIfTrue="1">
      <formula>OR($K45="f",$K45="g")</formula>
    </cfRule>
  </conditionalFormatting>
  <conditionalFormatting sqref="G39">
    <cfRule type="expression" dxfId="220" priority="395" stopIfTrue="1">
      <formula>OR($K39="f",$K39="g")</formula>
    </cfRule>
  </conditionalFormatting>
  <conditionalFormatting sqref="G49">
    <cfRule type="expression" dxfId="219" priority="394" stopIfTrue="1">
      <formula>OR($K49="f",$K49="g")</formula>
    </cfRule>
  </conditionalFormatting>
  <conditionalFormatting sqref="G43">
    <cfRule type="expression" dxfId="218" priority="393" stopIfTrue="1">
      <formula>OR($K43="f",$K43="g")</formula>
    </cfRule>
  </conditionalFormatting>
  <conditionalFormatting sqref="G46">
    <cfRule type="expression" dxfId="217" priority="392" stopIfTrue="1">
      <formula>OR($K46="f",$K46="g")</formula>
    </cfRule>
  </conditionalFormatting>
  <conditionalFormatting sqref="G47">
    <cfRule type="expression" dxfId="216" priority="391" stopIfTrue="1">
      <formula>OR($K47="f",$K47="g")</formula>
    </cfRule>
  </conditionalFormatting>
  <conditionalFormatting sqref="G35">
    <cfRule type="expression" dxfId="215" priority="390" stopIfTrue="1">
      <formula>OR($K35="f",$K35="g")</formula>
    </cfRule>
  </conditionalFormatting>
  <conditionalFormatting sqref="G44">
    <cfRule type="expression" dxfId="214" priority="389" stopIfTrue="1">
      <formula>OR($K44="f",$K44="g")</formula>
    </cfRule>
  </conditionalFormatting>
  <conditionalFormatting sqref="G33">
    <cfRule type="expression" dxfId="213" priority="388" stopIfTrue="1">
      <formula>OR($K33="f",$K33="g")</formula>
    </cfRule>
  </conditionalFormatting>
  <conditionalFormatting sqref="G51">
    <cfRule type="expression" dxfId="212" priority="387" stopIfTrue="1">
      <formula>OR($K51="f",$K51="g")</formula>
    </cfRule>
  </conditionalFormatting>
  <conditionalFormatting sqref="G32">
    <cfRule type="expression" dxfId="211" priority="386" stopIfTrue="1">
      <formula>OR($K32="f",$K32="g")</formula>
    </cfRule>
  </conditionalFormatting>
  <conditionalFormatting sqref="G40">
    <cfRule type="expression" dxfId="210" priority="385" stopIfTrue="1">
      <formula>OR($K40="f",$K40="g")</formula>
    </cfRule>
  </conditionalFormatting>
  <conditionalFormatting sqref="E5">
    <cfRule type="expression" dxfId="209" priority="91" stopIfTrue="1">
      <formula>OR($K10="f",$K10="g")</formula>
    </cfRule>
  </conditionalFormatting>
  <conditionalFormatting sqref="C23">
    <cfRule type="expression" dxfId="208" priority="90" stopIfTrue="1">
      <formula>OR($I23="f",$I23="g")</formula>
    </cfRule>
  </conditionalFormatting>
  <conditionalFormatting sqref="C7">
    <cfRule type="expression" dxfId="207" priority="89" stopIfTrue="1">
      <formula>OR($I7="f",$I7="g")</formula>
    </cfRule>
  </conditionalFormatting>
  <conditionalFormatting sqref="C15">
    <cfRule type="expression" dxfId="206" priority="88" stopIfTrue="1">
      <formula>OR($I15="f",$I15="g")</formula>
    </cfRule>
  </conditionalFormatting>
  <conditionalFormatting sqref="C9">
    <cfRule type="expression" dxfId="205" priority="87" stopIfTrue="1">
      <formula>OR($I9="f",$I9="g")</formula>
    </cfRule>
  </conditionalFormatting>
  <conditionalFormatting sqref="C11">
    <cfRule type="expression" dxfId="204" priority="86" stopIfTrue="1">
      <formula>OR($I11="f",$I11="g")</formula>
    </cfRule>
  </conditionalFormatting>
  <conditionalFormatting sqref="C18">
    <cfRule type="expression" dxfId="203" priority="85" stopIfTrue="1">
      <formula>OR($I18="f",$I18="g")</formula>
    </cfRule>
  </conditionalFormatting>
  <conditionalFormatting sqref="C12">
    <cfRule type="expression" dxfId="202" priority="84" stopIfTrue="1">
      <formula>OR($I12="f",$I12="g")</formula>
    </cfRule>
  </conditionalFormatting>
  <conditionalFormatting sqref="C16">
    <cfRule type="expression" dxfId="201" priority="83" stopIfTrue="1">
      <formula>OR($I16="f",$I16="g")</formula>
    </cfRule>
  </conditionalFormatting>
  <conditionalFormatting sqref="C19">
    <cfRule type="expression" dxfId="200" priority="82" stopIfTrue="1">
      <formula>OR($I19="f",$I19="g")</formula>
    </cfRule>
  </conditionalFormatting>
  <conditionalFormatting sqref="C22">
    <cfRule type="expression" dxfId="199" priority="81" stopIfTrue="1">
      <formula>OR($I22="f",$I22="g")</formula>
    </cfRule>
  </conditionalFormatting>
  <conditionalFormatting sqref="C20">
    <cfRule type="expression" dxfId="198" priority="80" stopIfTrue="1">
      <formula>OR($I20="f",$I20="g")</formula>
    </cfRule>
  </conditionalFormatting>
  <conditionalFormatting sqref="C8">
    <cfRule type="expression" dxfId="197" priority="79" stopIfTrue="1">
      <formula>OR($I8="f",$I8="g")</formula>
    </cfRule>
  </conditionalFormatting>
  <conditionalFormatting sqref="C17">
    <cfRule type="expression" dxfId="196" priority="78" stopIfTrue="1">
      <formula>OR($I17="f",$I17="g")</formula>
    </cfRule>
  </conditionalFormatting>
  <conditionalFormatting sqref="C6">
    <cfRule type="expression" dxfId="195" priority="77" stopIfTrue="1">
      <formula>OR($I6="f",$I6="g")</formula>
    </cfRule>
  </conditionalFormatting>
  <conditionalFormatting sqref="C24">
    <cfRule type="expression" dxfId="194" priority="76" stopIfTrue="1">
      <formula>OR($I24="f",$I24="g")</formula>
    </cfRule>
  </conditionalFormatting>
  <conditionalFormatting sqref="C5">
    <cfRule type="expression" dxfId="193" priority="75" stopIfTrue="1">
      <formula>OR($I5="f",$I5="g")</formula>
    </cfRule>
  </conditionalFormatting>
  <conditionalFormatting sqref="C13">
    <cfRule type="expression" dxfId="192" priority="74" stopIfTrue="1">
      <formula>OR($I13="f",$I13="g")</formula>
    </cfRule>
  </conditionalFormatting>
  <conditionalFormatting sqref="C14">
    <cfRule type="expression" dxfId="191" priority="73" stopIfTrue="1">
      <formula>OR($I14="f",$I14="g")</formula>
    </cfRule>
  </conditionalFormatting>
  <conditionalFormatting sqref="C21">
    <cfRule type="expression" dxfId="190" priority="72" stopIfTrue="1">
      <formula>OR($I21="f",$I21="g")</formula>
    </cfRule>
  </conditionalFormatting>
  <conditionalFormatting sqref="C10">
    <cfRule type="expression" dxfId="189" priority="71" stopIfTrue="1">
      <formula>OR($I10="f",$I10="g")</formula>
    </cfRule>
  </conditionalFormatting>
  <conditionalFormatting sqref="E24">
    <cfRule type="expression" dxfId="188" priority="42" stopIfTrue="1">
      <formula>OR($I24="f",$I24="g")</formula>
    </cfRule>
  </conditionalFormatting>
  <conditionalFormatting sqref="D23">
    <cfRule type="expression" dxfId="187" priority="70" stopIfTrue="1">
      <formula>OR($I23="f",$I23="g")</formula>
    </cfRule>
  </conditionalFormatting>
  <conditionalFormatting sqref="D10">
    <cfRule type="expression" dxfId="186" priority="69" stopIfTrue="1">
      <formula>OR($I10="f",$I10="g")</formula>
    </cfRule>
  </conditionalFormatting>
  <conditionalFormatting sqref="D21">
    <cfRule type="expression" dxfId="185" priority="68" stopIfTrue="1">
      <formula>OR($I21="f",$I21="g")</formula>
    </cfRule>
  </conditionalFormatting>
  <conditionalFormatting sqref="D7">
    <cfRule type="expression" dxfId="184" priority="67" stopIfTrue="1">
      <formula>OR($I7="f",$I7="g")</formula>
    </cfRule>
  </conditionalFormatting>
  <conditionalFormatting sqref="D15">
    <cfRule type="expression" dxfId="183" priority="66" stopIfTrue="1">
      <formula>OR($I15="f",$I15="g")</formula>
    </cfRule>
  </conditionalFormatting>
  <conditionalFormatting sqref="D9">
    <cfRule type="expression" dxfId="182" priority="65" stopIfTrue="1">
      <formula>OR($I9="f",$I9="g")</formula>
    </cfRule>
  </conditionalFormatting>
  <conditionalFormatting sqref="D11">
    <cfRule type="expression" dxfId="181" priority="64" stopIfTrue="1">
      <formula>OR($I11="f",$I11="g")</formula>
    </cfRule>
  </conditionalFormatting>
  <conditionalFormatting sqref="D18">
    <cfRule type="expression" dxfId="180" priority="63" stopIfTrue="1">
      <formula>OR($I18="f",$I18="g")</formula>
    </cfRule>
  </conditionalFormatting>
  <conditionalFormatting sqref="D12">
    <cfRule type="expression" dxfId="179" priority="62" stopIfTrue="1">
      <formula>OR($I12="f",$I12="g")</formula>
    </cfRule>
  </conditionalFormatting>
  <conditionalFormatting sqref="D22">
    <cfRule type="expression" dxfId="178" priority="61" stopIfTrue="1">
      <formula>OR($I22="f",$I22="g")</formula>
    </cfRule>
  </conditionalFormatting>
  <conditionalFormatting sqref="D16">
    <cfRule type="expression" dxfId="177" priority="60" stopIfTrue="1">
      <formula>OR($I16="f",$I16="g")</formula>
    </cfRule>
  </conditionalFormatting>
  <conditionalFormatting sqref="D19">
    <cfRule type="expression" dxfId="176" priority="59" stopIfTrue="1">
      <formula>OR($I19="f",$I19="g")</formula>
    </cfRule>
  </conditionalFormatting>
  <conditionalFormatting sqref="D20">
    <cfRule type="expression" dxfId="175" priority="58" stopIfTrue="1">
      <formula>OR($I20="f",$I20="g")</formula>
    </cfRule>
  </conditionalFormatting>
  <conditionalFormatting sqref="D8">
    <cfRule type="expression" dxfId="174" priority="57" stopIfTrue="1">
      <formula>OR($I8="f",$I8="g")</formula>
    </cfRule>
  </conditionalFormatting>
  <conditionalFormatting sqref="D17">
    <cfRule type="expression" dxfId="173" priority="56" stopIfTrue="1">
      <formula>OR($I17="f",$I17="g")</formula>
    </cfRule>
  </conditionalFormatting>
  <conditionalFormatting sqref="D6">
    <cfRule type="expression" dxfId="172" priority="55" stopIfTrue="1">
      <formula>OR($I6="f",$I6="g")</formula>
    </cfRule>
  </conditionalFormatting>
  <conditionalFormatting sqref="D24">
    <cfRule type="expression" dxfId="171" priority="54" stopIfTrue="1">
      <formula>OR($I24="f",$I24="g")</formula>
    </cfRule>
  </conditionalFormatting>
  <conditionalFormatting sqref="D13:D14">
    <cfRule type="expression" dxfId="170" priority="53" stopIfTrue="1">
      <formula>OR($I13="f",$I13="g")</formula>
    </cfRule>
  </conditionalFormatting>
  <conditionalFormatting sqref="E23">
    <cfRule type="expression" dxfId="169" priority="52" stopIfTrue="1">
      <formula>OR($I23="f",$I23="g")</formula>
    </cfRule>
  </conditionalFormatting>
  <conditionalFormatting sqref="E21">
    <cfRule type="expression" dxfId="168" priority="51" stopIfTrue="1">
      <formula>OR($I21="f",$I21="g")</formula>
    </cfRule>
  </conditionalFormatting>
  <conditionalFormatting sqref="E15">
    <cfRule type="expression" dxfId="167" priority="50" stopIfTrue="1">
      <formula>OR($I15="f",$I15="g")</formula>
    </cfRule>
  </conditionalFormatting>
  <conditionalFormatting sqref="E18">
    <cfRule type="expression" dxfId="166" priority="49" stopIfTrue="1">
      <formula>OR($I18="f",$I18="g")</formula>
    </cfRule>
  </conditionalFormatting>
  <conditionalFormatting sqref="E12">
    <cfRule type="expression" dxfId="165" priority="48" stopIfTrue="1">
      <formula>OR($I12="f",$I12="g")</formula>
    </cfRule>
  </conditionalFormatting>
  <conditionalFormatting sqref="E22">
    <cfRule type="expression" dxfId="164" priority="47" stopIfTrue="1">
      <formula>OR($I22="f",$I22="g")</formula>
    </cfRule>
  </conditionalFormatting>
  <conditionalFormatting sqref="E16">
    <cfRule type="expression" dxfId="163" priority="46" stopIfTrue="1">
      <formula>OR($I16="f",$I16="g")</formula>
    </cfRule>
  </conditionalFormatting>
  <conditionalFormatting sqref="E19">
    <cfRule type="expression" dxfId="162" priority="45" stopIfTrue="1">
      <formula>OR($I19="f",$I19="g")</formula>
    </cfRule>
  </conditionalFormatting>
  <conditionalFormatting sqref="E20">
    <cfRule type="expression" dxfId="161" priority="44" stopIfTrue="1">
      <formula>OR($I20="f",$I20="g")</formula>
    </cfRule>
  </conditionalFormatting>
  <conditionalFormatting sqref="E17">
    <cfRule type="expression" dxfId="160" priority="43" stopIfTrue="1">
      <formula>OR($I17="f",$I17="g")</formula>
    </cfRule>
  </conditionalFormatting>
  <conditionalFormatting sqref="E13">
    <cfRule type="expression" dxfId="159" priority="41" stopIfTrue="1">
      <formula>OR($I13="f",$I13="g")</formula>
    </cfRule>
  </conditionalFormatting>
  <conditionalFormatting sqref="E14">
    <cfRule type="expression" dxfId="158" priority="40" stopIfTrue="1">
      <formula>OR($I14="f",$I14="g")</formula>
    </cfRule>
  </conditionalFormatting>
  <conditionalFormatting sqref="E6">
    <cfRule type="expression" dxfId="157" priority="39" stopIfTrue="1">
      <formula>OR($K11="f",$K11="g")</formula>
    </cfRule>
  </conditionalFormatting>
  <conditionalFormatting sqref="E7">
    <cfRule type="expression" dxfId="156" priority="38" stopIfTrue="1">
      <formula>OR($K12="f",$K12="g")</formula>
    </cfRule>
  </conditionalFormatting>
  <conditionalFormatting sqref="E8">
    <cfRule type="expression" dxfId="155" priority="37" stopIfTrue="1">
      <formula>OR($K13="f",$K13="g")</formula>
    </cfRule>
  </conditionalFormatting>
  <conditionalFormatting sqref="E9">
    <cfRule type="expression" dxfId="154" priority="36" stopIfTrue="1">
      <formula>OR($K14="f",$K14="g")</formula>
    </cfRule>
  </conditionalFormatting>
  <conditionalFormatting sqref="E10">
    <cfRule type="expression" dxfId="153" priority="35" stopIfTrue="1">
      <formula>OR($K15="f",$K15="g")</formula>
    </cfRule>
  </conditionalFormatting>
  <conditionalFormatting sqref="E11">
    <cfRule type="expression" dxfId="152" priority="34" stopIfTrue="1">
      <formula>OR($K16="f",$K16="g")</formula>
    </cfRule>
  </conditionalFormatting>
  <conditionalFormatting sqref="F23">
    <cfRule type="expression" dxfId="151" priority="33" stopIfTrue="1">
      <formula>OR($I23="f",$I23="g")</formula>
    </cfRule>
  </conditionalFormatting>
  <conditionalFormatting sqref="F21">
    <cfRule type="expression" dxfId="150" priority="32" stopIfTrue="1">
      <formula>OR($I21="f",$I21="g")</formula>
    </cfRule>
  </conditionalFormatting>
  <conditionalFormatting sqref="F18">
    <cfRule type="expression" dxfId="149" priority="31" stopIfTrue="1">
      <formula>OR($I18="f",$I18="g")</formula>
    </cfRule>
  </conditionalFormatting>
  <conditionalFormatting sqref="F22">
    <cfRule type="expression" dxfId="148" priority="30" stopIfTrue="1">
      <formula>OR($I22="f",$I22="g")</formula>
    </cfRule>
  </conditionalFormatting>
  <conditionalFormatting sqref="F19">
    <cfRule type="expression" dxfId="147" priority="29" stopIfTrue="1">
      <formula>OR($I19="f",$I19="g")</formula>
    </cfRule>
  </conditionalFormatting>
  <conditionalFormatting sqref="F24">
    <cfRule type="expression" dxfId="146" priority="28" stopIfTrue="1">
      <formula>OR($I24="f",$I24="g")</formula>
    </cfRule>
  </conditionalFormatting>
  <conditionalFormatting sqref="F5:F12">
    <cfRule type="expression" dxfId="145" priority="27" stopIfTrue="1">
      <formula>OR($K10="f",$K10="g")</formula>
    </cfRule>
  </conditionalFormatting>
  <conditionalFormatting sqref="F14:F15">
    <cfRule type="expression" dxfId="144" priority="26" stopIfTrue="1">
      <formula>OR($K19="f",$K19="g")</formula>
    </cfRule>
  </conditionalFormatting>
  <conditionalFormatting sqref="F17">
    <cfRule type="expression" dxfId="143" priority="25" stopIfTrue="1">
      <formula>OR($K22="f",$K22="g")</formula>
    </cfRule>
  </conditionalFormatting>
  <conditionalFormatting sqref="F20">
    <cfRule type="expression" dxfId="142" priority="24" stopIfTrue="1">
      <formula>OR($K25="f",$K25="g")</formula>
    </cfRule>
  </conditionalFormatting>
  <conditionalFormatting sqref="G6">
    <cfRule type="expression" dxfId="141" priority="23" stopIfTrue="1">
      <formula>OR($I6="f",$I6="g")</formula>
    </cfRule>
  </conditionalFormatting>
  <conditionalFormatting sqref="G23">
    <cfRule type="expression" dxfId="140" priority="22" stopIfTrue="1">
      <formula>OR($I23="f",$I23="g")</formula>
    </cfRule>
  </conditionalFormatting>
  <conditionalFormatting sqref="G10">
    <cfRule type="expression" dxfId="139" priority="21" stopIfTrue="1">
      <formula>OR($I10="f",$I10="g")</formula>
    </cfRule>
  </conditionalFormatting>
  <conditionalFormatting sqref="G21">
    <cfRule type="expression" dxfId="138" priority="20" stopIfTrue="1">
      <formula>OR($I21="f",$I21="g")</formula>
    </cfRule>
  </conditionalFormatting>
  <conditionalFormatting sqref="G7">
    <cfRule type="expression" dxfId="137" priority="19" stopIfTrue="1">
      <formula>OR($I7="f",$I7="g")</formula>
    </cfRule>
  </conditionalFormatting>
  <conditionalFormatting sqref="G15">
    <cfRule type="expression" dxfId="136" priority="18" stopIfTrue="1">
      <formula>OR($I15="f",$I15="g")</formula>
    </cfRule>
  </conditionalFormatting>
  <conditionalFormatting sqref="G9">
    <cfRule type="expression" dxfId="135" priority="17" stopIfTrue="1">
      <formula>OR($I9="f",$I9="g")</formula>
    </cfRule>
  </conditionalFormatting>
  <conditionalFormatting sqref="G11">
    <cfRule type="expression" dxfId="134" priority="16" stopIfTrue="1">
      <formula>OR($I11="f",$I11="g")</formula>
    </cfRule>
  </conditionalFormatting>
  <conditionalFormatting sqref="G18">
    <cfRule type="expression" dxfId="133" priority="15" stopIfTrue="1">
      <formula>OR($I18="f",$I18="g")</formula>
    </cfRule>
  </conditionalFormatting>
  <conditionalFormatting sqref="G12">
    <cfRule type="expression" dxfId="132" priority="14" stopIfTrue="1">
      <formula>OR($I12="f",$I12="g")</formula>
    </cfRule>
  </conditionalFormatting>
  <conditionalFormatting sqref="G22">
    <cfRule type="expression" dxfId="131" priority="13" stopIfTrue="1">
      <formula>OR($I22="f",$I22="g")</formula>
    </cfRule>
  </conditionalFormatting>
  <conditionalFormatting sqref="G16">
    <cfRule type="expression" dxfId="130" priority="12" stopIfTrue="1">
      <formula>OR($I16="f",$I16="g")</formula>
    </cfRule>
  </conditionalFormatting>
  <conditionalFormatting sqref="G19">
    <cfRule type="expression" dxfId="129" priority="11" stopIfTrue="1">
      <formula>OR($I19="f",$I19="g")</formula>
    </cfRule>
  </conditionalFormatting>
  <conditionalFormatting sqref="G20">
    <cfRule type="expression" dxfId="128" priority="10" stopIfTrue="1">
      <formula>OR($I20="f",$I20="g")</formula>
    </cfRule>
  </conditionalFormatting>
  <conditionalFormatting sqref="G8">
    <cfRule type="expression" dxfId="127" priority="9" stopIfTrue="1">
      <formula>OR($I8="f",$I8="g")</formula>
    </cfRule>
  </conditionalFormatting>
  <conditionalFormatting sqref="G17">
    <cfRule type="expression" dxfId="126" priority="8" stopIfTrue="1">
      <formula>OR($I17="f",$I17="g")</formula>
    </cfRule>
  </conditionalFormatting>
  <conditionalFormatting sqref="G24">
    <cfRule type="expression" dxfId="125" priority="7" stopIfTrue="1">
      <formula>OR($I24="f",$I24="g")</formula>
    </cfRule>
  </conditionalFormatting>
  <conditionalFormatting sqref="G13">
    <cfRule type="expression" dxfId="124" priority="6" stopIfTrue="1">
      <formula>OR($I13="f",$I13="g")</formula>
    </cfRule>
  </conditionalFormatting>
  <conditionalFormatting sqref="G14">
    <cfRule type="expression" dxfId="123" priority="5" stopIfTrue="1">
      <formula>OR($I14="f",$I14="g")</formula>
    </cfRule>
  </conditionalFormatting>
  <conditionalFormatting sqref="D5">
    <cfRule type="expression" dxfId="122" priority="4" stopIfTrue="1">
      <formula>OR($K10="f",$K10="g")</formula>
    </cfRule>
  </conditionalFormatting>
  <conditionalFormatting sqref="F16">
    <cfRule type="expression" dxfId="121" priority="3" stopIfTrue="1">
      <formula>OR($K21="f",$K21="g")</formula>
    </cfRule>
  </conditionalFormatting>
  <conditionalFormatting sqref="G5">
    <cfRule type="expression" dxfId="120" priority="2" stopIfTrue="1">
      <formula>OR($K10="f",$K10="g")</formula>
    </cfRule>
  </conditionalFormatting>
  <conditionalFormatting sqref="F13">
    <cfRule type="expression" dxfId="119" priority="1" stopIfTrue="1">
      <formula>OR($K18="f",$K18="g")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3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10" customWidth="1"/>
    <col min="3" max="8" width="14" style="10" customWidth="1"/>
    <col min="9" max="16384" width="13.33203125" style="10"/>
  </cols>
  <sheetData>
    <row r="1" spans="1:14" ht="12.75" customHeight="1" x14ac:dyDescent="0.2">
      <c r="B1" s="29" t="s">
        <v>7</v>
      </c>
    </row>
    <row r="2" spans="1:14" ht="12.75" customHeight="1" x14ac:dyDescent="0.2">
      <c r="B2" s="113" t="s">
        <v>106</v>
      </c>
    </row>
    <row r="3" spans="1:14" ht="12.75" customHeight="1" x14ac:dyDescent="0.2">
      <c r="B3" s="7" t="s">
        <v>8</v>
      </c>
    </row>
    <row r="4" spans="1:14" ht="12.75" customHeight="1" x14ac:dyDescent="0.2">
      <c r="B4" s="115"/>
      <c r="C4" s="120"/>
      <c r="D4" s="369" t="s">
        <v>71</v>
      </c>
      <c r="E4" s="369"/>
      <c r="F4" s="369"/>
      <c r="G4" s="369"/>
      <c r="H4" s="370"/>
    </row>
    <row r="5" spans="1:14" ht="22.5" x14ac:dyDescent="0.2">
      <c r="B5" s="132"/>
      <c r="C5" s="104" t="s">
        <v>81</v>
      </c>
      <c r="D5" s="105" t="s">
        <v>72</v>
      </c>
      <c r="E5" s="123" t="s">
        <v>73</v>
      </c>
      <c r="F5" s="123" t="s">
        <v>74</v>
      </c>
      <c r="G5" s="123" t="s">
        <v>75</v>
      </c>
      <c r="H5" s="124" t="s">
        <v>76</v>
      </c>
    </row>
    <row r="6" spans="1:14" s="102" customFormat="1" ht="11.25" x14ac:dyDescent="0.2">
      <c r="A6" s="18"/>
      <c r="B6" s="116" t="s">
        <v>77</v>
      </c>
      <c r="C6" s="171">
        <v>3651523.3824108802</v>
      </c>
      <c r="D6" s="103">
        <v>231859.92282917901</v>
      </c>
      <c r="E6" s="103">
        <v>504177.626548186</v>
      </c>
      <c r="F6" s="103">
        <v>636502.38082949305</v>
      </c>
      <c r="G6" s="103">
        <v>541370.20419382805</v>
      </c>
      <c r="H6" s="365">
        <v>1737613.2480102</v>
      </c>
    </row>
    <row r="7" spans="1:14" s="26" customFormat="1" ht="12.75" customHeight="1" x14ac:dyDescent="0.2">
      <c r="A7" s="18"/>
      <c r="B7" s="117" t="s">
        <v>78</v>
      </c>
      <c r="C7" s="121">
        <v>1</v>
      </c>
      <c r="D7" s="125">
        <f>(D6/C6)</f>
        <v>6.3496765198336455E-2</v>
      </c>
      <c r="E7" s="126">
        <f>E6/C6</f>
        <v>0.13807322964896585</v>
      </c>
      <c r="F7" s="126">
        <f>F6/C6</f>
        <v>0.17431146241469472</v>
      </c>
      <c r="G7" s="126">
        <f>G6/C6</f>
        <v>0.14825872587905872</v>
      </c>
      <c r="H7" s="127">
        <f>H6/C6</f>
        <v>0.47585981685894585</v>
      </c>
    </row>
    <row r="8" spans="1:14" ht="12.75" customHeight="1" x14ac:dyDescent="0.2">
      <c r="B8" s="131"/>
      <c r="C8" s="128"/>
      <c r="D8" s="371" t="s">
        <v>71</v>
      </c>
      <c r="E8" s="372"/>
      <c r="F8" s="372"/>
      <c r="G8" s="372"/>
      <c r="H8" s="373"/>
    </row>
    <row r="9" spans="1:14" s="52" customFormat="1" ht="45" x14ac:dyDescent="0.2">
      <c r="A9" s="18"/>
      <c r="B9" s="131" t="s">
        <v>79</v>
      </c>
      <c r="C9" s="104" t="s">
        <v>80</v>
      </c>
      <c r="D9" s="105" t="s">
        <v>72</v>
      </c>
      <c r="E9" s="123" t="s">
        <v>73</v>
      </c>
      <c r="F9" s="123" t="s">
        <v>74</v>
      </c>
      <c r="G9" s="123" t="s">
        <v>75</v>
      </c>
      <c r="H9" s="124" t="s">
        <v>76</v>
      </c>
    </row>
    <row r="10" spans="1:14" ht="12.75" customHeight="1" x14ac:dyDescent="0.2">
      <c r="B10" s="141" t="s">
        <v>82</v>
      </c>
      <c r="C10" s="122">
        <v>48.122115991170602</v>
      </c>
      <c r="D10" s="80">
        <v>40.0465341415062</v>
      </c>
      <c r="E10" s="80">
        <v>41.167758110949997</v>
      </c>
      <c r="F10" s="80">
        <v>41.991240814436701</v>
      </c>
      <c r="G10" s="80">
        <v>50.735713931440493</v>
      </c>
      <c r="H10" s="119">
        <v>52.649031310009796</v>
      </c>
      <c r="I10" s="25"/>
      <c r="J10" s="25"/>
      <c r="K10" s="25"/>
      <c r="L10" s="25"/>
      <c r="M10" s="25"/>
      <c r="N10" s="25"/>
    </row>
    <row r="11" spans="1:14" ht="12.75" customHeight="1" x14ac:dyDescent="0.2">
      <c r="B11" s="141" t="s">
        <v>45</v>
      </c>
      <c r="C11" s="122">
        <v>94.099625578972507</v>
      </c>
      <c r="D11" s="80">
        <v>86.114891086819696</v>
      </c>
      <c r="E11" s="80">
        <v>94.241888442087898</v>
      </c>
      <c r="F11" s="80">
        <v>94.713657835125403</v>
      </c>
      <c r="G11" s="80">
        <v>92.582965923834607</v>
      </c>
      <c r="H11" s="119">
        <v>95.371401981039199</v>
      </c>
      <c r="I11" s="25"/>
      <c r="J11" s="25"/>
      <c r="K11" s="25"/>
      <c r="L11" s="25"/>
      <c r="M11" s="25"/>
      <c r="N11" s="25"/>
    </row>
    <row r="12" spans="1:14" ht="12.75" customHeight="1" x14ac:dyDescent="0.2">
      <c r="A12" s="51"/>
      <c r="B12" s="172" t="s">
        <v>4</v>
      </c>
      <c r="C12" s="122">
        <v>2.9622352371396699</v>
      </c>
      <c r="D12" s="80" t="s">
        <v>3</v>
      </c>
      <c r="E12" s="80" t="s">
        <v>3</v>
      </c>
      <c r="F12" s="80" t="s">
        <v>3</v>
      </c>
      <c r="G12" s="80" t="s">
        <v>3</v>
      </c>
      <c r="H12" s="119" t="s">
        <v>3</v>
      </c>
      <c r="I12" s="25"/>
      <c r="J12" s="25"/>
      <c r="K12" s="25"/>
      <c r="L12" s="25"/>
      <c r="M12" s="25"/>
      <c r="N12" s="25"/>
    </row>
    <row r="13" spans="1:14" ht="12.75" customHeight="1" x14ac:dyDescent="0.2">
      <c r="B13" s="172" t="s">
        <v>5</v>
      </c>
      <c r="C13" s="122">
        <v>92.187843919026804</v>
      </c>
      <c r="D13" s="80">
        <v>82.295858917677194</v>
      </c>
      <c r="E13" s="80">
        <v>91.438578098623196</v>
      </c>
      <c r="F13" s="80">
        <v>91.670617167157005</v>
      </c>
      <c r="G13" s="80">
        <v>91.237267322978497</v>
      </c>
      <c r="H13" s="119">
        <v>94.210818738624198</v>
      </c>
      <c r="I13" s="25"/>
      <c r="J13" s="25"/>
      <c r="K13" s="25"/>
      <c r="L13" s="25"/>
      <c r="M13" s="25"/>
      <c r="N13" s="25"/>
    </row>
    <row r="14" spans="1:14" ht="12.75" customHeight="1" x14ac:dyDescent="0.2">
      <c r="B14" s="141" t="s">
        <v>6</v>
      </c>
      <c r="C14" s="122">
        <v>7.1105819978179303</v>
      </c>
      <c r="D14" s="80" t="s">
        <v>3</v>
      </c>
      <c r="E14" s="80" t="s">
        <v>3</v>
      </c>
      <c r="F14" s="80" t="s">
        <v>3</v>
      </c>
      <c r="G14" s="80" t="s">
        <v>3</v>
      </c>
      <c r="H14" s="119">
        <v>7.3271080656138894</v>
      </c>
      <c r="I14" s="25"/>
      <c r="J14" s="25"/>
      <c r="K14" s="25"/>
      <c r="L14" s="25"/>
      <c r="M14" s="25"/>
      <c r="N14" s="25"/>
    </row>
    <row r="15" spans="1:14" ht="12.75" customHeight="1" x14ac:dyDescent="0.2">
      <c r="B15" s="141" t="s">
        <v>83</v>
      </c>
      <c r="C15" s="122">
        <v>10.5159747241771</v>
      </c>
      <c r="D15" s="80" t="s">
        <v>3</v>
      </c>
      <c r="E15" s="80" t="s">
        <v>3</v>
      </c>
      <c r="F15" s="80" t="s">
        <v>3</v>
      </c>
      <c r="G15" s="80">
        <v>9.3391095984786396</v>
      </c>
      <c r="H15" s="119">
        <v>14.205820627602799</v>
      </c>
      <c r="I15" s="25"/>
      <c r="J15" s="25"/>
      <c r="K15" s="25"/>
      <c r="L15" s="25"/>
      <c r="M15" s="25"/>
      <c r="N15" s="25"/>
    </row>
    <row r="16" spans="1:14" ht="12.75" customHeight="1" x14ac:dyDescent="0.2">
      <c r="B16" s="141" t="s">
        <v>35</v>
      </c>
      <c r="C16" s="122">
        <v>10.0624832296521</v>
      </c>
      <c r="D16" s="80" t="s">
        <v>3</v>
      </c>
      <c r="E16" s="80" t="s">
        <v>3</v>
      </c>
      <c r="F16" s="80">
        <v>8.3887890524168292</v>
      </c>
      <c r="G16" s="80">
        <v>13.948440540902801</v>
      </c>
      <c r="H16" s="119">
        <v>9.701888836360741</v>
      </c>
    </row>
    <row r="17" spans="2:8" ht="12.75" customHeight="1" x14ac:dyDescent="0.2">
      <c r="B17" s="141" t="s">
        <v>34</v>
      </c>
      <c r="C17" s="122">
        <v>24.663653901513399</v>
      </c>
      <c r="D17" s="80" t="s">
        <v>3</v>
      </c>
      <c r="E17" s="80" t="s">
        <v>3</v>
      </c>
      <c r="F17" s="80">
        <v>16.1855156406092</v>
      </c>
      <c r="G17" s="80">
        <v>22.728062099484301</v>
      </c>
      <c r="H17" s="119">
        <v>35.708655054958797</v>
      </c>
    </row>
    <row r="18" spans="2:8" ht="12.75" customHeight="1" x14ac:dyDescent="0.2">
      <c r="B18" s="141" t="s">
        <v>44</v>
      </c>
      <c r="C18" s="122">
        <v>87.734515729888798</v>
      </c>
      <c r="D18" s="80">
        <v>56.329281033008805</v>
      </c>
      <c r="E18" s="80">
        <v>66.072416947745609</v>
      </c>
      <c r="F18" s="80">
        <v>82.287654588042599</v>
      </c>
      <c r="G18" s="80">
        <v>93.3106213091597</v>
      </c>
      <c r="H18" s="119">
        <v>98.468413813031901</v>
      </c>
    </row>
    <row r="19" spans="2:8" ht="12.75" customHeight="1" x14ac:dyDescent="0.2">
      <c r="B19" s="172" t="s">
        <v>61</v>
      </c>
      <c r="C19" s="122">
        <v>39.504611267284801</v>
      </c>
      <c r="D19" s="80" t="s">
        <v>2</v>
      </c>
      <c r="E19" s="80">
        <v>26.4708938917884</v>
      </c>
      <c r="F19" s="80">
        <v>29.959704305200802</v>
      </c>
      <c r="G19" s="80">
        <v>42.055819566657796</v>
      </c>
      <c r="H19" s="119">
        <v>48.038215650208102</v>
      </c>
    </row>
    <row r="20" spans="2:8" ht="12.75" customHeight="1" x14ac:dyDescent="0.2">
      <c r="B20" s="172" t="s">
        <v>84</v>
      </c>
      <c r="C20" s="122">
        <v>78.931670565307996</v>
      </c>
      <c r="D20" s="80">
        <v>44.9779447299656</v>
      </c>
      <c r="E20" s="80">
        <v>51.878069686775994</v>
      </c>
      <c r="F20" s="80">
        <v>69.443267971865296</v>
      </c>
      <c r="G20" s="80">
        <v>82.967715930567394</v>
      </c>
      <c r="H20" s="119">
        <v>93.530272814101394</v>
      </c>
    </row>
    <row r="21" spans="2:8" ht="12.75" customHeight="1" x14ac:dyDescent="0.2">
      <c r="B21" s="141" t="s">
        <v>38</v>
      </c>
      <c r="C21" s="122">
        <v>58.268677915875301</v>
      </c>
      <c r="D21" s="80">
        <v>41.365113198081197</v>
      </c>
      <c r="E21" s="80">
        <v>46.752101271582504</v>
      </c>
      <c r="F21" s="80">
        <v>58.070739568163297</v>
      </c>
      <c r="G21" s="80">
        <v>57.024520418658994</v>
      </c>
      <c r="H21" s="119">
        <v>64.325950746542105</v>
      </c>
    </row>
    <row r="22" spans="2:8" ht="12.75" customHeight="1" x14ac:dyDescent="0.2">
      <c r="B22" s="141" t="s">
        <v>43</v>
      </c>
      <c r="C22" s="122">
        <v>71.801318314744705</v>
      </c>
      <c r="D22" s="80">
        <v>49.624499335201499</v>
      </c>
      <c r="E22" s="80">
        <v>58.429520700686297</v>
      </c>
      <c r="F22" s="80">
        <v>67.881288176652205</v>
      </c>
      <c r="G22" s="80">
        <v>74.890520074620497</v>
      </c>
      <c r="H22" s="119">
        <v>79.113868137763205</v>
      </c>
    </row>
    <row r="23" spans="2:8" ht="12.75" customHeight="1" x14ac:dyDescent="0.2">
      <c r="B23" s="141" t="s">
        <v>32</v>
      </c>
      <c r="C23" s="122">
        <v>12.739716593221701</v>
      </c>
      <c r="D23" s="80" t="s">
        <v>3</v>
      </c>
      <c r="E23" s="80" t="s">
        <v>3</v>
      </c>
      <c r="F23" s="80">
        <v>11.118943082304799</v>
      </c>
      <c r="G23" s="80">
        <v>11.3267226900282</v>
      </c>
      <c r="H23" s="119">
        <v>15.550116856839798</v>
      </c>
    </row>
    <row r="24" spans="2:8" ht="12.75" customHeight="1" x14ac:dyDescent="0.2">
      <c r="B24" s="141" t="s">
        <v>36</v>
      </c>
      <c r="C24" s="122">
        <v>43.470760742936996</v>
      </c>
      <c r="D24" s="80" t="s">
        <v>3</v>
      </c>
      <c r="E24" s="80">
        <v>19.966631055768001</v>
      </c>
      <c r="F24" s="80">
        <v>35.448043823477398</v>
      </c>
      <c r="G24" s="80">
        <v>43.449426360683603</v>
      </c>
      <c r="H24" s="119">
        <v>56.921738671380595</v>
      </c>
    </row>
    <row r="25" spans="2:8" ht="12.75" customHeight="1" x14ac:dyDescent="0.2">
      <c r="B25" s="141" t="s">
        <v>62</v>
      </c>
      <c r="C25" s="122">
        <v>47.4189985064205</v>
      </c>
      <c r="D25" s="80">
        <v>31.485073095251</v>
      </c>
      <c r="E25" s="80">
        <v>37.184725605428696</v>
      </c>
      <c r="F25" s="80">
        <v>39.872221937497699</v>
      </c>
      <c r="G25" s="80">
        <v>47.656756206651501</v>
      </c>
      <c r="H25" s="119">
        <v>55.2050558879154</v>
      </c>
    </row>
    <row r="26" spans="2:8" ht="12.75" customHeight="1" x14ac:dyDescent="0.2">
      <c r="B26" s="141" t="s">
        <v>30</v>
      </c>
      <c r="C26" s="122">
        <v>1.80232957298637</v>
      </c>
      <c r="D26" s="80" t="s">
        <v>3</v>
      </c>
      <c r="E26" s="80" t="s">
        <v>3</v>
      </c>
      <c r="F26" s="80" t="s">
        <v>3</v>
      </c>
      <c r="G26" s="80" t="s">
        <v>3</v>
      </c>
      <c r="H26" s="119" t="s">
        <v>3</v>
      </c>
    </row>
    <row r="27" spans="2:8" ht="12.75" customHeight="1" x14ac:dyDescent="0.2">
      <c r="B27" s="141" t="s">
        <v>46</v>
      </c>
      <c r="C27" s="122">
        <v>96.702053538197902</v>
      </c>
      <c r="D27" s="80">
        <v>87.757208089080095</v>
      </c>
      <c r="E27" s="80">
        <v>95.536503319772208</v>
      </c>
      <c r="F27" s="80">
        <v>94.020762835655404</v>
      </c>
      <c r="G27" s="80">
        <v>97.111193680154003</v>
      </c>
      <c r="H27" s="119">
        <v>99.088515057594293</v>
      </c>
    </row>
    <row r="28" spans="2:8" ht="12.75" customHeight="1" x14ac:dyDescent="0.2">
      <c r="B28" s="141" t="s">
        <v>85</v>
      </c>
      <c r="C28" s="122" t="s">
        <v>3</v>
      </c>
      <c r="D28" s="80" t="s">
        <v>3</v>
      </c>
      <c r="E28" s="80" t="s">
        <v>3</v>
      </c>
      <c r="F28" s="80" t="s">
        <v>3</v>
      </c>
      <c r="G28" s="80" t="s">
        <v>3</v>
      </c>
      <c r="H28" s="119" t="s">
        <v>3</v>
      </c>
    </row>
    <row r="29" spans="2:8" ht="12.75" customHeight="1" thickBot="1" x14ac:dyDescent="0.25">
      <c r="B29" s="144" t="s">
        <v>58</v>
      </c>
      <c r="C29" s="129">
        <v>18.6376112552535</v>
      </c>
      <c r="D29" s="88" t="s">
        <v>3</v>
      </c>
      <c r="E29" s="88" t="s">
        <v>3</v>
      </c>
      <c r="F29" s="88">
        <v>14.085125327512801</v>
      </c>
      <c r="G29" s="88">
        <v>18.149771795292999</v>
      </c>
      <c r="H29" s="130">
        <v>24.394316685924601</v>
      </c>
    </row>
    <row r="30" spans="2:8" ht="12.75" customHeight="1" thickTop="1" x14ac:dyDescent="0.2">
      <c r="B30" s="44" t="s">
        <v>86</v>
      </c>
      <c r="H30" s="93" t="s">
        <v>104</v>
      </c>
    </row>
    <row r="31" spans="2:8" ht="12.75" customHeight="1" x14ac:dyDescent="0.2">
      <c r="B31" s="44" t="s">
        <v>87</v>
      </c>
      <c r="C31" s="108"/>
      <c r="D31" s="108"/>
      <c r="E31" s="108"/>
      <c r="G31" s="108"/>
    </row>
    <row r="32" spans="2:8" ht="12.75" customHeight="1" x14ac:dyDescent="0.2">
      <c r="B32" s="7" t="s">
        <v>172</v>
      </c>
      <c r="C32" s="108"/>
      <c r="D32" s="108"/>
      <c r="E32" s="108"/>
      <c r="F32" s="106"/>
      <c r="G32" s="106"/>
      <c r="H32" s="109"/>
    </row>
    <row r="33" spans="1:8" s="24" customFormat="1" ht="12.75" customHeight="1" x14ac:dyDescent="0.2">
      <c r="A33" s="18"/>
      <c r="B33" s="24" t="s">
        <v>174</v>
      </c>
      <c r="C33" s="8"/>
      <c r="D33" s="8"/>
      <c r="E33" s="8"/>
      <c r="F33" s="106"/>
      <c r="G33" s="106"/>
      <c r="H33" s="106"/>
    </row>
  </sheetData>
  <mergeCells count="2">
    <mergeCell ref="D4:H4"/>
    <mergeCell ref="D8:H8"/>
  </mergeCells>
  <phoneticPr fontId="12" type="noConversion"/>
  <conditionalFormatting sqref="G32">
    <cfRule type="expression" dxfId="118" priority="27" stopIfTrue="1">
      <formula>OR(#REF!="f",#REF!="g")</formula>
    </cfRule>
  </conditionalFormatting>
  <conditionalFormatting sqref="D6">
    <cfRule type="expression" dxfId="117" priority="12" stopIfTrue="1">
      <formula>D6&gt;1000</formula>
    </cfRule>
  </conditionalFormatting>
  <conditionalFormatting sqref="E6">
    <cfRule type="expression" dxfId="116" priority="10" stopIfTrue="1">
      <formula>E6&gt;1000</formula>
    </cfRule>
  </conditionalFormatting>
  <conditionalFormatting sqref="F6">
    <cfRule type="expression" dxfId="115" priority="8" stopIfTrue="1">
      <formula>F6&gt;1000</formula>
    </cfRule>
  </conditionalFormatting>
  <conditionalFormatting sqref="G6">
    <cfRule type="expression" dxfId="114" priority="6" stopIfTrue="1">
      <formula>G6&gt;1000</formula>
    </cfRule>
  </conditionalFormatting>
  <conditionalFormatting sqref="H6">
    <cfRule type="expression" dxfId="113" priority="4" stopIfTrue="1">
      <formula>H6&gt;1000</formula>
    </cfRule>
  </conditionalFormatting>
  <conditionalFormatting sqref="C6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conditionalFormatting sqref="H32 D6:E6">
    <cfRule type="expression" dxfId="109" priority="404" stopIfTrue="1">
      <formula>OR(#REF!="f",#REF!="g")</formula>
    </cfRule>
  </conditionalFormatting>
  <conditionalFormatting sqref="F33:H33 F32 F6:H6">
    <cfRule type="expression" dxfId="108" priority="405" stopIfTrue="1">
      <formula>OR(#REF!="f",#REF!="g")</formula>
    </cfRule>
  </conditionalFormatting>
  <hyperlinks>
    <hyperlink ref="B1" location="'Titel'!A1" display="page des titres"/>
  </hyperlinks>
  <pageMargins left="0" right="0" top="0" bottom="0.62992125984251968" header="0.23622047244094491" footer="1.6141732283464567"/>
  <pageSetup paperSize="9" fitToHeight="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E35"/>
  <sheetViews>
    <sheetView zoomScaleNormal="100" zoomScaleSheetLayoutView="100" workbookViewId="0">
      <selection activeCell="B1" sqref="B1:C1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3" style="10" customWidth="1"/>
    <col min="3" max="3" width="15.1640625" style="10" customWidth="1"/>
    <col min="4" max="4" width="36.33203125" style="10" customWidth="1"/>
    <col min="5" max="10" width="15.33203125" style="10" customWidth="1"/>
    <col min="11" max="16384" width="13.33203125" style="10"/>
  </cols>
  <sheetData>
    <row r="1" spans="1:10" ht="12.75" customHeight="1" x14ac:dyDescent="0.2">
      <c r="B1" s="374" t="s">
        <v>7</v>
      </c>
      <c r="C1" s="374"/>
    </row>
    <row r="2" spans="1:10" ht="12.75" customHeight="1" x14ac:dyDescent="0.2">
      <c r="B2" s="113" t="s">
        <v>107</v>
      </c>
    </row>
    <row r="3" spans="1:10" ht="12.75" customHeight="1" x14ac:dyDescent="0.2">
      <c r="B3" s="7" t="s">
        <v>8</v>
      </c>
    </row>
    <row r="4" spans="1:10" ht="21.75" customHeight="1" x14ac:dyDescent="0.2">
      <c r="B4" s="379"/>
      <c r="C4" s="380"/>
      <c r="D4" s="380"/>
      <c r="E4" s="104"/>
      <c r="F4" s="369" t="s">
        <v>88</v>
      </c>
      <c r="G4" s="369"/>
      <c r="H4" s="369"/>
      <c r="I4" s="369"/>
      <c r="J4" s="370"/>
    </row>
    <row r="5" spans="1:10" s="26" customFormat="1" ht="39" customHeight="1" x14ac:dyDescent="0.2">
      <c r="A5" s="18"/>
      <c r="B5" s="381"/>
      <c r="C5" s="382"/>
      <c r="D5" s="383"/>
      <c r="E5" s="104" t="s">
        <v>81</v>
      </c>
      <c r="F5" s="123" t="s">
        <v>89</v>
      </c>
      <c r="G5" s="123" t="s">
        <v>90</v>
      </c>
      <c r="H5" s="123" t="s">
        <v>91</v>
      </c>
      <c r="I5" s="123" t="s">
        <v>92</v>
      </c>
      <c r="J5" s="124" t="s">
        <v>93</v>
      </c>
    </row>
    <row r="6" spans="1:10" s="102" customFormat="1" ht="11.25" x14ac:dyDescent="0.2">
      <c r="A6" s="18"/>
      <c r="B6" s="140" t="s">
        <v>77</v>
      </c>
      <c r="C6" s="137"/>
      <c r="D6" s="137"/>
      <c r="E6" s="173">
        <v>3651523.3824108802</v>
      </c>
      <c r="F6" s="174">
        <v>283187.75016390701</v>
      </c>
      <c r="G6" s="174">
        <v>1695558.3716293599</v>
      </c>
      <c r="H6" s="174">
        <v>230944.25640013901</v>
      </c>
      <c r="I6" s="174">
        <v>521165.99277564301</v>
      </c>
      <c r="J6" s="174">
        <v>920667.01144183101</v>
      </c>
    </row>
    <row r="7" spans="1:10" ht="12.75" customHeight="1" x14ac:dyDescent="0.2">
      <c r="B7" s="147" t="s">
        <v>78</v>
      </c>
      <c r="C7" s="136"/>
      <c r="D7" s="143"/>
      <c r="E7" s="150">
        <v>1</v>
      </c>
      <c r="F7" s="148">
        <f>F6/E6</f>
        <v>7.7553316932872887E-2</v>
      </c>
      <c r="G7" s="148">
        <f>G6/E6</f>
        <v>0.46434273974438722</v>
      </c>
      <c r="H7" s="148">
        <f>H6/E6</f>
        <v>6.3246002343181076E-2</v>
      </c>
      <c r="I7" s="148">
        <f>I6/E6</f>
        <v>0.14272563480931311</v>
      </c>
      <c r="J7" s="149">
        <f>J6/E6</f>
        <v>0.25213230617024562</v>
      </c>
    </row>
    <row r="8" spans="1:10" ht="18" customHeight="1" x14ac:dyDescent="0.2">
      <c r="B8" s="384"/>
      <c r="C8" s="385"/>
      <c r="D8" s="386"/>
      <c r="E8" s="151"/>
      <c r="F8" s="377" t="s">
        <v>88</v>
      </c>
      <c r="G8" s="377"/>
      <c r="H8" s="377"/>
      <c r="I8" s="377"/>
      <c r="J8" s="378"/>
    </row>
    <row r="9" spans="1:10" ht="33.75" x14ac:dyDescent="0.2">
      <c r="B9" s="375" t="s">
        <v>79</v>
      </c>
      <c r="C9" s="376"/>
      <c r="D9" s="376"/>
      <c r="E9" s="104" t="s">
        <v>94</v>
      </c>
      <c r="F9" s="123" t="s">
        <v>89</v>
      </c>
      <c r="G9" s="123" t="s">
        <v>90</v>
      </c>
      <c r="H9" s="123" t="s">
        <v>91</v>
      </c>
      <c r="I9" s="123" t="s">
        <v>92</v>
      </c>
      <c r="J9" s="124" t="s">
        <v>93</v>
      </c>
    </row>
    <row r="10" spans="1:10" ht="12.75" customHeight="1" x14ac:dyDescent="0.2">
      <c r="B10" s="141" t="s">
        <v>82</v>
      </c>
      <c r="C10" s="111"/>
      <c r="D10" s="138"/>
      <c r="E10" s="122">
        <v>48.122115991170602</v>
      </c>
      <c r="F10" s="80">
        <v>40.654656926757596</v>
      </c>
      <c r="G10" s="80">
        <v>43.868401511827599</v>
      </c>
      <c r="H10" s="80">
        <v>52.867085988858797</v>
      </c>
      <c r="I10" s="80">
        <v>53.135001138167404</v>
      </c>
      <c r="J10" s="119">
        <v>54.2250231508417</v>
      </c>
    </row>
    <row r="11" spans="1:10" ht="12.75" customHeight="1" x14ac:dyDescent="0.2">
      <c r="B11" s="141" t="s">
        <v>45</v>
      </c>
      <c r="C11" s="111"/>
      <c r="D11" s="138"/>
      <c r="E11" s="122">
        <v>94.099625578972507</v>
      </c>
      <c r="F11" s="80">
        <v>98.603499570431893</v>
      </c>
      <c r="G11" s="80">
        <v>96.731554829183494</v>
      </c>
      <c r="H11" s="80">
        <v>89.930345113973999</v>
      </c>
      <c r="I11" s="80">
        <v>95.8995525465252</v>
      </c>
      <c r="J11" s="119">
        <v>87.894101873172801</v>
      </c>
    </row>
    <row r="12" spans="1:10" ht="12.75" customHeight="1" x14ac:dyDescent="0.2">
      <c r="A12" s="51"/>
      <c r="B12" s="141"/>
      <c r="C12" s="133" t="s">
        <v>4</v>
      </c>
      <c r="D12" s="134"/>
      <c r="E12" s="122">
        <v>2.9622352371396699</v>
      </c>
      <c r="F12" s="80" t="s">
        <v>2</v>
      </c>
      <c r="G12" s="80">
        <v>5.0839827705491007</v>
      </c>
      <c r="H12" s="80" t="s">
        <v>2</v>
      </c>
      <c r="I12" s="80" t="s">
        <v>2</v>
      </c>
      <c r="J12" s="119" t="s">
        <v>2</v>
      </c>
    </row>
    <row r="13" spans="1:10" ht="12.75" customHeight="1" x14ac:dyDescent="0.2">
      <c r="B13" s="141"/>
      <c r="C13" s="133" t="s">
        <v>5</v>
      </c>
      <c r="D13" s="134"/>
      <c r="E13" s="122">
        <v>92.187843919026804</v>
      </c>
      <c r="F13" s="80">
        <v>96.020911125080701</v>
      </c>
      <c r="G13" s="80">
        <v>94.807729769595298</v>
      </c>
      <c r="H13" s="80">
        <v>85.840281797424296</v>
      </c>
      <c r="I13" s="80">
        <v>94.187773006106198</v>
      </c>
      <c r="J13" s="119">
        <v>86.644027299614805</v>
      </c>
    </row>
    <row r="14" spans="1:10" ht="12.75" customHeight="1" x14ac:dyDescent="0.2">
      <c r="B14" s="141" t="s">
        <v>6</v>
      </c>
      <c r="C14" s="111"/>
      <c r="D14" s="138"/>
      <c r="E14" s="122">
        <v>7.1105819978179303</v>
      </c>
      <c r="F14" s="80" t="s">
        <v>2</v>
      </c>
      <c r="G14" s="80">
        <v>9.0025108947069796</v>
      </c>
      <c r="H14" s="80" t="s">
        <v>2</v>
      </c>
      <c r="I14" s="80" t="s">
        <v>2</v>
      </c>
      <c r="J14" s="119" t="s">
        <v>2</v>
      </c>
    </row>
    <row r="15" spans="1:10" ht="12.75" customHeight="1" x14ac:dyDescent="0.2">
      <c r="B15" s="141" t="s">
        <v>83</v>
      </c>
      <c r="C15" s="111"/>
      <c r="D15" s="138"/>
      <c r="E15" s="122">
        <v>10.5159747241771</v>
      </c>
      <c r="F15" s="80" t="s">
        <v>2</v>
      </c>
      <c r="G15" s="80">
        <v>9.3253503323275009</v>
      </c>
      <c r="H15" s="80" t="s">
        <v>2</v>
      </c>
      <c r="I15" s="80">
        <v>12.051393883119301</v>
      </c>
      <c r="J15" s="119">
        <v>11.8773248305164</v>
      </c>
    </row>
    <row r="16" spans="1:10" ht="12.75" customHeight="1" x14ac:dyDescent="0.2">
      <c r="B16" s="141" t="s">
        <v>35</v>
      </c>
      <c r="C16" s="111"/>
      <c r="D16" s="138"/>
      <c r="E16" s="122">
        <v>10.0624832296521</v>
      </c>
      <c r="F16" s="80" t="s">
        <v>2</v>
      </c>
      <c r="G16" s="80">
        <v>10.116723988738199</v>
      </c>
      <c r="H16" s="80" t="s">
        <v>2</v>
      </c>
      <c r="I16" s="80">
        <v>10.936357595280601</v>
      </c>
      <c r="J16" s="119">
        <v>9.0138945306433413</v>
      </c>
    </row>
    <row r="17" spans="2:31" ht="12.75" customHeight="1" x14ac:dyDescent="0.2">
      <c r="B17" s="141" t="s">
        <v>34</v>
      </c>
      <c r="C17" s="111"/>
      <c r="D17" s="138"/>
      <c r="E17" s="122">
        <v>24.663653901513399</v>
      </c>
      <c r="F17" s="80" t="s">
        <v>2</v>
      </c>
      <c r="G17" s="80">
        <v>24.9245915991402</v>
      </c>
      <c r="H17" s="80" t="s">
        <v>2</v>
      </c>
      <c r="I17" s="80">
        <v>28.622256507643101</v>
      </c>
      <c r="J17" s="119">
        <v>21.815968365442401</v>
      </c>
    </row>
    <row r="18" spans="2:31" ht="12.75" customHeight="1" x14ac:dyDescent="0.2">
      <c r="B18" s="141" t="s">
        <v>44</v>
      </c>
      <c r="C18" s="111"/>
      <c r="D18" s="138"/>
      <c r="E18" s="122">
        <v>87.734515729888798</v>
      </c>
      <c r="F18" s="80">
        <v>66.951325403907504</v>
      </c>
      <c r="G18" s="80">
        <v>83.442814705756092</v>
      </c>
      <c r="H18" s="80">
        <v>92.256833205907498</v>
      </c>
      <c r="I18" s="80">
        <v>94.472490064863607</v>
      </c>
      <c r="J18" s="119">
        <v>97.082486355962203</v>
      </c>
    </row>
    <row r="19" spans="2:31" ht="12.75" customHeight="1" x14ac:dyDescent="0.2">
      <c r="B19" s="142"/>
      <c r="C19" s="133" t="s">
        <v>61</v>
      </c>
      <c r="D19" s="134"/>
      <c r="E19" s="122">
        <v>39.504611267284801</v>
      </c>
      <c r="F19" s="80">
        <v>31.138779417048703</v>
      </c>
      <c r="G19" s="80">
        <v>37.3209117785891</v>
      </c>
      <c r="H19" s="80">
        <v>44.026786566481505</v>
      </c>
      <c r="I19" s="80">
        <v>44.964901301889398</v>
      </c>
      <c r="J19" s="119">
        <v>41.874201068455704</v>
      </c>
    </row>
    <row r="20" spans="2:31" ht="12.75" customHeight="1" x14ac:dyDescent="0.2">
      <c r="B20" s="142"/>
      <c r="C20" s="133" t="s">
        <v>84</v>
      </c>
      <c r="D20" s="134"/>
      <c r="E20" s="122">
        <v>78.931670565307996</v>
      </c>
      <c r="F20" s="80">
        <v>55.7169280743217</v>
      </c>
      <c r="G20" s="80">
        <v>72.191725242441393</v>
      </c>
      <c r="H20" s="80">
        <v>82.740921634570796</v>
      </c>
      <c r="I20" s="80">
        <v>87.706364380378304</v>
      </c>
      <c r="J20" s="119">
        <v>92.562336797661303</v>
      </c>
    </row>
    <row r="21" spans="2:31" ht="12.75" customHeight="1" x14ac:dyDescent="0.2">
      <c r="B21" s="141" t="s">
        <v>38</v>
      </c>
      <c r="C21" s="111"/>
      <c r="D21" s="138"/>
      <c r="E21" s="122">
        <v>58.268677915875301</v>
      </c>
      <c r="F21" s="80">
        <v>58.408793756083696</v>
      </c>
      <c r="G21" s="80">
        <v>59.877579268361103</v>
      </c>
      <c r="H21" s="80">
        <v>62.713223375702597</v>
      </c>
      <c r="I21" s="80">
        <v>58.939434826113605</v>
      </c>
      <c r="J21" s="119">
        <v>53.767937547556002</v>
      </c>
    </row>
    <row r="22" spans="2:31" ht="12.75" customHeight="1" x14ac:dyDescent="0.2">
      <c r="B22" s="141" t="s">
        <v>43</v>
      </c>
      <c r="C22" s="111"/>
      <c r="D22" s="138"/>
      <c r="E22" s="122">
        <v>71.801318314744705</v>
      </c>
      <c r="F22" s="80">
        <v>54.7185694960163</v>
      </c>
      <c r="G22" s="80">
        <v>68.937186797267302</v>
      </c>
      <c r="H22" s="80">
        <v>82.195340209311297</v>
      </c>
      <c r="I22" s="80">
        <v>78.110270968216099</v>
      </c>
      <c r="J22" s="119">
        <v>76.151942477715096</v>
      </c>
    </row>
    <row r="23" spans="2:31" ht="12.75" customHeight="1" x14ac:dyDescent="0.2">
      <c r="B23" s="141" t="s">
        <v>32</v>
      </c>
      <c r="C23" s="111"/>
      <c r="D23" s="138"/>
      <c r="E23" s="122">
        <v>12.739716593221701</v>
      </c>
      <c r="F23" s="80" t="s">
        <v>2</v>
      </c>
      <c r="G23" s="80">
        <v>10.2968547252179</v>
      </c>
      <c r="H23" s="80" t="s">
        <v>2</v>
      </c>
      <c r="I23" s="80">
        <v>12.4556083379833</v>
      </c>
      <c r="J23" s="119">
        <v>19.1296274256148</v>
      </c>
    </row>
    <row r="24" spans="2:31" ht="12.75" customHeight="1" x14ac:dyDescent="0.2">
      <c r="B24" s="141" t="s">
        <v>36</v>
      </c>
      <c r="C24" s="111"/>
      <c r="D24" s="138"/>
      <c r="E24" s="122">
        <v>43.470760742936996</v>
      </c>
      <c r="F24" s="80">
        <v>35.9991669874751</v>
      </c>
      <c r="G24" s="80">
        <v>38.833386237842298</v>
      </c>
      <c r="H24" s="80">
        <v>44.518259411356098</v>
      </c>
      <c r="I24" s="80">
        <v>58.4648328416108</v>
      </c>
      <c r="J24" s="119">
        <v>45.558908460012098</v>
      </c>
      <c r="AE24" s="25"/>
    </row>
    <row r="25" spans="2:31" ht="12.75" customHeight="1" x14ac:dyDescent="0.2">
      <c r="B25" s="141" t="s">
        <v>62</v>
      </c>
      <c r="C25" s="111"/>
      <c r="D25" s="138"/>
      <c r="E25" s="122">
        <v>47.4189985064205</v>
      </c>
      <c r="F25" s="80">
        <v>35.554543116045402</v>
      </c>
      <c r="G25" s="80">
        <v>44.103494105927098</v>
      </c>
      <c r="H25" s="80">
        <v>53.224993330253398</v>
      </c>
      <c r="I25" s="80">
        <v>55.978803136871505</v>
      </c>
      <c r="J25" s="119">
        <v>50.872537512802396</v>
      </c>
      <c r="AE25" s="25"/>
    </row>
    <row r="26" spans="2:31" ht="12.75" customHeight="1" x14ac:dyDescent="0.2">
      <c r="B26" s="141" t="s">
        <v>30</v>
      </c>
      <c r="C26" s="111"/>
      <c r="D26" s="138"/>
      <c r="E26" s="122">
        <v>1.80232957298637</v>
      </c>
      <c r="F26" s="80" t="s">
        <v>2</v>
      </c>
      <c r="G26" s="80" t="s">
        <v>2</v>
      </c>
      <c r="H26" s="80" t="s">
        <v>2</v>
      </c>
      <c r="I26" s="80" t="s">
        <v>2</v>
      </c>
      <c r="J26" s="119" t="s">
        <v>2</v>
      </c>
      <c r="L26" s="106"/>
      <c r="M26" s="106"/>
      <c r="N26" s="106"/>
      <c r="O26" s="106"/>
      <c r="P26" s="106"/>
      <c r="Q26" s="106"/>
      <c r="R26" s="106"/>
      <c r="S26" s="106"/>
      <c r="T26" s="106"/>
      <c r="U26" s="135"/>
      <c r="V26" s="135"/>
      <c r="W26" s="106"/>
      <c r="X26" s="135"/>
      <c r="Y26" s="106"/>
      <c r="Z26" s="135"/>
      <c r="AA26" s="135"/>
      <c r="AB26" s="106"/>
      <c r="AC26" s="135"/>
      <c r="AD26" s="106"/>
      <c r="AE26" s="106"/>
    </row>
    <row r="27" spans="2:31" ht="12.75" customHeight="1" x14ac:dyDescent="0.2">
      <c r="B27" s="141" t="s">
        <v>46</v>
      </c>
      <c r="C27" s="111"/>
      <c r="D27" s="138"/>
      <c r="E27" s="122">
        <v>96.702053538197902</v>
      </c>
      <c r="F27" s="80">
        <v>91.221550876953799</v>
      </c>
      <c r="G27" s="80">
        <v>96.406536610554099</v>
      </c>
      <c r="H27" s="80">
        <v>98.478860405551799</v>
      </c>
      <c r="I27" s="80">
        <v>96.816493495096296</v>
      </c>
      <c r="J27" s="119">
        <v>98.421558902089203</v>
      </c>
      <c r="L27" s="106"/>
      <c r="M27" s="65"/>
      <c r="N27" s="106"/>
      <c r="O27" s="106"/>
      <c r="P27" s="106"/>
      <c r="Q27" s="106"/>
      <c r="R27" s="106"/>
      <c r="S27" s="106"/>
      <c r="T27" s="106"/>
      <c r="U27" s="135"/>
      <c r="V27" s="135"/>
      <c r="W27" s="106"/>
      <c r="X27" s="135"/>
      <c r="Y27" s="135"/>
      <c r="Z27" s="135"/>
      <c r="AA27" s="135"/>
      <c r="AB27" s="135"/>
      <c r="AC27" s="135"/>
      <c r="AD27" s="106"/>
      <c r="AE27" s="110"/>
    </row>
    <row r="28" spans="2:31" ht="12.75" customHeight="1" x14ac:dyDescent="0.2">
      <c r="B28" s="141" t="s">
        <v>85</v>
      </c>
      <c r="C28" s="111"/>
      <c r="D28" s="138"/>
      <c r="E28" s="122" t="s">
        <v>3</v>
      </c>
      <c r="F28" s="80" t="s">
        <v>2</v>
      </c>
      <c r="G28" s="80" t="s">
        <v>2</v>
      </c>
      <c r="H28" s="80" t="s">
        <v>2</v>
      </c>
      <c r="I28" s="80" t="s">
        <v>2</v>
      </c>
      <c r="J28" s="119" t="s">
        <v>2</v>
      </c>
      <c r="L28" s="106"/>
      <c r="M28" s="106"/>
      <c r="N28" s="106"/>
      <c r="O28" s="106"/>
      <c r="P28" s="106"/>
      <c r="Q28" s="106"/>
      <c r="R28" s="106"/>
      <c r="S28" s="106"/>
      <c r="T28" s="106"/>
      <c r="U28" s="135"/>
      <c r="V28" s="135"/>
      <c r="W28" s="106"/>
      <c r="X28" s="135"/>
      <c r="Y28" s="106"/>
      <c r="Z28" s="135"/>
      <c r="AA28" s="135"/>
      <c r="AB28" s="106"/>
      <c r="AC28" s="135"/>
      <c r="AD28" s="106"/>
      <c r="AE28" s="110"/>
    </row>
    <row r="29" spans="2:31" ht="12.75" customHeight="1" thickBot="1" x14ac:dyDescent="0.25">
      <c r="B29" s="144" t="s">
        <v>58</v>
      </c>
      <c r="C29" s="145"/>
      <c r="D29" s="146"/>
      <c r="E29" s="129">
        <v>18.6376112552535</v>
      </c>
      <c r="F29" s="88" t="s">
        <v>2</v>
      </c>
      <c r="G29" s="88">
        <v>14.427531024843701</v>
      </c>
      <c r="H29" s="88">
        <v>25.217967822203402</v>
      </c>
      <c r="I29" s="88">
        <v>23.529676151190301</v>
      </c>
      <c r="J29" s="130">
        <v>23.504853667982999</v>
      </c>
      <c r="L29" s="106"/>
      <c r="M29" s="106"/>
      <c r="N29" s="106"/>
      <c r="O29" s="106"/>
      <c r="P29" s="106"/>
      <c r="Q29" s="106"/>
      <c r="R29" s="106"/>
      <c r="S29" s="106"/>
      <c r="T29" s="106"/>
      <c r="U29" s="135"/>
      <c r="V29" s="135"/>
      <c r="W29" s="106"/>
      <c r="X29" s="135"/>
      <c r="Y29" s="135"/>
      <c r="Z29" s="135"/>
      <c r="AA29" s="135"/>
      <c r="AB29" s="106"/>
      <c r="AC29" s="135"/>
      <c r="AD29" s="106"/>
      <c r="AE29" s="110"/>
    </row>
    <row r="30" spans="2:31" ht="12.75" customHeight="1" thickTop="1" x14ac:dyDescent="0.2">
      <c r="B30" s="44" t="s">
        <v>86</v>
      </c>
      <c r="C30" s="108"/>
      <c r="D30" s="108"/>
      <c r="E30" s="108"/>
      <c r="G30" s="108"/>
      <c r="J30" s="36" t="s">
        <v>104</v>
      </c>
      <c r="L30" s="106"/>
      <c r="M30" s="106"/>
      <c r="N30" s="106"/>
      <c r="O30" s="106"/>
      <c r="P30" s="106"/>
      <c r="Q30" s="106"/>
      <c r="R30" s="106"/>
      <c r="S30" s="106"/>
      <c r="T30" s="135"/>
      <c r="U30" s="135"/>
      <c r="V30" s="135"/>
      <c r="W30" s="106"/>
      <c r="X30" s="135"/>
      <c r="Y30" s="135"/>
      <c r="Z30" s="135"/>
      <c r="AA30" s="135"/>
      <c r="AB30" s="135"/>
      <c r="AC30" s="135"/>
      <c r="AD30" s="106"/>
      <c r="AE30" s="110"/>
    </row>
    <row r="31" spans="2:31" ht="12.75" customHeight="1" x14ac:dyDescent="0.2">
      <c r="B31" s="44" t="s">
        <v>68</v>
      </c>
      <c r="C31" s="108"/>
      <c r="D31" s="108"/>
      <c r="E31" s="108"/>
      <c r="F31" s="108"/>
      <c r="G31" s="108"/>
      <c r="H31" s="108"/>
      <c r="AE31" s="25"/>
    </row>
    <row r="32" spans="2:31" ht="12.75" customHeight="1" x14ac:dyDescent="0.2">
      <c r="B32" s="7" t="s">
        <v>172</v>
      </c>
      <c r="C32" s="8"/>
      <c r="D32" s="8"/>
      <c r="E32" s="8"/>
      <c r="F32" s="8"/>
      <c r="G32" s="8"/>
      <c r="H32" s="24"/>
      <c r="I32" s="24"/>
    </row>
    <row r="33" spans="1:8" ht="12.75" customHeight="1" x14ac:dyDescent="0.2">
      <c r="B33" s="44" t="s">
        <v>174</v>
      </c>
      <c r="E33" s="108"/>
      <c r="F33" s="108"/>
      <c r="G33" s="108"/>
      <c r="H33" s="108"/>
    </row>
    <row r="35" spans="1:8" s="24" customFormat="1" ht="12.75" customHeight="1" x14ac:dyDescent="0.2">
      <c r="A35" s="18"/>
      <c r="C35" s="8"/>
      <c r="D35" s="8"/>
      <c r="E35" s="8"/>
      <c r="F35" s="8"/>
      <c r="G35" s="8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L28:L30 P29:Q30 R27 T30 Y29:Y30 AB30">
    <cfRule type="expression" dxfId="107" priority="148" stopIfTrue="1">
      <formula>OR($M27="f",$M27="g")</formula>
    </cfRule>
  </conditionalFormatting>
  <conditionalFormatting sqref="M26">
    <cfRule type="expression" dxfId="106" priority="37" stopIfTrue="1">
      <formula>OR(#REF!="f",#REF!="g")</formula>
    </cfRule>
  </conditionalFormatting>
  <conditionalFormatting sqref="M28:M30">
    <cfRule type="expression" dxfId="105" priority="36" stopIfTrue="1">
      <formula>OR($M28="f",$M28="g")</formula>
    </cfRule>
  </conditionalFormatting>
  <conditionalFormatting sqref="N26:N30">
    <cfRule type="expression" dxfId="104" priority="35" stopIfTrue="1">
      <formula>OR($M26="f",$M26="g")</formula>
    </cfRule>
  </conditionalFormatting>
  <conditionalFormatting sqref="O26:O30">
    <cfRule type="expression" dxfId="103" priority="34" stopIfTrue="1">
      <formula>OR($M26="f",$M26="g")</formula>
    </cfRule>
  </conditionalFormatting>
  <conditionalFormatting sqref="P27">
    <cfRule type="expression" dxfId="102" priority="33" stopIfTrue="1">
      <formula>OR($M27="f",$M27="g")</formula>
    </cfRule>
  </conditionalFormatting>
  <conditionalFormatting sqref="L26">
    <cfRule type="expression" dxfId="101" priority="29" stopIfTrue="1">
      <formula>OR($M26="f",$M26="g")</formula>
    </cfRule>
  </conditionalFormatting>
  <conditionalFormatting sqref="W26:W30">
    <cfRule type="expression" dxfId="100" priority="32" stopIfTrue="1">
      <formula>OR($M26="f",$M26="g")</formula>
    </cfRule>
  </conditionalFormatting>
  <conditionalFormatting sqref="Q27">
    <cfRule type="expression" dxfId="99" priority="31" stopIfTrue="1">
      <formula>OR($M27="f",$M27="g")</formula>
    </cfRule>
  </conditionalFormatting>
  <conditionalFormatting sqref="S26:S30">
    <cfRule type="expression" dxfId="98" priority="27" stopIfTrue="1">
      <formula>OR($M26="f",$M26="g")</formula>
    </cfRule>
  </conditionalFormatting>
  <conditionalFormatting sqref="R29:R30">
    <cfRule type="expression" dxfId="97" priority="30" stopIfTrue="1">
      <formula>OR($M29="f",$M29="g")</formula>
    </cfRule>
  </conditionalFormatting>
  <conditionalFormatting sqref="V26:V30">
    <cfRule type="expression" dxfId="96" priority="22" stopIfTrue="1">
      <formula>OR($M26="f",$M26="g")</formula>
    </cfRule>
  </conditionalFormatting>
  <conditionalFormatting sqref="L27">
    <cfRule type="expression" dxfId="95" priority="28" stopIfTrue="1">
      <formula>OR($L27="f",$L27="g")</formula>
    </cfRule>
  </conditionalFormatting>
  <conditionalFormatting sqref="T26:T27">
    <cfRule type="expression" dxfId="94" priority="26" stopIfTrue="1">
      <formula>OR($M26="f",$M26="g")</formula>
    </cfRule>
  </conditionalFormatting>
  <conditionalFormatting sqref="T28">
    <cfRule type="expression" dxfId="93" priority="25" stopIfTrue="1">
      <formula>OR($L28="f",$L28="g")</formula>
    </cfRule>
  </conditionalFormatting>
  <conditionalFormatting sqref="T29">
    <cfRule type="expression" dxfId="92" priority="24" stopIfTrue="1">
      <formula>OR($L29="f",$L29="g")</formula>
    </cfRule>
  </conditionalFormatting>
  <conditionalFormatting sqref="U26:U30">
    <cfRule type="expression" dxfId="91" priority="23" stopIfTrue="1">
      <formula>OR($M26="f",$M26="g")</formula>
    </cfRule>
  </conditionalFormatting>
  <conditionalFormatting sqref="X26:X30">
    <cfRule type="expression" dxfId="90" priority="21" stopIfTrue="1">
      <formula>OR($M26="f",$M26="g")</formula>
    </cfRule>
  </conditionalFormatting>
  <conditionalFormatting sqref="Y27">
    <cfRule type="expression" dxfId="89" priority="20" stopIfTrue="1">
      <formula>OR($M27="f",$M27="g")</formula>
    </cfRule>
  </conditionalFormatting>
  <conditionalFormatting sqref="Y26">
    <cfRule type="expression" dxfId="88" priority="12" stopIfTrue="1">
      <formula>OR($M26="f",$M26="g")</formula>
    </cfRule>
  </conditionalFormatting>
  <conditionalFormatting sqref="AB28">
    <cfRule type="expression" dxfId="87" priority="10" stopIfTrue="1">
      <formula>OR($M28="f",$M28="g")</formula>
    </cfRule>
  </conditionalFormatting>
  <conditionalFormatting sqref="AB29">
    <cfRule type="expression" dxfId="86" priority="9" stopIfTrue="1">
      <formula>OR($M29="f",$M29="g")</formula>
    </cfRule>
  </conditionalFormatting>
  <conditionalFormatting sqref="Y28">
    <cfRule type="expression" dxfId="85" priority="11" stopIfTrue="1">
      <formula>OR($M28="f",$M28="g")</formula>
    </cfRule>
  </conditionalFormatting>
  <conditionalFormatting sqref="AA26:AA30">
    <cfRule type="expression" dxfId="84" priority="19" stopIfTrue="1">
      <formula>OR($M26="f",$M26="g")</formula>
    </cfRule>
  </conditionalFormatting>
  <conditionalFormatting sqref="AB27">
    <cfRule type="expression" dxfId="83" priority="18" stopIfTrue="1">
      <formula>OR($M27="f",$M27="g")</formula>
    </cfRule>
  </conditionalFormatting>
  <conditionalFormatting sqref="AC26:AC30">
    <cfRule type="expression" dxfId="82" priority="17" stopIfTrue="1">
      <formula>OR($M26="f",$M26="g")</formula>
    </cfRule>
  </conditionalFormatting>
  <conditionalFormatting sqref="Z26:Z30">
    <cfRule type="expression" dxfId="81" priority="15" stopIfTrue="1">
      <formula>OR($M26="f",$M26="g")</formula>
    </cfRule>
  </conditionalFormatting>
  <conditionalFormatting sqref="AE27:AE30">
    <cfRule type="expression" dxfId="80" priority="16" stopIfTrue="1">
      <formula>OR($M27="f",$M27="g")</formula>
    </cfRule>
  </conditionalFormatting>
  <conditionalFormatting sqref="P28:R28">
    <cfRule type="expression" dxfId="79" priority="14" stopIfTrue="1">
      <formula>OR($M28="f",$M28="g")</formula>
    </cfRule>
  </conditionalFormatting>
  <conditionalFormatting sqref="P26:R26">
    <cfRule type="expression" dxfId="78" priority="13" stopIfTrue="1">
      <formula>OR($M26="f",$M26="g")</formula>
    </cfRule>
  </conditionalFormatting>
  <conditionalFormatting sqref="AD26:AD30">
    <cfRule type="expression" dxfId="77" priority="8" stopIfTrue="1">
      <formula>OR($M26="f",$M26="g")</formula>
    </cfRule>
  </conditionalFormatting>
  <conditionalFormatting sqref="AB26">
    <cfRule type="expression" dxfId="76" priority="7" stopIfTrue="1">
      <formula>OR($M26="f",$M26="g")</formula>
    </cfRule>
  </conditionalFormatting>
  <conditionalFormatting sqref="AE26">
    <cfRule type="expression" dxfId="75" priority="6" stopIfTrue="1">
      <formula>OR($M26="f",$M26="g")</formula>
    </cfRule>
  </conditionalFormatting>
  <conditionalFormatting sqref="F6:J6">
    <cfRule type="expression" dxfId="74" priority="5" stopIfTrue="1">
      <formula>OR($L6="f",$L6="g")</formula>
    </cfRule>
  </conditionalFormatting>
  <conditionalFormatting sqref="F6:J6">
    <cfRule type="expression" dxfId="73" priority="4" stopIfTrue="1">
      <formula>F6&gt;1000</formula>
    </cfRule>
  </conditionalFormatting>
  <conditionalFormatting sqref="E6">
    <cfRule type="expression" dxfId="72" priority="1" stopIfTrue="1">
      <formula>#REF!="Transfert"</formula>
    </cfRule>
    <cfRule type="expression" dxfId="71" priority="2" stopIfTrue="1">
      <formula>MID(#REF!,1,4)="OK ("</formula>
    </cfRule>
    <cfRule type="expression" dxfId="70" priority="3" stopIfTrue="1">
      <formula>#REF!&lt;&gt;"OK"</formula>
    </cfRule>
  </conditionalFormatting>
  <hyperlinks>
    <hyperlink ref="B1" location="'Titel'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7"/>
  <sheetViews>
    <sheetView tabSelected="1"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8" customWidth="1"/>
    <col min="2" max="2" width="46.83203125" style="5" customWidth="1"/>
    <col min="3" max="3" width="17.33203125" style="5" customWidth="1"/>
    <col min="4" max="8" width="14.83203125" style="5" customWidth="1"/>
    <col min="9" max="16384" width="13.33203125" style="5"/>
  </cols>
  <sheetData>
    <row r="1" spans="1:8" ht="12.75" customHeight="1" x14ac:dyDescent="0.2">
      <c r="B1" s="29" t="s">
        <v>7</v>
      </c>
    </row>
    <row r="2" spans="1:8" ht="12.75" customHeight="1" x14ac:dyDescent="0.2">
      <c r="B2" s="360" t="s">
        <v>108</v>
      </c>
      <c r="C2" s="11"/>
      <c r="D2" s="11"/>
      <c r="E2" s="11"/>
      <c r="F2" s="11"/>
      <c r="G2" s="11"/>
    </row>
    <row r="3" spans="1:8" ht="12.75" customHeight="1" x14ac:dyDescent="0.2">
      <c r="B3" s="27" t="s">
        <v>95</v>
      </c>
      <c r="C3" s="11"/>
      <c r="D3" s="11"/>
      <c r="E3" s="11"/>
      <c r="F3" s="11"/>
      <c r="G3" s="11"/>
    </row>
    <row r="4" spans="1:8" s="25" customFormat="1" ht="18" customHeight="1" x14ac:dyDescent="0.2">
      <c r="A4" s="18"/>
      <c r="B4" s="139"/>
      <c r="C4" s="163"/>
      <c r="D4" s="371" t="s">
        <v>96</v>
      </c>
      <c r="E4" s="372"/>
      <c r="F4" s="372"/>
      <c r="G4" s="372"/>
      <c r="H4" s="373"/>
    </row>
    <row r="5" spans="1:8" s="25" customFormat="1" ht="26.25" customHeight="1" x14ac:dyDescent="0.2">
      <c r="A5" s="18"/>
      <c r="B5" s="155"/>
      <c r="C5" s="104" t="s">
        <v>81</v>
      </c>
      <c r="D5" s="105" t="s">
        <v>97</v>
      </c>
      <c r="E5" s="123" t="s">
        <v>98</v>
      </c>
      <c r="F5" s="123" t="s">
        <v>99</v>
      </c>
      <c r="G5" s="123" t="s">
        <v>100</v>
      </c>
      <c r="H5" s="124" t="s">
        <v>101</v>
      </c>
    </row>
    <row r="6" spans="1:8" s="102" customFormat="1" ht="11.25" x14ac:dyDescent="0.2">
      <c r="A6" s="18"/>
      <c r="B6" s="140" t="s">
        <v>77</v>
      </c>
      <c r="C6" s="175">
        <v>3651523.3824108802</v>
      </c>
      <c r="D6" s="176">
        <v>1220369.5627419499</v>
      </c>
      <c r="E6" s="176">
        <v>1354402.04165451</v>
      </c>
      <c r="F6" s="176">
        <v>430887.58513308299</v>
      </c>
      <c r="G6" s="177">
        <v>460750.39613636001</v>
      </c>
      <c r="H6" s="177">
        <v>185113.79674498099</v>
      </c>
    </row>
    <row r="7" spans="1:8" s="25" customFormat="1" ht="12.75" customHeight="1" x14ac:dyDescent="0.2">
      <c r="A7" s="18"/>
      <c r="B7" s="156" t="s">
        <v>78</v>
      </c>
      <c r="C7" s="150">
        <v>1</v>
      </c>
      <c r="D7" s="114">
        <f>D6/C6</f>
        <v>0.33420833853081167</v>
      </c>
      <c r="E7" s="114">
        <f>E6/C6</f>
        <v>0.37091424586750971</v>
      </c>
      <c r="F7" s="114">
        <f>F6/C6</f>
        <v>0.11800214321744093</v>
      </c>
      <c r="G7" s="114">
        <f>G6/C6</f>
        <v>0.12618032198719056</v>
      </c>
      <c r="H7" s="118">
        <f>H6/C6</f>
        <v>5.0694950397048133E-2</v>
      </c>
    </row>
    <row r="8" spans="1:8" s="25" customFormat="1" ht="25.5" customHeight="1" x14ac:dyDescent="0.2">
      <c r="A8" s="18"/>
      <c r="C8" s="164"/>
      <c r="D8" s="371" t="s">
        <v>96</v>
      </c>
      <c r="E8" s="372"/>
      <c r="F8" s="372"/>
      <c r="G8" s="372"/>
      <c r="H8" s="373"/>
    </row>
    <row r="9" spans="1:8" s="25" customFormat="1" ht="36" customHeight="1" x14ac:dyDescent="0.2">
      <c r="A9" s="18"/>
      <c r="B9" s="154" t="s">
        <v>79</v>
      </c>
      <c r="C9" s="157" t="s">
        <v>102</v>
      </c>
      <c r="D9" s="105" t="s">
        <v>97</v>
      </c>
      <c r="E9" s="123" t="s">
        <v>98</v>
      </c>
      <c r="F9" s="123" t="s">
        <v>99</v>
      </c>
      <c r="G9" s="123" t="s">
        <v>100</v>
      </c>
      <c r="H9" s="124" t="s">
        <v>101</v>
      </c>
    </row>
    <row r="10" spans="1:8" s="25" customFormat="1" ht="12.75" customHeight="1" x14ac:dyDescent="0.2">
      <c r="A10" s="18"/>
      <c r="B10" s="141" t="s">
        <v>82</v>
      </c>
      <c r="C10" s="158">
        <v>48.122115991170602</v>
      </c>
      <c r="D10" s="112">
        <v>46.290338556506399</v>
      </c>
      <c r="E10" s="112">
        <v>51.148382995834993</v>
      </c>
      <c r="F10" s="112">
        <v>44.181498248421804</v>
      </c>
      <c r="G10" s="112">
        <v>48.907661267897304</v>
      </c>
      <c r="H10" s="159">
        <v>45.273523253465804</v>
      </c>
    </row>
    <row r="11" spans="1:8" s="25" customFormat="1" ht="12.75" customHeight="1" x14ac:dyDescent="0.2">
      <c r="A11" s="18"/>
      <c r="B11" s="141" t="s">
        <v>45</v>
      </c>
      <c r="C11" s="158">
        <v>94.099625578972507</v>
      </c>
      <c r="D11" s="112">
        <v>91.045586356893409</v>
      </c>
      <c r="E11" s="112">
        <v>96.490094507531495</v>
      </c>
      <c r="F11" s="112">
        <v>93.095475502623103</v>
      </c>
      <c r="G11" s="112">
        <v>94.25581909277831</v>
      </c>
      <c r="H11" s="159">
        <v>98.691990415042099</v>
      </c>
    </row>
    <row r="12" spans="1:8" s="25" customFormat="1" ht="12.75" customHeight="1" x14ac:dyDescent="0.2">
      <c r="A12" s="51"/>
      <c r="B12" s="153" t="s">
        <v>4</v>
      </c>
      <c r="C12" s="158">
        <v>2.9622352371396699</v>
      </c>
      <c r="D12" s="112" t="s">
        <v>2</v>
      </c>
      <c r="E12" s="112" t="s">
        <v>2</v>
      </c>
      <c r="F12" s="112" t="s">
        <v>2</v>
      </c>
      <c r="G12" s="112" t="s">
        <v>2</v>
      </c>
      <c r="H12" s="159" t="s">
        <v>2</v>
      </c>
    </row>
    <row r="13" spans="1:8" s="25" customFormat="1" ht="12.75" customHeight="1" x14ac:dyDescent="0.2">
      <c r="A13" s="18"/>
      <c r="B13" s="153" t="s">
        <v>5</v>
      </c>
      <c r="C13" s="158">
        <v>92.187843919026804</v>
      </c>
      <c r="D13" s="112">
        <v>88.5138294714137</v>
      </c>
      <c r="E13" s="112">
        <v>94.615692075990992</v>
      </c>
      <c r="F13" s="112">
        <v>92.074025396439197</v>
      </c>
      <c r="G13" s="112">
        <v>93.171924859108202</v>
      </c>
      <c r="H13" s="159">
        <v>96.460892301152001</v>
      </c>
    </row>
    <row r="14" spans="1:8" s="25" customFormat="1" ht="12.75" customHeight="1" x14ac:dyDescent="0.2">
      <c r="A14" s="18"/>
      <c r="B14" s="141" t="s">
        <v>6</v>
      </c>
      <c r="C14" s="158">
        <v>7.1105819978179303</v>
      </c>
      <c r="D14" s="112" t="s">
        <v>2</v>
      </c>
      <c r="E14" s="112">
        <v>6.8883729022759894</v>
      </c>
      <c r="F14" s="112" t="s">
        <v>2</v>
      </c>
      <c r="G14" s="112" t="s">
        <v>2</v>
      </c>
      <c r="H14" s="159" t="s">
        <v>2</v>
      </c>
    </row>
    <row r="15" spans="1:8" s="25" customFormat="1" ht="12.75" customHeight="1" x14ac:dyDescent="0.2">
      <c r="A15" s="18"/>
      <c r="B15" s="141" t="s">
        <v>83</v>
      </c>
      <c r="C15" s="158">
        <v>10.5159747241771</v>
      </c>
      <c r="D15" s="112" t="s">
        <v>2</v>
      </c>
      <c r="E15" s="112">
        <v>10.8223579468035</v>
      </c>
      <c r="F15" s="112">
        <v>13.7799444662248</v>
      </c>
      <c r="G15" s="112">
        <v>17.901322609283199</v>
      </c>
      <c r="H15" s="159" t="s">
        <v>2</v>
      </c>
    </row>
    <row r="16" spans="1:8" s="25" customFormat="1" ht="12.75" customHeight="1" x14ac:dyDescent="0.2">
      <c r="A16" s="18"/>
      <c r="B16" s="141" t="s">
        <v>35</v>
      </c>
      <c r="C16" s="158">
        <v>10.0624832296521</v>
      </c>
      <c r="D16" s="112">
        <v>8.8279858909575601</v>
      </c>
      <c r="E16" s="112">
        <v>10.2530378885386</v>
      </c>
      <c r="F16" s="112" t="s">
        <v>2</v>
      </c>
      <c r="G16" s="112">
        <v>12.416795986084001</v>
      </c>
      <c r="H16" s="159" t="s">
        <v>2</v>
      </c>
    </row>
    <row r="17" spans="1:8" s="25" customFormat="1" ht="12.75" customHeight="1" x14ac:dyDescent="0.2">
      <c r="A17" s="18"/>
      <c r="B17" s="141" t="s">
        <v>34</v>
      </c>
      <c r="C17" s="158">
        <v>24.663653901513399</v>
      </c>
      <c r="D17" s="112">
        <v>8.9974714937910303</v>
      </c>
      <c r="E17" s="112">
        <v>22.650376688391599</v>
      </c>
      <c r="F17" s="112">
        <v>40.909537553500002</v>
      </c>
      <c r="G17" s="112">
        <v>45.622523004389301</v>
      </c>
      <c r="H17" s="159">
        <v>52.691614091247899</v>
      </c>
    </row>
    <row r="18" spans="1:8" s="25" customFormat="1" ht="12.75" customHeight="1" x14ac:dyDescent="0.2">
      <c r="A18" s="18"/>
      <c r="B18" s="141" t="s">
        <v>44</v>
      </c>
      <c r="C18" s="158">
        <v>87.734515729888798</v>
      </c>
      <c r="D18" s="112">
        <v>71.497137625521702</v>
      </c>
      <c r="E18" s="112">
        <v>93.317727195180893</v>
      </c>
      <c r="F18" s="112">
        <v>98.761601365498692</v>
      </c>
      <c r="G18" s="112">
        <v>99.555359908792497</v>
      </c>
      <c r="H18" s="159">
        <v>98.840095687681497</v>
      </c>
    </row>
    <row r="19" spans="1:8" s="25" customFormat="1" ht="12.75" customHeight="1" x14ac:dyDescent="0.2">
      <c r="A19" s="18"/>
      <c r="B19" s="153" t="s">
        <v>61</v>
      </c>
      <c r="C19" s="158">
        <v>39.504611267284801</v>
      </c>
      <c r="D19" s="112">
        <v>24.921032537303102</v>
      </c>
      <c r="E19" s="112">
        <v>46.755880145211101</v>
      </c>
      <c r="F19" s="112">
        <v>40.393882994842798</v>
      </c>
      <c r="G19" s="112">
        <v>48.434511090220397</v>
      </c>
      <c r="H19" s="159">
        <v>58.296247861360293</v>
      </c>
    </row>
    <row r="20" spans="1:8" s="25" customFormat="1" ht="12.75" customHeight="1" x14ac:dyDescent="0.2">
      <c r="A20" s="18"/>
      <c r="B20" s="153" t="s">
        <v>84</v>
      </c>
      <c r="C20" s="158">
        <v>78.931670565307996</v>
      </c>
      <c r="D20" s="112">
        <v>59.482137045982199</v>
      </c>
      <c r="E20" s="112">
        <v>83.481168754335201</v>
      </c>
      <c r="F20" s="112">
        <v>93.618689744042499</v>
      </c>
      <c r="G20" s="112">
        <v>96.267711129481597</v>
      </c>
      <c r="H20" s="159">
        <v>96.530182150987002</v>
      </c>
    </row>
    <row r="21" spans="1:8" s="25" customFormat="1" ht="12.75" customHeight="1" x14ac:dyDescent="0.2">
      <c r="A21" s="18"/>
      <c r="B21" s="141" t="s">
        <v>38</v>
      </c>
      <c r="C21" s="158">
        <v>58.268677915875301</v>
      </c>
      <c r="D21" s="112">
        <v>48.647827850868403</v>
      </c>
      <c r="E21" s="112">
        <v>61.514462556941993</v>
      </c>
      <c r="F21" s="112">
        <v>62.286893435720103</v>
      </c>
      <c r="G21" s="112">
        <v>67.780346865367207</v>
      </c>
      <c r="H21" s="159">
        <v>64.918591891848905</v>
      </c>
    </row>
    <row r="22" spans="1:8" s="25" customFormat="1" ht="12.75" customHeight="1" x14ac:dyDescent="0.2">
      <c r="A22" s="18"/>
      <c r="B22" s="141" t="s">
        <v>43</v>
      </c>
      <c r="C22" s="158">
        <v>71.801318314744705</v>
      </c>
      <c r="D22" s="112">
        <v>56.542761172857304</v>
      </c>
      <c r="E22" s="112">
        <v>77.305853437662094</v>
      </c>
      <c r="F22" s="112">
        <v>79.977096727237594</v>
      </c>
      <c r="G22" s="112">
        <v>84.54499055898161</v>
      </c>
      <c r="H22" s="159">
        <v>81.369657780082704</v>
      </c>
    </row>
    <row r="23" spans="1:8" s="25" customFormat="1" ht="12.75" customHeight="1" x14ac:dyDescent="0.2">
      <c r="A23" s="18"/>
      <c r="B23" s="141" t="s">
        <v>32</v>
      </c>
      <c r="C23" s="158">
        <v>12.739716593221701</v>
      </c>
      <c r="D23" s="112">
        <v>9.9438892718126191</v>
      </c>
      <c r="E23" s="112">
        <v>13.055488732590401</v>
      </c>
      <c r="F23" s="112">
        <v>17.726054640352302</v>
      </c>
      <c r="G23" s="112">
        <v>12.1574270584989</v>
      </c>
      <c r="H23" s="159" t="s">
        <v>2</v>
      </c>
    </row>
    <row r="24" spans="1:8" s="25" customFormat="1" ht="12.75" customHeight="1" x14ac:dyDescent="0.2">
      <c r="A24" s="18"/>
      <c r="B24" s="141" t="s">
        <v>36</v>
      </c>
      <c r="C24" s="158">
        <v>43.470760742936996</v>
      </c>
      <c r="D24" s="112">
        <v>24.439013433537902</v>
      </c>
      <c r="E24" s="112">
        <v>50.572324986119597</v>
      </c>
      <c r="F24" s="112">
        <v>50.882575411225908</v>
      </c>
      <c r="G24" s="112">
        <v>59.636163293358301</v>
      </c>
      <c r="H24" s="159">
        <v>59.4907307923947</v>
      </c>
    </row>
    <row r="25" spans="1:8" s="25" customFormat="1" ht="12.75" customHeight="1" x14ac:dyDescent="0.2">
      <c r="A25" s="18"/>
      <c r="B25" s="141" t="s">
        <v>62</v>
      </c>
      <c r="C25" s="158">
        <v>47.4189985064205</v>
      </c>
      <c r="D25" s="112">
        <v>38.296207115068398</v>
      </c>
      <c r="E25" s="112">
        <v>47.675474059432496</v>
      </c>
      <c r="F25" s="112">
        <v>51.081521464374106</v>
      </c>
      <c r="G25" s="112">
        <v>61.593802765759698</v>
      </c>
      <c r="H25" s="159">
        <v>61.878339869349894</v>
      </c>
    </row>
    <row r="26" spans="1:8" s="25" customFormat="1" ht="12.75" customHeight="1" x14ac:dyDescent="0.2">
      <c r="A26" s="18"/>
      <c r="B26" s="141" t="s">
        <v>30</v>
      </c>
      <c r="C26" s="158">
        <v>1.80232957298637</v>
      </c>
      <c r="D26" s="112" t="s">
        <v>2</v>
      </c>
      <c r="E26" s="112" t="s">
        <v>2</v>
      </c>
      <c r="F26" s="112" t="s">
        <v>2</v>
      </c>
      <c r="G26" s="112" t="s">
        <v>2</v>
      </c>
      <c r="H26" s="159" t="s">
        <v>2</v>
      </c>
    </row>
    <row r="27" spans="1:8" s="25" customFormat="1" ht="12.75" customHeight="1" x14ac:dyDescent="0.2">
      <c r="A27" s="18"/>
      <c r="B27" s="141" t="s">
        <v>46</v>
      </c>
      <c r="C27" s="158">
        <v>96.702053538197902</v>
      </c>
      <c r="D27" s="112">
        <v>92.230747889861505</v>
      </c>
      <c r="E27" s="112">
        <v>98.402684457821294</v>
      </c>
      <c r="F27" s="112">
        <v>99.159034844368293</v>
      </c>
      <c r="G27" s="112">
        <v>99.923166767863407</v>
      </c>
      <c r="H27" s="159">
        <v>100</v>
      </c>
    </row>
    <row r="28" spans="1:8" s="25" customFormat="1" ht="12.75" customHeight="1" x14ac:dyDescent="0.2">
      <c r="A28" s="18"/>
      <c r="B28" s="141" t="s">
        <v>85</v>
      </c>
      <c r="C28" s="158" t="s">
        <v>3</v>
      </c>
      <c r="D28" s="112" t="s">
        <v>2</v>
      </c>
      <c r="E28" s="112" t="s">
        <v>2</v>
      </c>
      <c r="F28" s="112" t="s">
        <v>2</v>
      </c>
      <c r="G28" s="112" t="s">
        <v>2</v>
      </c>
      <c r="H28" s="159" t="s">
        <v>2</v>
      </c>
    </row>
    <row r="29" spans="1:8" s="25" customFormat="1" ht="12.75" customHeight="1" thickBot="1" x14ac:dyDescent="0.25">
      <c r="A29" s="18"/>
      <c r="B29" s="144" t="s">
        <v>58</v>
      </c>
      <c r="C29" s="160">
        <v>18.6376112552535</v>
      </c>
      <c r="D29" s="161">
        <v>13.379529064766599</v>
      </c>
      <c r="E29" s="161">
        <v>16.923287463344</v>
      </c>
      <c r="F29" s="161">
        <v>27.069911752731901</v>
      </c>
      <c r="G29" s="161">
        <v>28.829142813028401</v>
      </c>
      <c r="H29" s="162" t="s">
        <v>2</v>
      </c>
    </row>
    <row r="30" spans="1:8" s="25" customFormat="1" ht="12.75" customHeight="1" thickTop="1" x14ac:dyDescent="0.2">
      <c r="A30" s="18"/>
      <c r="B30" s="44" t="s">
        <v>86</v>
      </c>
      <c r="C30" s="108"/>
      <c r="D30" s="108"/>
      <c r="E30" s="108"/>
      <c r="F30" s="10"/>
      <c r="G30" s="108"/>
      <c r="H30" s="36" t="s">
        <v>104</v>
      </c>
    </row>
    <row r="31" spans="1:8" s="10" customFormat="1" ht="12.75" customHeight="1" x14ac:dyDescent="0.2">
      <c r="A31" s="18"/>
      <c r="B31" s="44" t="s">
        <v>68</v>
      </c>
      <c r="C31" s="108"/>
      <c r="D31" s="108"/>
      <c r="E31" s="108"/>
      <c r="F31" s="108"/>
      <c r="G31" s="108"/>
    </row>
    <row r="32" spans="1:8" s="10" customFormat="1" ht="12.75" customHeight="1" x14ac:dyDescent="0.2">
      <c r="A32" s="18"/>
      <c r="B32" s="7" t="s">
        <v>172</v>
      </c>
      <c r="C32" s="8"/>
      <c r="D32" s="8"/>
      <c r="E32" s="8"/>
      <c r="F32" s="8"/>
      <c r="G32" s="8"/>
      <c r="H32" s="24"/>
    </row>
    <row r="33" spans="1:8" s="24" customFormat="1" ht="12.75" customHeight="1" x14ac:dyDescent="0.2">
      <c r="A33" s="18"/>
      <c r="B33" s="7" t="s">
        <v>174</v>
      </c>
      <c r="C33" s="8"/>
      <c r="D33" s="8"/>
      <c r="E33" s="8"/>
      <c r="F33" s="8"/>
      <c r="G33" s="8"/>
    </row>
    <row r="34" spans="1:8" ht="12.75" customHeight="1" x14ac:dyDescent="0.2">
      <c r="C34" s="107"/>
      <c r="D34" s="107"/>
      <c r="E34" s="152"/>
      <c r="F34" s="152"/>
      <c r="G34" s="107"/>
      <c r="H34" s="107"/>
    </row>
    <row r="35" spans="1:8" ht="12.75" customHeight="1" x14ac:dyDescent="0.2">
      <c r="C35" s="107"/>
      <c r="D35" s="107"/>
      <c r="E35" s="152"/>
      <c r="F35" s="152"/>
      <c r="G35" s="107"/>
      <c r="H35" s="107"/>
    </row>
    <row r="36" spans="1:8" ht="12.75" customHeight="1" x14ac:dyDescent="0.2">
      <c r="C36" s="107"/>
      <c r="D36" s="107"/>
      <c r="E36" s="152"/>
      <c r="F36" s="152"/>
      <c r="G36" s="107"/>
      <c r="H36" s="107"/>
    </row>
    <row r="37" spans="1:8" ht="12.75" customHeight="1" x14ac:dyDescent="0.2">
      <c r="C37" s="107"/>
      <c r="D37" s="107"/>
      <c r="E37" s="152"/>
      <c r="F37" s="152"/>
      <c r="G37" s="107"/>
      <c r="H37" s="107"/>
    </row>
  </sheetData>
  <mergeCells count="2">
    <mergeCell ref="D4:H4"/>
    <mergeCell ref="D8:H8"/>
  </mergeCells>
  <phoneticPr fontId="12" type="noConversion"/>
  <conditionalFormatting sqref="D6:H6">
    <cfRule type="expression" dxfId="69" priority="4" stopIfTrue="1">
      <formula>D6&gt;1000</formula>
    </cfRule>
  </conditionalFormatting>
  <conditionalFormatting sqref="C6">
    <cfRule type="expression" dxfId="68" priority="1" stopIfTrue="1">
      <formula>#REF!="Transfert"</formula>
    </cfRule>
    <cfRule type="expression" dxfId="67" priority="2" stopIfTrue="1">
      <formula>MID(#REF!,1,4)="OK ("</formula>
    </cfRule>
    <cfRule type="expression" dxfId="66" priority="3" stopIfTrue="1">
      <formula>#REF!&lt;&gt;"OK"</formula>
    </cfRule>
  </conditionalFormatting>
  <conditionalFormatting sqref="C10:H29">
    <cfRule type="expression" dxfId="65" priority="406" stopIfTrue="1">
      <formula>OR(#REF!="f",#REF!="g")</formula>
    </cfRule>
  </conditionalFormatting>
  <conditionalFormatting sqref="D6:H6">
    <cfRule type="expression" dxfId="64" priority="407" stopIfTrue="1">
      <formula>OR(#REF!="f",#REF!="g")</formula>
    </cfRule>
  </conditionalFormatting>
  <hyperlinks>
    <hyperlink ref="B1" location="'Titel'!A1" display="page des titres"/>
  </hyperlinks>
  <pageMargins left="0" right="0" top="0" bottom="0" header="0.51181102362204722" footer="0.51181102362204722"/>
  <pageSetup paperSize="9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tabColor rgb="FFFFFF00"/>
  </sheetPr>
  <dimension ref="A1:BG75"/>
  <sheetViews>
    <sheetView zoomScaleNormal="100" workbookViewId="0">
      <selection activeCell="B27" sqref="B27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60" style="18" customWidth="1"/>
    <col min="3" max="5" width="12.83203125" style="18" customWidth="1"/>
    <col min="6" max="6" width="1.5" style="18" customWidth="1"/>
    <col min="7" max="9" width="12.83203125" style="18" customWidth="1"/>
    <col min="10" max="10" width="1.5" style="18" customWidth="1"/>
    <col min="11" max="13" width="12.83203125" style="18" customWidth="1"/>
    <col min="14" max="14" width="1.5" style="18" customWidth="1"/>
    <col min="15" max="17" width="12.83203125" style="18" customWidth="1"/>
    <col min="18" max="18" width="1.5" style="18" customWidth="1"/>
    <col min="19" max="21" width="12.83203125" style="18" customWidth="1"/>
    <col min="22" max="22" width="1.5" style="18" customWidth="1"/>
    <col min="23" max="40" width="12.83203125" style="18" customWidth="1"/>
    <col min="41" max="41" width="1.5" style="18" customWidth="1"/>
    <col min="42" max="55" width="11.33203125" style="18" customWidth="1"/>
    <col min="56" max="16384" width="24.83203125" style="18"/>
  </cols>
  <sheetData>
    <row r="1" spans="1:59" ht="12.75" customHeight="1" x14ac:dyDescent="0.2">
      <c r="B1" s="179" t="s">
        <v>7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</row>
    <row r="2" spans="1:59" ht="12" customHeight="1" x14ac:dyDescent="0.2">
      <c r="B2" s="180" t="s">
        <v>173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2"/>
      <c r="AY2" s="183"/>
      <c r="AZ2" s="183"/>
      <c r="BA2" s="183"/>
      <c r="BB2" s="184"/>
      <c r="BC2" s="184"/>
    </row>
    <row r="3" spans="1:59" s="189" customFormat="1" ht="12" customHeight="1" x14ac:dyDescent="0.2">
      <c r="A3" s="18"/>
      <c r="B3" s="185"/>
      <c r="C3" s="395">
        <v>2016</v>
      </c>
      <c r="D3" s="396"/>
      <c r="E3" s="397"/>
      <c r="F3" s="186"/>
      <c r="G3" s="395">
        <v>2015</v>
      </c>
      <c r="H3" s="396"/>
      <c r="I3" s="397"/>
      <c r="J3" s="186"/>
      <c r="K3" s="395">
        <v>2014</v>
      </c>
      <c r="L3" s="396"/>
      <c r="M3" s="397"/>
      <c r="N3" s="186"/>
      <c r="O3" s="395">
        <v>2013</v>
      </c>
      <c r="P3" s="396"/>
      <c r="Q3" s="397"/>
      <c r="R3" s="186"/>
      <c r="S3" s="395">
        <v>2012</v>
      </c>
      <c r="T3" s="396"/>
      <c r="U3" s="397"/>
      <c r="V3" s="186"/>
      <c r="W3" s="395">
        <v>2011</v>
      </c>
      <c r="X3" s="396"/>
      <c r="Y3" s="397"/>
      <c r="Z3" s="395">
        <v>2010</v>
      </c>
      <c r="AA3" s="396"/>
      <c r="AB3" s="397"/>
      <c r="AC3" s="395">
        <v>2009</v>
      </c>
      <c r="AD3" s="396"/>
      <c r="AE3" s="397"/>
      <c r="AF3" s="395">
        <v>2008</v>
      </c>
      <c r="AG3" s="396"/>
      <c r="AH3" s="397"/>
      <c r="AI3" s="395">
        <v>2007</v>
      </c>
      <c r="AJ3" s="396"/>
      <c r="AK3" s="397"/>
      <c r="AL3" s="395">
        <v>2006</v>
      </c>
      <c r="AM3" s="396"/>
      <c r="AN3" s="398"/>
      <c r="AO3" s="186"/>
      <c r="AP3" s="392">
        <v>2005</v>
      </c>
      <c r="AQ3" s="399"/>
      <c r="AR3" s="391">
        <v>2004</v>
      </c>
      <c r="AS3" s="391"/>
      <c r="AT3" s="392">
        <v>2003</v>
      </c>
      <c r="AU3" s="391"/>
      <c r="AV3" s="392">
        <v>2002</v>
      </c>
      <c r="AW3" s="391"/>
      <c r="AX3" s="393">
        <v>2001</v>
      </c>
      <c r="AY3" s="394"/>
      <c r="AZ3" s="393">
        <v>2000</v>
      </c>
      <c r="BA3" s="394"/>
      <c r="BB3" s="393">
        <v>1998</v>
      </c>
      <c r="BC3" s="394"/>
      <c r="BD3" s="187"/>
      <c r="BE3" s="188"/>
      <c r="BG3" s="187"/>
    </row>
    <row r="4" spans="1:59" s="198" customFormat="1" ht="60.75" customHeight="1" x14ac:dyDescent="0.2">
      <c r="A4" s="18"/>
      <c r="B4" s="190" t="s">
        <v>121</v>
      </c>
      <c r="C4" s="191" t="s">
        <v>122</v>
      </c>
      <c r="D4" s="192" t="s">
        <v>123</v>
      </c>
      <c r="E4" s="192" t="s">
        <v>124</v>
      </c>
      <c r="F4" s="193"/>
      <c r="G4" s="191" t="s">
        <v>122</v>
      </c>
      <c r="H4" s="192" t="s">
        <v>123</v>
      </c>
      <c r="I4" s="192" t="s">
        <v>124</v>
      </c>
      <c r="J4" s="193"/>
      <c r="K4" s="191" t="s">
        <v>122</v>
      </c>
      <c r="L4" s="192" t="s">
        <v>123</v>
      </c>
      <c r="M4" s="192" t="s">
        <v>124</v>
      </c>
      <c r="N4" s="193"/>
      <c r="O4" s="191" t="s">
        <v>122</v>
      </c>
      <c r="P4" s="192" t="s">
        <v>123</v>
      </c>
      <c r="Q4" s="192" t="s">
        <v>124</v>
      </c>
      <c r="R4" s="193"/>
      <c r="S4" s="191" t="s">
        <v>122</v>
      </c>
      <c r="T4" s="192" t="s">
        <v>123</v>
      </c>
      <c r="U4" s="192" t="s">
        <v>124</v>
      </c>
      <c r="V4" s="193"/>
      <c r="W4" s="191" t="s">
        <v>122</v>
      </c>
      <c r="X4" s="192" t="s">
        <v>123</v>
      </c>
      <c r="Y4" s="192" t="s">
        <v>124</v>
      </c>
      <c r="Z4" s="191" t="s">
        <v>122</v>
      </c>
      <c r="AA4" s="192" t="s">
        <v>123</v>
      </c>
      <c r="AB4" s="192" t="s">
        <v>124</v>
      </c>
      <c r="AC4" s="191" t="s">
        <v>122</v>
      </c>
      <c r="AD4" s="192" t="s">
        <v>123</v>
      </c>
      <c r="AE4" s="194" t="s">
        <v>124</v>
      </c>
      <c r="AF4" s="191" t="s">
        <v>122</v>
      </c>
      <c r="AG4" s="192" t="s">
        <v>123</v>
      </c>
      <c r="AH4" s="192" t="s">
        <v>124</v>
      </c>
      <c r="AI4" s="191" t="s">
        <v>122</v>
      </c>
      <c r="AJ4" s="192" t="s">
        <v>123</v>
      </c>
      <c r="AK4" s="194" t="s">
        <v>124</v>
      </c>
      <c r="AL4" s="191" t="s">
        <v>122</v>
      </c>
      <c r="AM4" s="192" t="s">
        <v>123</v>
      </c>
      <c r="AN4" s="192" t="s">
        <v>124</v>
      </c>
      <c r="AO4" s="193"/>
      <c r="AP4" s="191" t="s">
        <v>125</v>
      </c>
      <c r="AQ4" s="194" t="s">
        <v>123</v>
      </c>
      <c r="AR4" s="191" t="s">
        <v>125</v>
      </c>
      <c r="AS4" s="192" t="s">
        <v>123</v>
      </c>
      <c r="AT4" s="191" t="s">
        <v>125</v>
      </c>
      <c r="AU4" s="192" t="s">
        <v>123</v>
      </c>
      <c r="AV4" s="191" t="s">
        <v>125</v>
      </c>
      <c r="AW4" s="195" t="s">
        <v>123</v>
      </c>
      <c r="AX4" s="191" t="s">
        <v>125</v>
      </c>
      <c r="AY4" s="195" t="s">
        <v>123</v>
      </c>
      <c r="AZ4" s="191" t="s">
        <v>125</v>
      </c>
      <c r="BA4" s="195" t="s">
        <v>123</v>
      </c>
      <c r="BB4" s="191" t="s">
        <v>125</v>
      </c>
      <c r="BC4" s="195" t="s">
        <v>123</v>
      </c>
      <c r="BD4" s="196"/>
      <c r="BE4" s="197"/>
      <c r="BG4" s="196"/>
    </row>
    <row r="5" spans="1:59" s="51" customFormat="1" ht="12" customHeight="1" x14ac:dyDescent="0.2">
      <c r="A5" s="18"/>
      <c r="B5" s="200" t="s">
        <v>126</v>
      </c>
      <c r="C5" s="201">
        <v>5310.1462711692102</v>
      </c>
      <c r="D5" s="202">
        <v>100</v>
      </c>
      <c r="E5" s="202"/>
      <c r="F5" s="203"/>
      <c r="G5" s="201">
        <v>5223.18193546577</v>
      </c>
      <c r="H5" s="202">
        <v>100</v>
      </c>
      <c r="I5" s="202"/>
      <c r="J5" s="203"/>
      <c r="K5" s="201">
        <v>5431.7370825111502</v>
      </c>
      <c r="L5" s="202">
        <v>100</v>
      </c>
      <c r="M5" s="202"/>
      <c r="N5" s="203"/>
      <c r="O5" s="201">
        <v>5480.8990681974956</v>
      </c>
      <c r="P5" s="202">
        <v>100</v>
      </c>
      <c r="Q5" s="202"/>
      <c r="R5" s="203"/>
      <c r="S5" s="201">
        <v>5511.3140870515899</v>
      </c>
      <c r="T5" s="202">
        <v>100</v>
      </c>
      <c r="U5" s="202"/>
      <c r="V5" s="203"/>
      <c r="W5" s="201">
        <v>5393.98195666021</v>
      </c>
      <c r="X5" s="202">
        <v>100</v>
      </c>
      <c r="Y5" s="202"/>
      <c r="Z5" s="201">
        <v>5498.2366812146302</v>
      </c>
      <c r="AA5" s="202">
        <v>100</v>
      </c>
      <c r="AB5" s="202"/>
      <c r="AC5" s="201">
        <v>5374.39</v>
      </c>
      <c r="AD5" s="202">
        <v>100</v>
      </c>
      <c r="AE5" s="204"/>
      <c r="AF5" s="205">
        <v>5310.77</v>
      </c>
      <c r="AG5" s="202">
        <v>100</v>
      </c>
      <c r="AH5" s="202"/>
      <c r="AI5" s="205">
        <v>5377.0179914680448</v>
      </c>
      <c r="AJ5" s="202">
        <v>100</v>
      </c>
      <c r="AK5" s="204"/>
      <c r="AL5" s="205">
        <v>5135.0435765257325</v>
      </c>
      <c r="AM5" s="202">
        <v>100</v>
      </c>
      <c r="AN5" s="202"/>
      <c r="AO5" s="203"/>
      <c r="AP5" s="205">
        <v>8104.2892685999996</v>
      </c>
      <c r="AQ5" s="204">
        <v>100</v>
      </c>
      <c r="AR5" s="206">
        <v>7683.56</v>
      </c>
      <c r="AS5" s="207">
        <v>100</v>
      </c>
      <c r="AT5" s="205">
        <v>7751.6217583999996</v>
      </c>
      <c r="AU5" s="204">
        <v>100</v>
      </c>
      <c r="AV5" s="208">
        <v>7649.4216106000003</v>
      </c>
      <c r="AW5" s="202">
        <v>100</v>
      </c>
      <c r="AX5" s="209">
        <v>7663.7571723999999</v>
      </c>
      <c r="AY5" s="202">
        <v>100</v>
      </c>
      <c r="AZ5" s="210">
        <v>7391.7758002999999</v>
      </c>
      <c r="BA5" s="202">
        <v>100</v>
      </c>
      <c r="BB5" s="211">
        <v>7418</v>
      </c>
      <c r="BC5" s="202">
        <v>100</v>
      </c>
      <c r="BD5" s="212"/>
      <c r="BG5" s="212"/>
    </row>
    <row r="6" spans="1:59" ht="12" customHeight="1" x14ac:dyDescent="0.2">
      <c r="B6" s="213" t="s">
        <v>127</v>
      </c>
      <c r="C6" s="214"/>
      <c r="D6" s="215"/>
      <c r="E6" s="215"/>
      <c r="F6" s="216"/>
      <c r="G6" s="214"/>
      <c r="H6" s="215"/>
      <c r="I6" s="215"/>
      <c r="J6" s="216"/>
      <c r="K6" s="214"/>
      <c r="L6" s="215"/>
      <c r="M6" s="215"/>
      <c r="N6" s="216"/>
      <c r="O6" s="214"/>
      <c r="P6" s="215"/>
      <c r="Q6" s="215"/>
      <c r="R6" s="216"/>
      <c r="S6" s="214"/>
      <c r="T6" s="215"/>
      <c r="U6" s="215"/>
      <c r="V6" s="216"/>
      <c r="W6" s="214"/>
      <c r="X6" s="215"/>
      <c r="Y6" s="215"/>
      <c r="Z6" s="214"/>
      <c r="AA6" s="215"/>
      <c r="AB6" s="215"/>
      <c r="AC6" s="214"/>
      <c r="AD6" s="215"/>
      <c r="AE6" s="215"/>
      <c r="AF6" s="217"/>
      <c r="AG6" s="218"/>
      <c r="AH6" s="215"/>
      <c r="AI6" s="219"/>
      <c r="AJ6" s="213"/>
      <c r="AK6" s="220"/>
      <c r="AL6" s="219"/>
      <c r="AM6" s="213"/>
      <c r="AN6" s="213"/>
      <c r="AO6" s="216"/>
      <c r="AP6" s="219"/>
      <c r="AQ6" s="221"/>
      <c r="AR6" s="222"/>
      <c r="AS6" s="223"/>
      <c r="AT6" s="224"/>
      <c r="AU6" s="225"/>
      <c r="AV6" s="222"/>
      <c r="AW6" s="223"/>
      <c r="AX6" s="226"/>
      <c r="AY6" s="227"/>
      <c r="AZ6" s="228"/>
      <c r="BA6" s="229"/>
      <c r="BB6" s="230"/>
      <c r="BC6" s="231"/>
      <c r="BD6" s="183"/>
      <c r="BG6" s="183"/>
    </row>
    <row r="7" spans="1:59" ht="12" customHeight="1" x14ac:dyDescent="0.2">
      <c r="B7" s="232" t="s">
        <v>128</v>
      </c>
      <c r="C7" s="233">
        <v>25.673701108383401</v>
      </c>
      <c r="D7" s="234">
        <v>0.48348387779401902</v>
      </c>
      <c r="E7" s="235">
        <v>1124977438.92348</v>
      </c>
      <c r="F7" s="236"/>
      <c r="G7" s="233">
        <v>25.2296381577079</v>
      </c>
      <c r="H7" s="234">
        <f>G7*100/$G$5</f>
        <v>0.48303196154047201</v>
      </c>
      <c r="I7" s="235">
        <v>1109889121.3626001</v>
      </c>
      <c r="J7" s="236"/>
      <c r="K7" s="233">
        <v>33.775350090235897</v>
      </c>
      <c r="L7" s="234">
        <f>(K7*L5)/K5</f>
        <v>0.6218148923110467</v>
      </c>
      <c r="M7" s="235">
        <v>1434614100.19206</v>
      </c>
      <c r="N7" s="236"/>
      <c r="O7" s="233">
        <v>29.882652456250401</v>
      </c>
      <c r="P7" s="237">
        <f>(O7/O$5)*100</f>
        <v>0.5452144271300714</v>
      </c>
      <c r="Q7" s="235">
        <v>1270779154.6761601</v>
      </c>
      <c r="R7" s="236"/>
      <c r="S7" s="233">
        <v>34.969127104119799</v>
      </c>
      <c r="T7" s="237">
        <f t="shared" ref="T7:T12" si="0">S7/$S$5*100</f>
        <v>0.63449708276066297</v>
      </c>
      <c r="U7" s="235">
        <v>1441174644.0109701</v>
      </c>
      <c r="V7" s="236"/>
      <c r="W7" s="233">
        <v>37.483155541999999</v>
      </c>
      <c r="X7" s="237">
        <f t="shared" ref="X7:X12" si="1">W7/$W$5*100</f>
        <v>0.69490695080501219</v>
      </c>
      <c r="Y7" s="235">
        <v>1536077610.8</v>
      </c>
      <c r="Z7" s="233">
        <v>37.839458723</v>
      </c>
      <c r="AA7" s="237">
        <f t="shared" ref="AA7:AA12" si="2">Z7/$Z$5*100</f>
        <v>0.68821080133350654</v>
      </c>
      <c r="AB7" s="235">
        <v>1531214609.0999999</v>
      </c>
      <c r="AC7" s="233">
        <v>36.846658294000001</v>
      </c>
      <c r="AD7" s="237">
        <f t="shared" ref="AD7:AD12" si="3">AC7/$AC$5*100</f>
        <v>0.68559703136542005</v>
      </c>
      <c r="AE7" s="238">
        <v>1499499758.3</v>
      </c>
      <c r="AF7" s="233">
        <v>35.063831464000003</v>
      </c>
      <c r="AG7" s="237">
        <f t="shared" ref="AG7:AG12" si="4">AF7/$AF$5*100</f>
        <v>0.66024006808805502</v>
      </c>
      <c r="AH7" s="238">
        <v>1403335171.9000001</v>
      </c>
      <c r="AI7" s="239">
        <v>40.373099078000003</v>
      </c>
      <c r="AJ7" s="240">
        <f t="shared" ref="AJ7:AJ12" si="5">AI7/AI$5*100</f>
        <v>0.75084552705722407</v>
      </c>
      <c r="AK7" s="238">
        <v>1585462203.9000001</v>
      </c>
      <c r="AL7" s="239">
        <v>34.438364753000002</v>
      </c>
      <c r="AM7" s="240">
        <f t="shared" ref="AM7:AM12" si="6">AL7/AL$5*100</f>
        <v>0.67065379757303456</v>
      </c>
      <c r="AN7" s="235">
        <v>1341197041.5</v>
      </c>
      <c r="AO7" s="236"/>
      <c r="AP7" s="239">
        <v>38.787234456</v>
      </c>
      <c r="AQ7" s="241">
        <f t="shared" ref="AQ7:AQ12" si="7">AP7/AP$5*100</f>
        <v>0.47860130815271873</v>
      </c>
      <c r="AR7" s="239">
        <v>34.149958511000001</v>
      </c>
      <c r="AS7" s="241">
        <f t="shared" ref="AS7:AS12" si="8">AR7/AR$5*100</f>
        <v>0.44445489474930888</v>
      </c>
      <c r="AT7" s="240">
        <v>23.309883455000001</v>
      </c>
      <c r="AU7" s="242">
        <f t="shared" ref="AU7:AU12" si="9">AT7/AT$5*100</f>
        <v>0.3007097634729195</v>
      </c>
      <c r="AV7" s="240">
        <v>26.363516291</v>
      </c>
      <c r="AW7" s="242">
        <f t="shared" ref="AW7:AW12" si="10">AV7/AV$5*100</f>
        <v>0.34464718553971974</v>
      </c>
      <c r="AX7" s="240">
        <v>24.102604662000001</v>
      </c>
      <c r="AY7" s="242">
        <f t="shared" ref="AY7:AY12" si="11">AX7/AX$5*100</f>
        <v>0.31450115289146058</v>
      </c>
      <c r="AZ7" s="240">
        <v>22.848372691000002</v>
      </c>
      <c r="BA7" s="242">
        <f t="shared" ref="BA7:BA12" si="12">AZ7/AZ$5*100</f>
        <v>0.30910532608514296</v>
      </c>
      <c r="BB7" s="243">
        <v>26.396598140943944</v>
      </c>
      <c r="BC7" s="244">
        <v>0.35582194049999999</v>
      </c>
      <c r="BD7" s="183"/>
      <c r="BG7" s="183"/>
    </row>
    <row r="8" spans="1:59" ht="12" customHeight="1" x14ac:dyDescent="0.2">
      <c r="B8" s="232" t="s">
        <v>129</v>
      </c>
      <c r="C8" s="233">
        <v>7.8314722745205296</v>
      </c>
      <c r="D8" s="234">
        <v>0.14748129099645618</v>
      </c>
      <c r="E8" s="235">
        <v>343161649.549371</v>
      </c>
      <c r="F8" s="245"/>
      <c r="G8" s="233">
        <v>8.7081426361501801</v>
      </c>
      <c r="H8" s="234">
        <f>G8*100/$G$5</f>
        <v>0.16672102836436317</v>
      </c>
      <c r="I8" s="235">
        <v>383084082.24967402</v>
      </c>
      <c r="J8" s="245"/>
      <c r="K8" s="233">
        <v>8.8225215830364192</v>
      </c>
      <c r="L8" s="234">
        <f>(K8*L5)/K5</f>
        <v>0.16242541656595927</v>
      </c>
      <c r="M8" s="235">
        <v>374738198.96634799</v>
      </c>
      <c r="N8" s="245"/>
      <c r="O8" s="233">
        <v>11.224874772476101</v>
      </c>
      <c r="P8" s="237">
        <f t="shared" ref="P8:P25" si="13">(O8/O$5)*100</f>
        <v>0.20479988105614991</v>
      </c>
      <c r="Q8" s="235">
        <v>477345071.54599297</v>
      </c>
      <c r="R8" s="245"/>
      <c r="S8" s="233">
        <v>12.572876984521301</v>
      </c>
      <c r="T8" s="237">
        <f t="shared" si="0"/>
        <v>0.22812847872452618</v>
      </c>
      <c r="U8" s="235">
        <v>518163105.94228601</v>
      </c>
      <c r="V8" s="245"/>
      <c r="W8" s="233">
        <v>13.582346422000001</v>
      </c>
      <c r="X8" s="237">
        <f t="shared" si="1"/>
        <v>0.25180555906808738</v>
      </c>
      <c r="Y8" s="235">
        <v>556611041.41999996</v>
      </c>
      <c r="Z8" s="233">
        <v>16.448908396</v>
      </c>
      <c r="AA8" s="237">
        <f t="shared" si="2"/>
        <v>0.29916697569967521</v>
      </c>
      <c r="AB8" s="235">
        <v>665622862.75999999</v>
      </c>
      <c r="AC8" s="233">
        <v>17.590284575999998</v>
      </c>
      <c r="AD8" s="237">
        <f t="shared" si="3"/>
        <v>0.3272982529366123</v>
      </c>
      <c r="AE8" s="238">
        <v>715848565.15999997</v>
      </c>
      <c r="AF8" s="233">
        <v>15.202436497000001</v>
      </c>
      <c r="AG8" s="237">
        <f t="shared" si="4"/>
        <v>0.28625672919369505</v>
      </c>
      <c r="AH8" s="238">
        <v>608436469.85000002</v>
      </c>
      <c r="AI8" s="233">
        <v>18.020583668</v>
      </c>
      <c r="AJ8" s="237">
        <f t="shared" si="5"/>
        <v>0.33514084752169448</v>
      </c>
      <c r="AK8" s="238">
        <v>707673053.37</v>
      </c>
      <c r="AL8" s="233">
        <v>18.384042833999999</v>
      </c>
      <c r="AM8" s="237">
        <f t="shared" si="6"/>
        <v>0.35801142794660124</v>
      </c>
      <c r="AN8" s="235">
        <v>715963839.61000001</v>
      </c>
      <c r="AO8" s="245"/>
      <c r="AP8" s="233">
        <v>21.071788406</v>
      </c>
      <c r="AQ8" s="246">
        <f t="shared" si="7"/>
        <v>0.26000785149220262</v>
      </c>
      <c r="AR8" s="237">
        <v>21.967254101000002</v>
      </c>
      <c r="AS8" s="242">
        <f t="shared" si="8"/>
        <v>0.28589942814268388</v>
      </c>
      <c r="AT8" s="237">
        <v>20.490238672</v>
      </c>
      <c r="AU8" s="242">
        <f t="shared" si="9"/>
        <v>0.26433486192480782</v>
      </c>
      <c r="AV8" s="237">
        <v>20.959999062000001</v>
      </c>
      <c r="AW8" s="242">
        <f t="shared" si="10"/>
        <v>0.27400763258956984</v>
      </c>
      <c r="AX8" s="237">
        <v>22.790928805</v>
      </c>
      <c r="AY8" s="242">
        <f t="shared" si="11"/>
        <v>0.29738584211773428</v>
      </c>
      <c r="AZ8" s="237">
        <v>21.660181322</v>
      </c>
      <c r="BA8" s="247">
        <f t="shared" si="12"/>
        <v>0.29303082110689704</v>
      </c>
      <c r="BB8" s="243">
        <v>23.258826898714929</v>
      </c>
      <c r="BC8" s="244">
        <v>0.31352528369999999</v>
      </c>
      <c r="BD8" s="183"/>
      <c r="BG8" s="183"/>
    </row>
    <row r="9" spans="1:59" ht="12" customHeight="1" x14ac:dyDescent="0.2">
      <c r="B9" s="232" t="s">
        <v>130</v>
      </c>
      <c r="C9" s="233">
        <v>16.6448238186723</v>
      </c>
      <c r="D9" s="234">
        <v>0.31345320766479329</v>
      </c>
      <c r="E9" s="248">
        <v>729347560.43990004</v>
      </c>
      <c r="F9" s="236"/>
      <c r="G9" s="233">
        <v>18.959074725394501</v>
      </c>
      <c r="H9" s="234">
        <f>G9*100/$G$5</f>
        <v>0.36297940526752592</v>
      </c>
      <c r="I9" s="248">
        <v>834037755.804564</v>
      </c>
      <c r="J9" s="236"/>
      <c r="K9" s="233">
        <v>22.609058962251201</v>
      </c>
      <c r="L9" s="234">
        <f>(K9*L5)/K5</f>
        <v>0.41623993611632598</v>
      </c>
      <c r="M9" s="248">
        <v>960323866.15279102</v>
      </c>
      <c r="N9" s="236"/>
      <c r="O9" s="233">
        <v>23.654623284081602</v>
      </c>
      <c r="P9" s="237">
        <f t="shared" si="13"/>
        <v>0.43158290254487214</v>
      </c>
      <c r="Q9" s="235">
        <v>1005928179.40566</v>
      </c>
      <c r="R9" s="236"/>
      <c r="S9" s="233">
        <v>34.588663590421199</v>
      </c>
      <c r="T9" s="237">
        <f t="shared" si="0"/>
        <v>0.62759376519085741</v>
      </c>
      <c r="U9" s="235">
        <v>1425494688.16646</v>
      </c>
      <c r="V9" s="236"/>
      <c r="W9" s="233">
        <v>25.112730598999999</v>
      </c>
      <c r="X9" s="237">
        <f t="shared" si="1"/>
        <v>0.46556942164020587</v>
      </c>
      <c r="Y9" s="235">
        <v>1029131690.3</v>
      </c>
      <c r="Z9" s="233">
        <v>37.770003465000002</v>
      </c>
      <c r="AA9" s="237">
        <f t="shared" si="2"/>
        <v>0.6869475734656102</v>
      </c>
      <c r="AB9" s="235">
        <v>1528404027</v>
      </c>
      <c r="AC9" s="233">
        <v>37.206333604999998</v>
      </c>
      <c r="AD9" s="237">
        <f t="shared" si="3"/>
        <v>0.69228942456725318</v>
      </c>
      <c r="AE9" s="238">
        <v>1514136989.0999999</v>
      </c>
      <c r="AF9" s="233">
        <v>41.062958006000002</v>
      </c>
      <c r="AG9" s="237">
        <f t="shared" si="4"/>
        <v>0.77320158858319976</v>
      </c>
      <c r="AH9" s="238">
        <v>1643434012.4000001</v>
      </c>
      <c r="AI9" s="239">
        <v>41.492445066000002</v>
      </c>
      <c r="AJ9" s="240">
        <f t="shared" si="5"/>
        <v>0.77166275306941368</v>
      </c>
      <c r="AK9" s="238">
        <v>1629419214.8</v>
      </c>
      <c r="AL9" s="239">
        <v>32.924007746999997</v>
      </c>
      <c r="AM9" s="240">
        <f t="shared" si="6"/>
        <v>0.64116316164303555</v>
      </c>
      <c r="AN9" s="235">
        <v>1282220631</v>
      </c>
      <c r="AO9" s="236"/>
      <c r="AP9" s="239">
        <v>22.752318371000001</v>
      </c>
      <c r="AQ9" s="249">
        <f t="shared" si="7"/>
        <v>0.28074415432274447</v>
      </c>
      <c r="AR9" s="240">
        <v>25.631706098999999</v>
      </c>
      <c r="AS9" s="250">
        <f t="shared" si="8"/>
        <v>0.33359153958581694</v>
      </c>
      <c r="AT9" s="240">
        <v>25.852742320000001</v>
      </c>
      <c r="AU9" s="242">
        <f t="shared" si="9"/>
        <v>0.3335139810193245</v>
      </c>
      <c r="AV9" s="240">
        <v>23.468891721999999</v>
      </c>
      <c r="AW9" s="242">
        <f t="shared" si="10"/>
        <v>0.3068060948487733</v>
      </c>
      <c r="AX9" s="240">
        <v>25.93232652</v>
      </c>
      <c r="AY9" s="242">
        <f t="shared" si="11"/>
        <v>0.3383761507135406</v>
      </c>
      <c r="AZ9" s="240">
        <v>23.237666096000002</v>
      </c>
      <c r="BA9" s="247">
        <f t="shared" si="12"/>
        <v>0.31437190093153106</v>
      </c>
      <c r="BB9" s="243">
        <v>20.324628231377361</v>
      </c>
      <c r="BC9" s="244">
        <v>0.2739727528</v>
      </c>
      <c r="BD9" s="183"/>
      <c r="BG9" s="183"/>
    </row>
    <row r="10" spans="1:59" ht="12" customHeight="1" x14ac:dyDescent="0.2">
      <c r="B10" s="232" t="s">
        <v>131</v>
      </c>
      <c r="C10" s="233">
        <v>11.0359330125236</v>
      </c>
      <c r="D10" s="234">
        <v>0.20782728853330934</v>
      </c>
      <c r="E10" s="248">
        <v>483575609.30339903</v>
      </c>
      <c r="F10" s="236"/>
      <c r="G10" s="233">
        <v>10.956318424731</v>
      </c>
      <c r="H10" s="234">
        <f>G10*100/$G$5</f>
        <v>0.20976329295245938</v>
      </c>
      <c r="I10" s="248">
        <v>481984662.395105</v>
      </c>
      <c r="J10" s="236"/>
      <c r="K10" s="233">
        <v>9.4442566070409892</v>
      </c>
      <c r="L10" s="234">
        <f>(K10*L5)/K5</f>
        <v>0.1738717552705038</v>
      </c>
      <c r="M10" s="248">
        <v>401146506.49350101</v>
      </c>
      <c r="N10" s="236"/>
      <c r="O10" s="233">
        <v>9.3879031670527802</v>
      </c>
      <c r="P10" s="237">
        <f t="shared" si="13"/>
        <v>0.17128400012920109</v>
      </c>
      <c r="Q10" s="235">
        <v>399226663.97418803</v>
      </c>
      <c r="R10" s="236"/>
      <c r="S10" s="233">
        <v>7.9325657050033804</v>
      </c>
      <c r="T10" s="237">
        <f t="shared" si="0"/>
        <v>0.14393238308882333</v>
      </c>
      <c r="U10" s="235">
        <v>326923017.60815299</v>
      </c>
      <c r="V10" s="236"/>
      <c r="W10" s="233">
        <v>6.8380665036000003</v>
      </c>
      <c r="X10" s="237">
        <f t="shared" si="1"/>
        <v>0.126772142705385</v>
      </c>
      <c r="Y10" s="235">
        <v>280227230.22000003</v>
      </c>
      <c r="Z10" s="251">
        <v>8.7376960793999991</v>
      </c>
      <c r="AA10" s="252">
        <f t="shared" si="2"/>
        <v>0.15891815114568206</v>
      </c>
      <c r="AB10" s="235">
        <v>353580319.01999998</v>
      </c>
      <c r="AC10" s="233">
        <v>7.2389830967000002</v>
      </c>
      <c r="AD10" s="237">
        <f t="shared" si="3"/>
        <v>0.13469404149494174</v>
      </c>
      <c r="AE10" s="238">
        <v>294595328.49000001</v>
      </c>
      <c r="AF10" s="233">
        <v>6.7278300061999996</v>
      </c>
      <c r="AG10" s="237">
        <f t="shared" si="4"/>
        <v>0.12668275986721322</v>
      </c>
      <c r="AH10" s="238">
        <v>269263228.93000001</v>
      </c>
      <c r="AI10" s="239">
        <v>7.3057373328999997</v>
      </c>
      <c r="AJ10" s="240">
        <f t="shared" si="5"/>
        <v>0.13586968361445584</v>
      </c>
      <c r="AK10" s="238">
        <v>286898223.75999999</v>
      </c>
      <c r="AL10" s="239">
        <v>6.3003384126000004</v>
      </c>
      <c r="AM10" s="240">
        <f t="shared" si="6"/>
        <v>0.1226929882620915</v>
      </c>
      <c r="AN10" s="235">
        <v>245365751.24000001</v>
      </c>
      <c r="AO10" s="236"/>
      <c r="AP10" s="239">
        <v>5.7369600145000001</v>
      </c>
      <c r="AQ10" s="249">
        <f t="shared" si="7"/>
        <v>7.078918118986452E-2</v>
      </c>
      <c r="AR10" s="240">
        <v>6.6694561840000004</v>
      </c>
      <c r="AS10" s="250">
        <f t="shared" si="8"/>
        <v>8.6801641218393566E-2</v>
      </c>
      <c r="AT10" s="240">
        <v>5.9134792028999996</v>
      </c>
      <c r="AU10" s="242">
        <f t="shared" si="9"/>
        <v>7.6286993705438386E-2</v>
      </c>
      <c r="AV10" s="240">
        <v>6.6123332809999997</v>
      </c>
      <c r="AW10" s="242">
        <f t="shared" si="10"/>
        <v>8.6442264756816642E-2</v>
      </c>
      <c r="AX10" s="240">
        <v>6.9456072767999997</v>
      </c>
      <c r="AY10" s="242">
        <f t="shared" si="11"/>
        <v>9.0629271264148076E-2</v>
      </c>
      <c r="AZ10" s="240">
        <v>5.2018974741999999</v>
      </c>
      <c r="BA10" s="247">
        <f t="shared" si="12"/>
        <v>7.0374124090572088E-2</v>
      </c>
      <c r="BB10" s="243">
        <v>8.1597696191913478</v>
      </c>
      <c r="BC10" s="244">
        <v>0.1099923954</v>
      </c>
      <c r="BD10" s="183"/>
      <c r="BG10" s="183"/>
    </row>
    <row r="11" spans="1:59" ht="12" customHeight="1" x14ac:dyDescent="0.2">
      <c r="B11" s="232" t="s">
        <v>132</v>
      </c>
      <c r="C11" s="233">
        <v>5.1494998195763904</v>
      </c>
      <c r="D11" s="234">
        <v>9.697472643145387E-2</v>
      </c>
      <c r="E11" s="248">
        <v>225642227.986846</v>
      </c>
      <c r="F11" s="253"/>
      <c r="G11" s="233">
        <v>6.3171653774326701</v>
      </c>
      <c r="H11" s="234">
        <f>G11*100/$G$5</f>
        <v>0.12094476997897922</v>
      </c>
      <c r="I11" s="248">
        <v>277901454.09275001</v>
      </c>
      <c r="J11" s="253"/>
      <c r="K11" s="233">
        <v>7.6726660523227697</v>
      </c>
      <c r="L11" s="234">
        <f>(K11*L5)/K5</f>
        <v>0.14125621206937383</v>
      </c>
      <c r="M11" s="248">
        <v>325897877.45558602</v>
      </c>
      <c r="N11" s="253"/>
      <c r="O11" s="251">
        <v>5.4884138915513399</v>
      </c>
      <c r="P11" s="237">
        <f t="shared" si="13"/>
        <v>0.10013710931838626</v>
      </c>
      <c r="Q11" s="235">
        <v>233398356.31490701</v>
      </c>
      <c r="R11" s="253"/>
      <c r="S11" s="251">
        <v>6.4406896108127798</v>
      </c>
      <c r="T11" s="237">
        <f t="shared" si="0"/>
        <v>0.11686304770662022</v>
      </c>
      <c r="U11" s="235">
        <v>265438669.06974399</v>
      </c>
      <c r="V11" s="253"/>
      <c r="W11" s="251">
        <v>7.1122808960999997</v>
      </c>
      <c r="X11" s="237">
        <f t="shared" si="1"/>
        <v>0.13185585256395088</v>
      </c>
      <c r="Y11" s="235">
        <v>291464666.94999999</v>
      </c>
      <c r="Z11" s="251">
        <v>8.8985127008999996</v>
      </c>
      <c r="AA11" s="252">
        <f t="shared" si="2"/>
        <v>0.16184302744374049</v>
      </c>
      <c r="AB11" s="235">
        <v>360087937.48000002</v>
      </c>
      <c r="AC11" s="251">
        <v>10.208610910999999</v>
      </c>
      <c r="AD11" s="252">
        <f t="shared" si="3"/>
        <v>0.18994920188151582</v>
      </c>
      <c r="AE11" s="238">
        <v>415446347.17000002</v>
      </c>
      <c r="AF11" s="251">
        <v>8.5627521767000001</v>
      </c>
      <c r="AG11" s="240">
        <f t="shared" si="4"/>
        <v>0.16123372273135533</v>
      </c>
      <c r="AH11" s="238">
        <v>342701033.99000001</v>
      </c>
      <c r="AI11" s="251">
        <v>11.142575971999999</v>
      </c>
      <c r="AJ11" s="240">
        <f t="shared" si="5"/>
        <v>0.20722593805117306</v>
      </c>
      <c r="AK11" s="238">
        <v>437571884.80000001</v>
      </c>
      <c r="AL11" s="251">
        <v>9.8115945880000002</v>
      </c>
      <c r="AM11" s="254">
        <f t="shared" si="6"/>
        <v>0.19107130137809519</v>
      </c>
      <c r="AN11" s="235">
        <v>382111105.68000001</v>
      </c>
      <c r="AO11" s="253"/>
      <c r="AP11" s="387">
        <v>6.52</v>
      </c>
      <c r="AQ11" s="389">
        <f t="shared" si="7"/>
        <v>8.045122507240314E-2</v>
      </c>
      <c r="AR11" s="240">
        <v>15.095876517000001</v>
      </c>
      <c r="AS11" s="250">
        <f t="shared" si="8"/>
        <v>0.19646982020053205</v>
      </c>
      <c r="AT11" s="240">
        <v>6.9848732693000004</v>
      </c>
      <c r="AU11" s="242">
        <f t="shared" si="9"/>
        <v>9.0108540986676547E-2</v>
      </c>
      <c r="AV11" s="240">
        <v>8.2195931782000002</v>
      </c>
      <c r="AW11" s="242">
        <f t="shared" si="10"/>
        <v>0.10745378666028682</v>
      </c>
      <c r="AX11" s="240">
        <v>5.3270431157000004</v>
      </c>
      <c r="AY11" s="242">
        <f t="shared" si="11"/>
        <v>6.9509549896552517E-2</v>
      </c>
      <c r="AZ11" s="240">
        <v>9.3293508263000007</v>
      </c>
      <c r="BA11" s="247">
        <f t="shared" si="12"/>
        <v>0.12621257838909783</v>
      </c>
      <c r="BB11" s="243">
        <v>4.6026445518331425</v>
      </c>
      <c r="BC11" s="244">
        <v>6.2042915800000001E-2</v>
      </c>
      <c r="BD11" s="183"/>
      <c r="BG11" s="183"/>
    </row>
    <row r="12" spans="1:59" ht="12" customHeight="1" x14ac:dyDescent="0.2">
      <c r="A12" s="51"/>
      <c r="B12" s="232" t="s">
        <v>133</v>
      </c>
      <c r="C12" s="255" t="s">
        <v>3</v>
      </c>
      <c r="D12" s="237">
        <v>0</v>
      </c>
      <c r="E12" s="248" t="s">
        <v>3</v>
      </c>
      <c r="F12" s="256"/>
      <c r="G12" s="255" t="s">
        <v>3</v>
      </c>
      <c r="H12" s="237">
        <f>(G12/G$5)*100</f>
        <v>0</v>
      </c>
      <c r="I12" s="248" t="s">
        <v>3</v>
      </c>
      <c r="J12" s="256"/>
      <c r="K12" s="255" t="s">
        <v>3</v>
      </c>
      <c r="L12" s="237">
        <f>(K12/K$5)*100</f>
        <v>0</v>
      </c>
      <c r="M12" s="248" t="s">
        <v>3</v>
      </c>
      <c r="N12" s="256"/>
      <c r="O12" s="255" t="s">
        <v>3</v>
      </c>
      <c r="P12" s="237">
        <f t="shared" si="13"/>
        <v>0</v>
      </c>
      <c r="Q12" s="248" t="s">
        <v>3</v>
      </c>
      <c r="R12" s="256"/>
      <c r="S12" s="255" t="s">
        <v>3</v>
      </c>
      <c r="T12" s="237">
        <f t="shared" si="0"/>
        <v>0</v>
      </c>
      <c r="U12" s="248" t="s">
        <v>3</v>
      </c>
      <c r="V12" s="256"/>
      <c r="W12" s="251">
        <v>1.6583493949999999</v>
      </c>
      <c r="X12" s="237">
        <f t="shared" si="1"/>
        <v>3.0744437195462913E-2</v>
      </c>
      <c r="Y12" s="235">
        <v>67959950.003999993</v>
      </c>
      <c r="Z12" s="251">
        <v>1.7821105691000001</v>
      </c>
      <c r="AA12" s="252">
        <f t="shared" si="2"/>
        <v>3.2412401874018802E-2</v>
      </c>
      <c r="AB12" s="235">
        <v>72115030.988999993</v>
      </c>
      <c r="AC12" s="251">
        <v>2.3572316622999998</v>
      </c>
      <c r="AD12" s="252">
        <f t="shared" si="3"/>
        <v>4.3860450438096221E-2</v>
      </c>
      <c r="AE12" s="238">
        <v>95929141.790999994</v>
      </c>
      <c r="AF12" s="251">
        <v>2.3232458351999998</v>
      </c>
      <c r="AG12" s="257">
        <f t="shared" si="4"/>
        <v>4.3745932043752593E-2</v>
      </c>
      <c r="AH12" s="238">
        <v>92981641.121999994</v>
      </c>
      <c r="AI12" s="239">
        <v>1.7310486383000001</v>
      </c>
      <c r="AJ12" s="240">
        <f t="shared" si="5"/>
        <v>3.2193469336474836E-2</v>
      </c>
      <c r="AK12" s="238">
        <v>67978734.648000002</v>
      </c>
      <c r="AL12" s="258">
        <v>1.4743944063000001</v>
      </c>
      <c r="AM12" s="259">
        <f t="shared" si="6"/>
        <v>2.8712403007445278E-2</v>
      </c>
      <c r="AN12" s="235">
        <v>57420072.928999998</v>
      </c>
      <c r="AO12" s="256"/>
      <c r="AP12" s="388"/>
      <c r="AQ12" s="390">
        <f t="shared" si="7"/>
        <v>0</v>
      </c>
      <c r="AR12" s="257">
        <v>1.1488462045000001</v>
      </c>
      <c r="AS12" s="260">
        <f t="shared" si="8"/>
        <v>1.4952004077536975E-2</v>
      </c>
      <c r="AT12" s="257">
        <v>1.5399218823</v>
      </c>
      <c r="AU12" s="261">
        <f t="shared" si="9"/>
        <v>1.9865802670664016E-2</v>
      </c>
      <c r="AV12" s="257">
        <v>2.3309044140999999</v>
      </c>
      <c r="AW12" s="261">
        <f t="shared" si="10"/>
        <v>3.0471642599356866E-2</v>
      </c>
      <c r="AX12" s="257">
        <v>1.5215507923</v>
      </c>
      <c r="AY12" s="261">
        <f t="shared" si="11"/>
        <v>1.9853849203099263E-2</v>
      </c>
      <c r="AZ12" s="257">
        <v>2.4713991869999998</v>
      </c>
      <c r="BA12" s="262">
        <f t="shared" si="12"/>
        <v>3.343444462830835E-2</v>
      </c>
      <c r="BB12" s="243">
        <v>2.6332250459608759</v>
      </c>
      <c r="BC12" s="244">
        <v>3.5495454400000001E-2</v>
      </c>
      <c r="BD12" s="183"/>
      <c r="BG12" s="183"/>
    </row>
    <row r="13" spans="1:59" s="278" customFormat="1" ht="12" customHeight="1" x14ac:dyDescent="0.2">
      <c r="A13" s="18"/>
      <c r="B13" s="263" t="s">
        <v>134</v>
      </c>
      <c r="C13" s="264">
        <v>67.106314470967504</v>
      </c>
      <c r="D13" s="265">
        <v>1.2637375892131828</v>
      </c>
      <c r="E13" s="266">
        <v>2940483316.7778702</v>
      </c>
      <c r="F13" s="267"/>
      <c r="G13" s="264">
        <v>71.460573468285304</v>
      </c>
      <c r="H13" s="265">
        <f>G13*100/$G$5</f>
        <v>1.3681425298066494</v>
      </c>
      <c r="I13" s="266">
        <v>3143656385.5178199</v>
      </c>
      <c r="J13" s="267"/>
      <c r="K13" s="264">
        <v>83.371867233105405</v>
      </c>
      <c r="L13" s="268">
        <f>(K13*L5)/K5</f>
        <v>1.5349024808572231</v>
      </c>
      <c r="M13" s="266">
        <v>3541235130.7212801</v>
      </c>
      <c r="N13" s="267"/>
      <c r="O13" s="264">
        <v>80.621608679734706</v>
      </c>
      <c r="P13" s="268">
        <f t="shared" si="13"/>
        <v>1.4709559084482238</v>
      </c>
      <c r="Q13" s="266">
        <v>3428486138.4597602</v>
      </c>
      <c r="R13" s="267"/>
      <c r="S13" s="264">
        <f>SUM(S7:S12)+1.58</f>
        <v>98.083922994878463</v>
      </c>
      <c r="T13" s="268">
        <f>SUM(T7:T12)</f>
        <v>1.75101475747149</v>
      </c>
      <c r="U13" s="266">
        <f>SUM(U7:U12)+65000000</f>
        <v>4042194124.7976131</v>
      </c>
      <c r="V13" s="267"/>
      <c r="W13" s="264">
        <f>SUM(W7:W12)</f>
        <v>91.786929357700004</v>
      </c>
      <c r="X13" s="268">
        <f t="shared" ref="X13:AM13" si="14">SUM(X7:X12)</f>
        <v>1.7016543639781039</v>
      </c>
      <c r="Y13" s="266">
        <f>SUM(Y7:Y12)</f>
        <v>3761472189.6939998</v>
      </c>
      <c r="Z13" s="264">
        <f t="shared" si="14"/>
        <v>111.4766899334</v>
      </c>
      <c r="AA13" s="268">
        <f t="shared" si="14"/>
        <v>2.0274989309622331</v>
      </c>
      <c r="AB13" s="266">
        <f>SUM(AB7:AB12)</f>
        <v>4511024786.349</v>
      </c>
      <c r="AC13" s="264">
        <f t="shared" si="14"/>
        <v>111.44810214499998</v>
      </c>
      <c r="AD13" s="268">
        <f t="shared" si="14"/>
        <v>2.0736884026838394</v>
      </c>
      <c r="AE13" s="266">
        <f>SUM(AE7:AE12)</f>
        <v>4535456130.0110006</v>
      </c>
      <c r="AF13" s="264">
        <f t="shared" si="14"/>
        <v>108.94305398510001</v>
      </c>
      <c r="AG13" s="268">
        <f t="shared" si="14"/>
        <v>2.0513608005072714</v>
      </c>
      <c r="AH13" s="266">
        <f>SUM(AH7:AH12)</f>
        <v>4360151558.1919994</v>
      </c>
      <c r="AI13" s="269">
        <f t="shared" si="14"/>
        <v>120.06548975520001</v>
      </c>
      <c r="AJ13" s="270">
        <f t="shared" si="14"/>
        <v>2.2329382186504358</v>
      </c>
      <c r="AK13" s="266">
        <f>SUM(AK7:AK12)</f>
        <v>4715003315.2779999</v>
      </c>
      <c r="AL13" s="269">
        <f t="shared" si="14"/>
        <v>103.33274274090002</v>
      </c>
      <c r="AM13" s="270">
        <f t="shared" si="14"/>
        <v>2.0123050798103033</v>
      </c>
      <c r="AN13" s="271">
        <f>SUM(AN7:AN12)</f>
        <v>4024278441.9590001</v>
      </c>
      <c r="AO13" s="267"/>
      <c r="AP13" s="269">
        <f>SUM(AP7:AP12)</f>
        <v>94.8683012475</v>
      </c>
      <c r="AQ13" s="272">
        <f>SUM(AQ7:AQ12)</f>
        <v>1.1705937202299335</v>
      </c>
      <c r="AR13" s="270">
        <f>SUM(AR7:AR12)</f>
        <v>104.6630976165</v>
      </c>
      <c r="AS13" s="272">
        <f>SUM(AS7:AS12)</f>
        <v>1.3621693279742724</v>
      </c>
      <c r="AT13" s="273">
        <f>SUM(AT7:AT12)</f>
        <v>84.091138801500009</v>
      </c>
      <c r="AU13" s="274">
        <v>1.0477044039654388</v>
      </c>
      <c r="AV13" s="275">
        <f>SUM(AV7:AV12)</f>
        <v>87.95523794830001</v>
      </c>
      <c r="AW13" s="276">
        <v>1.1126934580825627</v>
      </c>
      <c r="AX13" s="275">
        <f>SUM(AX7:AX12)</f>
        <v>86.620061171800003</v>
      </c>
      <c r="AY13" s="276">
        <v>1.0891407130095776</v>
      </c>
      <c r="AZ13" s="275">
        <f>SUM(AZ7:AZ12)</f>
        <v>84.748867596500006</v>
      </c>
      <c r="BA13" s="276">
        <v>1.1136956521213606</v>
      </c>
      <c r="BB13" s="269">
        <v>85.375692488021599</v>
      </c>
      <c r="BC13" s="270">
        <v>1.1508507425999999</v>
      </c>
      <c r="BD13" s="277"/>
      <c r="BG13" s="277"/>
    </row>
    <row r="14" spans="1:59" ht="12" customHeight="1" x14ac:dyDescent="0.2">
      <c r="B14" s="279" t="s">
        <v>135</v>
      </c>
      <c r="C14" s="199"/>
      <c r="D14" s="234"/>
      <c r="E14" s="280"/>
      <c r="F14" s="281"/>
      <c r="G14" s="199"/>
      <c r="H14" s="234"/>
      <c r="I14" s="280"/>
      <c r="J14" s="281"/>
      <c r="K14" s="199"/>
      <c r="L14" s="234"/>
      <c r="M14" s="280"/>
      <c r="N14" s="281"/>
      <c r="O14" s="282"/>
      <c r="P14" s="237"/>
      <c r="Q14" s="280"/>
      <c r="R14" s="281"/>
      <c r="S14" s="282"/>
      <c r="T14" s="283"/>
      <c r="U14" s="280"/>
      <c r="V14" s="281"/>
      <c r="W14" s="282"/>
      <c r="X14" s="283"/>
      <c r="Y14" s="280"/>
      <c r="Z14" s="282"/>
      <c r="AA14" s="283"/>
      <c r="AB14" s="280"/>
      <c r="AC14" s="283"/>
      <c r="AD14" s="283"/>
      <c r="AE14" s="283"/>
      <c r="AF14" s="284"/>
      <c r="AG14" s="285"/>
      <c r="AH14" s="286"/>
      <c r="AI14" s="287"/>
      <c r="AJ14" s="288"/>
      <c r="AK14" s="199"/>
      <c r="AL14" s="287"/>
      <c r="AM14" s="288"/>
      <c r="AN14" s="199"/>
      <c r="AO14" s="281"/>
      <c r="AP14" s="289"/>
      <c r="AQ14" s="290"/>
      <c r="AR14" s="291"/>
      <c r="AS14" s="292"/>
      <c r="AT14" s="291"/>
      <c r="AU14" s="292"/>
      <c r="AV14" s="291"/>
      <c r="AW14" s="292"/>
      <c r="AX14" s="226"/>
      <c r="AY14" s="227"/>
      <c r="AZ14" s="293"/>
      <c r="BA14" s="294"/>
      <c r="BB14" s="243"/>
      <c r="BC14" s="295"/>
      <c r="BD14" s="183"/>
      <c r="BG14" s="183"/>
    </row>
    <row r="15" spans="1:59" ht="12" customHeight="1" x14ac:dyDescent="0.2">
      <c r="B15" s="232" t="s">
        <v>136</v>
      </c>
      <c r="C15" s="233">
        <v>161.79161141732399</v>
      </c>
      <c r="D15" s="234">
        <v>3.0468390728848989</v>
      </c>
      <c r="E15" s="248">
        <v>7089430226.0195103</v>
      </c>
      <c r="F15" s="296"/>
      <c r="G15" s="233">
        <v>155.853829444377</v>
      </c>
      <c r="H15" s="234">
        <f>G15*100/$G$5</f>
        <v>2.9838866685098333</v>
      </c>
      <c r="I15" s="248">
        <v>6856240614.3810596</v>
      </c>
      <c r="J15" s="296"/>
      <c r="K15" s="233">
        <v>160.228400578605</v>
      </c>
      <c r="L15" s="234">
        <f>(K15*L5)/K5</f>
        <v>2.9498556013416191</v>
      </c>
      <c r="M15" s="248">
        <v>6805730276.8785105</v>
      </c>
      <c r="N15" s="296"/>
      <c r="O15" s="233">
        <v>153.04695411373999</v>
      </c>
      <c r="P15" s="237">
        <f t="shared" si="13"/>
        <v>2.7923695037878624</v>
      </c>
      <c r="Q15" s="235">
        <v>6508420872.5835104</v>
      </c>
      <c r="R15" s="296"/>
      <c r="S15" s="233">
        <v>137.04032873425001</v>
      </c>
      <c r="T15" s="237">
        <f t="shared" ref="T15:T22" si="15">S15/$S$5*100</f>
        <v>2.4865272885865051</v>
      </c>
      <c r="U15" s="235">
        <v>5647811750.9390402</v>
      </c>
      <c r="V15" s="296"/>
      <c r="W15" s="233">
        <v>136.02308830000001</v>
      </c>
      <c r="X15" s="297">
        <f t="shared" ref="X15:X23" si="16">W15/$W$5*100</f>
        <v>2.52175645734309</v>
      </c>
      <c r="Y15" s="235">
        <v>5574291104</v>
      </c>
      <c r="Z15" s="233">
        <v>132.12254228</v>
      </c>
      <c r="AA15" s="297">
        <f t="shared" ref="AA15:AA23" si="17">Z15/$Z$5*100</f>
        <v>2.402998450965419</v>
      </c>
      <c r="AB15" s="235">
        <v>5346481523.6999998</v>
      </c>
      <c r="AC15" s="233">
        <v>129.96946715000001</v>
      </c>
      <c r="AD15" s="297">
        <f t="shared" ref="AD15:AD23" si="18">AC15/$AC$5*100</f>
        <v>2.4183110483236234</v>
      </c>
      <c r="AE15" s="238">
        <v>5289195644.8000002</v>
      </c>
      <c r="AF15" s="233">
        <v>126.34943217999999</v>
      </c>
      <c r="AG15" s="298">
        <f t="shared" ref="AG15:AG23" si="19">AF15/$AF$5*100</f>
        <v>2.3791170052553579</v>
      </c>
      <c r="AH15" s="238">
        <v>5056794843.3999996</v>
      </c>
      <c r="AI15" s="233">
        <v>130.13592396999999</v>
      </c>
      <c r="AJ15" s="298">
        <f t="shared" ref="AJ15:AJ23" si="20">AI15/AI$5*100</f>
        <v>2.4202248193421054</v>
      </c>
      <c r="AK15" s="238">
        <v>5110471911.8000002</v>
      </c>
      <c r="AL15" s="233">
        <v>132.95470904999999</v>
      </c>
      <c r="AM15" s="298">
        <f t="shared" ref="AM15:AM23" si="21">AL15/AL$5*100</f>
        <v>2.5891641827108796</v>
      </c>
      <c r="AN15" s="235">
        <v>5177901555.6999998</v>
      </c>
      <c r="AO15" s="296"/>
      <c r="AP15" s="233">
        <v>140.24</v>
      </c>
      <c r="AQ15" s="242">
        <f t="shared" ref="AQ15:AQ23" si="22">AP15/AP$5*100</f>
        <v>1.7304416877536528</v>
      </c>
      <c r="AR15" s="237">
        <v>135.88999999999999</v>
      </c>
      <c r="AS15" s="242">
        <f t="shared" ref="AS15:AS23" si="23">AR15/AR$5*100</f>
        <v>1.7685812305754101</v>
      </c>
      <c r="AT15" s="237">
        <v>136.10616139000001</v>
      </c>
      <c r="AU15" s="242">
        <f t="shared" ref="AU15:AU23" si="24">AT15/AT$5*100</f>
        <v>1.7558411082495011</v>
      </c>
      <c r="AV15" s="237">
        <v>131.14626107999999</v>
      </c>
      <c r="AW15" s="242">
        <f t="shared" ref="AW15:AW23" si="25">AV15/AV$5*100</f>
        <v>1.7144598344307136</v>
      </c>
      <c r="AX15" s="237">
        <v>126.32509645</v>
      </c>
      <c r="AY15" s="242">
        <f t="shared" ref="AY15:AY23" si="26">AX15/AX$5*100</f>
        <v>1.6483441947370541</v>
      </c>
      <c r="AZ15" s="237">
        <v>121.20028893999999</v>
      </c>
      <c r="BA15" s="242">
        <f t="shared" ref="BA15:BA23" si="27">AZ15/AZ$5*100</f>
        <v>1.6396640295161684</v>
      </c>
      <c r="BB15" s="243">
        <v>111.33064827650556</v>
      </c>
      <c r="BC15" s="244">
        <v>1.5007194145</v>
      </c>
      <c r="BD15" s="183"/>
      <c r="BG15" s="183"/>
    </row>
    <row r="16" spans="1:59" ht="12" customHeight="1" x14ac:dyDescent="0.2">
      <c r="B16" s="299" t="s">
        <v>137</v>
      </c>
      <c r="C16" s="233">
        <v>74.102821514319203</v>
      </c>
      <c r="D16" s="234">
        <v>1.3954949210467404</v>
      </c>
      <c r="E16" s="248">
        <v>3247058225.5458798</v>
      </c>
      <c r="F16" s="296"/>
      <c r="G16" s="233">
        <v>72.371404567756699</v>
      </c>
      <c r="H16" s="234">
        <f t="shared" ref="H16:H25" si="28">G16*100/$G$5</f>
        <v>1.3855807716815263</v>
      </c>
      <c r="I16" s="248">
        <v>3183725193.5753398</v>
      </c>
      <c r="J16" s="296"/>
      <c r="K16" s="233">
        <v>21.931548448018798</v>
      </c>
      <c r="L16" s="234">
        <f>(K16*100)/K5</f>
        <v>0.40376675297176956</v>
      </c>
      <c r="M16" s="248">
        <v>931546484.59643698</v>
      </c>
      <c r="N16" s="296"/>
      <c r="O16" s="300">
        <v>33.475691791670499</v>
      </c>
      <c r="P16" s="237">
        <f t="shared" si="13"/>
        <v>0.61077008306740554</v>
      </c>
      <c r="Q16" s="301">
        <v>1423575480.1050301</v>
      </c>
      <c r="R16" s="296"/>
      <c r="S16" s="300">
        <v>38.979902693361304</v>
      </c>
      <c r="T16" s="302">
        <f t="shared" si="15"/>
        <v>0.70727057245642366</v>
      </c>
      <c r="U16" s="301">
        <v>1606469821.8065901</v>
      </c>
      <c r="V16" s="296"/>
      <c r="W16" s="233"/>
      <c r="X16" s="297"/>
      <c r="Y16" s="235"/>
      <c r="Z16" s="233"/>
      <c r="AA16" s="297"/>
      <c r="AB16" s="235"/>
      <c r="AC16" s="233"/>
      <c r="AD16" s="297"/>
      <c r="AE16" s="238"/>
      <c r="AF16" s="233"/>
      <c r="AG16" s="298"/>
      <c r="AH16" s="238"/>
      <c r="AI16" s="233"/>
      <c r="AJ16" s="298"/>
      <c r="AK16" s="238"/>
      <c r="AL16" s="233"/>
      <c r="AM16" s="298"/>
      <c r="AN16" s="235"/>
      <c r="AO16" s="296"/>
      <c r="AP16" s="233"/>
      <c r="AQ16" s="242"/>
      <c r="AR16" s="237"/>
      <c r="AS16" s="242"/>
      <c r="AT16" s="237"/>
      <c r="AU16" s="242"/>
      <c r="AV16" s="237"/>
      <c r="AW16" s="242"/>
      <c r="AX16" s="237"/>
      <c r="AY16" s="242"/>
      <c r="AZ16" s="237"/>
      <c r="BA16" s="242"/>
      <c r="BB16" s="243"/>
      <c r="BC16" s="244"/>
      <c r="BD16" s="183"/>
      <c r="BG16" s="183"/>
    </row>
    <row r="17" spans="1:59" ht="12" customHeight="1" x14ac:dyDescent="0.2">
      <c r="B17" s="303" t="s">
        <v>138</v>
      </c>
      <c r="C17" s="233">
        <v>79.886736861115097</v>
      </c>
      <c r="D17" s="234">
        <v>1.5044168800933104</v>
      </c>
      <c r="E17" s="248">
        <v>3500499451.1144099</v>
      </c>
      <c r="F17" s="296"/>
      <c r="G17" s="233">
        <v>79.786417303339306</v>
      </c>
      <c r="H17" s="234">
        <f t="shared" si="28"/>
        <v>1.5275442879288572</v>
      </c>
      <c r="I17" s="248">
        <v>3509922577.7210999</v>
      </c>
      <c r="J17" s="296"/>
      <c r="K17" s="233">
        <v>75.7076667908903</v>
      </c>
      <c r="L17" s="234">
        <f>(K17*100)/K5</f>
        <v>1.3938021233511146</v>
      </c>
      <c r="M17" s="248">
        <v>3215696831.5852399</v>
      </c>
      <c r="N17" s="296"/>
      <c r="O17" s="300">
        <v>64.721525371550499</v>
      </c>
      <c r="P17" s="237">
        <f t="shared" si="13"/>
        <v>1.1808559976426547</v>
      </c>
      <c r="Q17" s="301">
        <v>2752324795.1775098</v>
      </c>
      <c r="R17" s="296"/>
      <c r="S17" s="300">
        <v>58.353610376531101</v>
      </c>
      <c r="T17" s="302">
        <f t="shared" si="15"/>
        <v>1.0587966763430963</v>
      </c>
      <c r="U17" s="301">
        <v>2404914009.1702299</v>
      </c>
      <c r="V17" s="296"/>
      <c r="W17" s="233"/>
      <c r="X17" s="297"/>
      <c r="Y17" s="235"/>
      <c r="Z17" s="233"/>
      <c r="AA17" s="297"/>
      <c r="AB17" s="235"/>
      <c r="AC17" s="233"/>
      <c r="AD17" s="297"/>
      <c r="AE17" s="238"/>
      <c r="AF17" s="233"/>
      <c r="AG17" s="298"/>
      <c r="AH17" s="238"/>
      <c r="AI17" s="233"/>
      <c r="AJ17" s="298"/>
      <c r="AK17" s="238"/>
      <c r="AL17" s="233"/>
      <c r="AM17" s="298"/>
      <c r="AN17" s="235"/>
      <c r="AO17" s="296"/>
      <c r="AP17" s="233"/>
      <c r="AQ17" s="242"/>
      <c r="AR17" s="237"/>
      <c r="AS17" s="242"/>
      <c r="AT17" s="237"/>
      <c r="AU17" s="242"/>
      <c r="AV17" s="237"/>
      <c r="AW17" s="242"/>
      <c r="AX17" s="237"/>
      <c r="AY17" s="242"/>
      <c r="AZ17" s="237"/>
      <c r="BA17" s="242"/>
      <c r="BB17" s="243"/>
      <c r="BC17" s="244"/>
      <c r="BD17" s="183"/>
      <c r="BG17" s="183"/>
    </row>
    <row r="18" spans="1:59" ht="12" customHeight="1" x14ac:dyDescent="0.2">
      <c r="B18" s="303" t="s">
        <v>139</v>
      </c>
      <c r="C18" s="233">
        <v>7.8020530418893204</v>
      </c>
      <c r="D18" s="234">
        <v>0.14692727174484088</v>
      </c>
      <c r="E18" s="248">
        <v>341872549.35922599</v>
      </c>
      <c r="F18" s="296"/>
      <c r="G18" s="233">
        <v>3.69600757328047</v>
      </c>
      <c r="H18" s="234">
        <f t="shared" si="28"/>
        <v>7.0761608899439637E-2</v>
      </c>
      <c r="I18" s="248">
        <v>162592843.084613</v>
      </c>
      <c r="J18" s="296"/>
      <c r="K18" s="233">
        <v>62.589185339696201</v>
      </c>
      <c r="L18" s="234">
        <f>(K18*100)/K5</f>
        <v>1.1522867250187401</v>
      </c>
      <c r="M18" s="248">
        <v>2658486960.6968298</v>
      </c>
      <c r="N18" s="296"/>
      <c r="O18" s="300">
        <v>54.8497369505194</v>
      </c>
      <c r="P18" s="237">
        <f t="shared" si="13"/>
        <v>1.0007434230778098</v>
      </c>
      <c r="Q18" s="301">
        <v>2332520597.3009701</v>
      </c>
      <c r="R18" s="296"/>
      <c r="S18" s="300">
        <v>39.7068156643573</v>
      </c>
      <c r="T18" s="302">
        <f t="shared" si="15"/>
        <v>0.72046003978697959</v>
      </c>
      <c r="U18" s="301">
        <v>1636427919.96222</v>
      </c>
      <c r="V18" s="296"/>
      <c r="W18" s="233"/>
      <c r="X18" s="297"/>
      <c r="Y18" s="235"/>
      <c r="Z18" s="233"/>
      <c r="AA18" s="297"/>
      <c r="AB18" s="235"/>
      <c r="AC18" s="233"/>
      <c r="AD18" s="297"/>
      <c r="AE18" s="238"/>
      <c r="AF18" s="233"/>
      <c r="AG18" s="298"/>
      <c r="AH18" s="238"/>
      <c r="AI18" s="233"/>
      <c r="AJ18" s="298"/>
      <c r="AK18" s="238"/>
      <c r="AL18" s="233"/>
      <c r="AM18" s="298"/>
      <c r="AN18" s="235"/>
      <c r="AO18" s="296"/>
      <c r="AP18" s="233"/>
      <c r="AQ18" s="242"/>
      <c r="AR18" s="237"/>
      <c r="AS18" s="242"/>
      <c r="AT18" s="237"/>
      <c r="AU18" s="242"/>
      <c r="AV18" s="237"/>
      <c r="AW18" s="242"/>
      <c r="AX18" s="237"/>
      <c r="AY18" s="242"/>
      <c r="AZ18" s="237"/>
      <c r="BA18" s="242"/>
      <c r="BB18" s="243"/>
      <c r="BC18" s="244"/>
      <c r="BD18" s="183"/>
      <c r="BG18" s="183"/>
    </row>
    <row r="19" spans="1:59" ht="12" customHeight="1" x14ac:dyDescent="0.2">
      <c r="B19" s="232" t="s">
        <v>140</v>
      </c>
      <c r="C19" s="233">
        <v>33.646716170453999</v>
      </c>
      <c r="D19" s="234">
        <v>0.63363068458461747</v>
      </c>
      <c r="E19" s="248">
        <v>1474341250.0530601</v>
      </c>
      <c r="F19" s="296"/>
      <c r="G19" s="233">
        <v>33.655821987453898</v>
      </c>
      <c r="H19" s="234">
        <f t="shared" si="28"/>
        <v>0.64435477077542547</v>
      </c>
      <c r="I19" s="248">
        <v>1480569418.43136</v>
      </c>
      <c r="J19" s="296"/>
      <c r="K19" s="233">
        <v>34.095033436751102</v>
      </c>
      <c r="L19" s="234">
        <f>(K19*100)/K5</f>
        <v>0.62770036396880613</v>
      </c>
      <c r="M19" s="248">
        <v>1448192708.1201</v>
      </c>
      <c r="N19" s="296"/>
      <c r="O19" s="233">
        <v>34.263221662649997</v>
      </c>
      <c r="P19" s="237">
        <f t="shared" si="13"/>
        <v>0.62513870874688726</v>
      </c>
      <c r="Q19" s="235">
        <v>1457065698.0564301</v>
      </c>
      <c r="R19" s="296"/>
      <c r="S19" s="233">
        <v>34.203131804321004</v>
      </c>
      <c r="T19" s="237">
        <f t="shared" si="15"/>
        <v>0.62059848638782245</v>
      </c>
      <c r="U19" s="235">
        <v>1409605854.76969</v>
      </c>
      <c r="V19" s="296"/>
      <c r="W19" s="233">
        <v>34.157792016000002</v>
      </c>
      <c r="X19" s="297">
        <f t="shared" si="16"/>
        <v>0.63325743931760325</v>
      </c>
      <c r="Y19" s="235">
        <v>1399802625.8</v>
      </c>
      <c r="Z19" s="233">
        <v>34.799506999000002</v>
      </c>
      <c r="AA19" s="304">
        <f t="shared" si="17"/>
        <v>0.63292122577946852</v>
      </c>
      <c r="AB19" s="235">
        <v>1408199675.8</v>
      </c>
      <c r="AC19" s="233">
        <v>34.406912978000001</v>
      </c>
      <c r="AD19" s="304">
        <f t="shared" si="18"/>
        <v>0.6402012689440103</v>
      </c>
      <c r="AE19" s="238">
        <v>1400212667.4000001</v>
      </c>
      <c r="AF19" s="233">
        <v>33.789758098</v>
      </c>
      <c r="AG19" s="298">
        <f t="shared" si="19"/>
        <v>0.63624969821701927</v>
      </c>
      <c r="AH19" s="238">
        <v>1352343825.8</v>
      </c>
      <c r="AI19" s="233">
        <v>33.800205413999997</v>
      </c>
      <c r="AJ19" s="298">
        <f t="shared" si="20"/>
        <v>0.62860502731499679</v>
      </c>
      <c r="AK19" s="238">
        <v>1327342943.5</v>
      </c>
      <c r="AL19" s="233">
        <v>33.370807778</v>
      </c>
      <c r="AM19" s="298">
        <f t="shared" si="21"/>
        <v>0.64986415948933418</v>
      </c>
      <c r="AN19" s="235">
        <v>1299621192.3</v>
      </c>
      <c r="AO19" s="296"/>
      <c r="AP19" s="233">
        <v>33.679481490999997</v>
      </c>
      <c r="AQ19" s="242">
        <f t="shared" si="22"/>
        <v>0.41557600395004241</v>
      </c>
      <c r="AR19" s="237">
        <v>33.265870221</v>
      </c>
      <c r="AS19" s="242">
        <f t="shared" si="23"/>
        <v>0.43294866209153049</v>
      </c>
      <c r="AT19" s="237">
        <v>33.561794190000001</v>
      </c>
      <c r="AU19" s="242">
        <f t="shared" si="24"/>
        <v>0.4329648070564196</v>
      </c>
      <c r="AV19" s="237">
        <v>32.406840060999997</v>
      </c>
      <c r="AW19" s="242">
        <f t="shared" si="25"/>
        <v>0.4236508550671727</v>
      </c>
      <c r="AX19" s="237">
        <v>33.837399796</v>
      </c>
      <c r="AY19" s="242">
        <f t="shared" si="26"/>
        <v>0.44152494703069251</v>
      </c>
      <c r="AZ19" s="237">
        <v>33.566794307000002</v>
      </c>
      <c r="BA19" s="247">
        <f t="shared" si="27"/>
        <v>0.45411001650831556</v>
      </c>
      <c r="BB19" s="243">
        <v>32.334588693683465</v>
      </c>
      <c r="BC19" s="244">
        <v>0.43586510779999998</v>
      </c>
      <c r="BD19" s="183"/>
      <c r="BG19" s="183"/>
    </row>
    <row r="20" spans="1:59" ht="12" customHeight="1" x14ac:dyDescent="0.2">
      <c r="B20" s="232" t="s">
        <v>141</v>
      </c>
      <c r="C20" s="233">
        <v>7.7339347533455198</v>
      </c>
      <c r="D20" s="234">
        <v>0.14564447678844505</v>
      </c>
      <c r="E20" s="248">
        <v>338887723.07857603</v>
      </c>
      <c r="F20" s="296"/>
      <c r="G20" s="233">
        <v>8.0628351709790405</v>
      </c>
      <c r="H20" s="234">
        <f t="shared" si="28"/>
        <v>0.15436634738360971</v>
      </c>
      <c r="I20" s="248">
        <v>354696051.82884502</v>
      </c>
      <c r="J20" s="296"/>
      <c r="K20" s="233">
        <v>9.6935489532538295</v>
      </c>
      <c r="L20" s="234">
        <f>(K20*100)/K5</f>
        <v>0.17846130631883231</v>
      </c>
      <c r="M20" s="248">
        <v>411735243.96006697</v>
      </c>
      <c r="N20" s="296"/>
      <c r="O20" s="305">
        <v>8.9489083504330704</v>
      </c>
      <c r="P20" s="237">
        <f t="shared" si="13"/>
        <v>0.16327445988484696</v>
      </c>
      <c r="Q20" s="235">
        <v>380558125.00202203</v>
      </c>
      <c r="R20" s="296"/>
      <c r="S20" s="305">
        <v>8.9850944064146407</v>
      </c>
      <c r="T20" s="237">
        <f t="shared" si="15"/>
        <v>0.16302998276807396</v>
      </c>
      <c r="U20" s="235">
        <v>370300642.44995201</v>
      </c>
      <c r="V20" s="296"/>
      <c r="W20" s="306">
        <v>7.9823516746000003</v>
      </c>
      <c r="X20" s="297">
        <f t="shared" si="16"/>
        <v>0.14798625095035414</v>
      </c>
      <c r="Y20" s="235">
        <v>327120582.88</v>
      </c>
      <c r="Z20" s="306">
        <v>8.9489141230999998</v>
      </c>
      <c r="AA20" s="304">
        <f t="shared" si="17"/>
        <v>0.16275971083011057</v>
      </c>
      <c r="AB20" s="235">
        <v>362127485.51999998</v>
      </c>
      <c r="AC20" s="306">
        <v>9.6376506224000007</v>
      </c>
      <c r="AD20" s="304">
        <f t="shared" si="18"/>
        <v>0.17932547921531561</v>
      </c>
      <c r="AE20" s="238">
        <v>392210730.86000001</v>
      </c>
      <c r="AF20" s="306">
        <v>9.0878017800999995</v>
      </c>
      <c r="AG20" s="298">
        <f t="shared" si="19"/>
        <v>0.17112022889524492</v>
      </c>
      <c r="AH20" s="238">
        <v>363714726.57999998</v>
      </c>
      <c r="AI20" s="306">
        <v>8.8576284462999997</v>
      </c>
      <c r="AJ20" s="298">
        <f t="shared" si="20"/>
        <v>0.16473124063104858</v>
      </c>
      <c r="AK20" s="238">
        <v>347841395.35000002</v>
      </c>
      <c r="AL20" s="306">
        <v>8.8389889836000002</v>
      </c>
      <c r="AM20" s="298">
        <f t="shared" si="21"/>
        <v>0.17213074926971278</v>
      </c>
      <c r="AN20" s="235">
        <v>344233123.70999998</v>
      </c>
      <c r="AO20" s="296"/>
      <c r="AP20" s="306">
        <v>9.8071110484999995</v>
      </c>
      <c r="AQ20" s="242">
        <f t="shared" si="22"/>
        <v>0.12101136476578604</v>
      </c>
      <c r="AR20" s="307">
        <v>10.096808040000001</v>
      </c>
      <c r="AS20" s="242">
        <f t="shared" si="23"/>
        <v>0.13140794163122302</v>
      </c>
      <c r="AT20" s="307">
        <v>10.199404796</v>
      </c>
      <c r="AU20" s="242">
        <f t="shared" si="24"/>
        <v>0.13157768933897573</v>
      </c>
      <c r="AV20" s="307">
        <v>10.120734284999999</v>
      </c>
      <c r="AW20" s="242">
        <f t="shared" si="25"/>
        <v>0.1323071834735248</v>
      </c>
      <c r="AX20" s="237">
        <v>9.2083422512999995</v>
      </c>
      <c r="AY20" s="242">
        <f t="shared" si="26"/>
        <v>0.12015441048240172</v>
      </c>
      <c r="AZ20" s="240">
        <v>9.1384870395999993</v>
      </c>
      <c r="BA20" s="247">
        <f t="shared" si="27"/>
        <v>0.12363046832709818</v>
      </c>
      <c r="BB20" s="243">
        <v>8.8662154922551029</v>
      </c>
      <c r="BC20" s="244">
        <v>0.11951517330000001</v>
      </c>
      <c r="BD20" s="183"/>
      <c r="BG20" s="183"/>
    </row>
    <row r="21" spans="1:59" ht="12" customHeight="1" x14ac:dyDescent="0.2">
      <c r="B21" s="232" t="s">
        <v>142</v>
      </c>
      <c r="C21" s="233">
        <v>3.84941372727419</v>
      </c>
      <c r="D21" s="234">
        <v>7.2491670298690469E-2</v>
      </c>
      <c r="E21" s="248">
        <v>168674690.804582</v>
      </c>
      <c r="F21" s="308"/>
      <c r="G21" s="233">
        <v>4.4904046800927597</v>
      </c>
      <c r="H21" s="234">
        <f t="shared" si="28"/>
        <v>8.5970673347650378E-2</v>
      </c>
      <c r="I21" s="248">
        <v>197539547.487645</v>
      </c>
      <c r="J21" s="308"/>
      <c r="K21" s="233">
        <v>4.2660462225980798</v>
      </c>
      <c r="L21" s="234">
        <f>(K21*100)/K5</f>
        <v>7.8539262077571712E-2</v>
      </c>
      <c r="M21" s="248">
        <v>181201084.41983399</v>
      </c>
      <c r="N21" s="308"/>
      <c r="O21" s="305">
        <v>5.6598873272202299</v>
      </c>
      <c r="P21" s="237">
        <f t="shared" si="13"/>
        <v>0.10326567332832857</v>
      </c>
      <c r="Q21" s="235">
        <v>240690375.25290999</v>
      </c>
      <c r="R21" s="308"/>
      <c r="S21" s="305">
        <v>7.1913650580808497</v>
      </c>
      <c r="T21" s="237">
        <f t="shared" si="15"/>
        <v>0.13048367312210368</v>
      </c>
      <c r="U21" s="235">
        <v>296376084.729653</v>
      </c>
      <c r="V21" s="308"/>
      <c r="W21" s="306">
        <v>5.0269507338999997</v>
      </c>
      <c r="X21" s="297">
        <f t="shared" si="16"/>
        <v>9.3195542259702613E-2</v>
      </c>
      <c r="Y21" s="235">
        <v>206006841.24000001</v>
      </c>
      <c r="Z21" s="306">
        <v>5.0642645775000004</v>
      </c>
      <c r="AA21" s="237">
        <f t="shared" si="17"/>
        <v>9.2107067613197757E-2</v>
      </c>
      <c r="AB21" s="235">
        <v>204930941.59</v>
      </c>
      <c r="AC21" s="306">
        <v>4.7492152589999996</v>
      </c>
      <c r="AD21" s="237">
        <f t="shared" si="18"/>
        <v>8.8367521876901362E-2</v>
      </c>
      <c r="AE21" s="238">
        <v>193272537.12</v>
      </c>
      <c r="AF21" s="239">
        <v>3.3935038059</v>
      </c>
      <c r="AG21" s="240">
        <f t="shared" si="19"/>
        <v>6.3898527066696548E-2</v>
      </c>
      <c r="AH21" s="238">
        <v>135815826.40000001</v>
      </c>
      <c r="AI21" s="239">
        <v>3.2691861867999998</v>
      </c>
      <c r="AJ21" s="309">
        <f t="shared" si="20"/>
        <v>6.0799242107565266E-2</v>
      </c>
      <c r="AK21" s="238">
        <v>128381800.14</v>
      </c>
      <c r="AL21" s="239">
        <v>2.4124086807</v>
      </c>
      <c r="AM21" s="309">
        <f t="shared" si="21"/>
        <v>4.6979322468226982E-2</v>
      </c>
      <c r="AN21" s="235">
        <v>93950900.645999998</v>
      </c>
      <c r="AO21" s="308"/>
      <c r="AP21" s="239">
        <v>1.1639199065000001</v>
      </c>
      <c r="AQ21" s="310">
        <f t="shared" si="22"/>
        <v>1.4361776436208886E-2</v>
      </c>
      <c r="AR21" s="240">
        <v>0.80074335590000001</v>
      </c>
      <c r="AS21" s="242">
        <f t="shared" si="23"/>
        <v>1.0421514973527895E-2</v>
      </c>
      <c r="AT21" s="240">
        <v>0.95253774530000002</v>
      </c>
      <c r="AU21" s="242">
        <f t="shared" si="24"/>
        <v>1.228823819051527E-2</v>
      </c>
      <c r="AV21" s="240">
        <v>0.72840648050000001</v>
      </c>
      <c r="AW21" s="242">
        <f t="shared" si="25"/>
        <v>9.5223732927810969E-3</v>
      </c>
      <c r="AX21" s="311">
        <v>0.469019362</v>
      </c>
      <c r="AY21" s="242">
        <f t="shared" si="26"/>
        <v>6.1199663748364927E-3</v>
      </c>
      <c r="AZ21" s="240">
        <v>0.16160700159999999</v>
      </c>
      <c r="BA21" s="247">
        <f t="shared" si="27"/>
        <v>2.1863082155906444E-3</v>
      </c>
      <c r="BB21" s="243"/>
      <c r="BC21" s="244"/>
      <c r="BD21" s="183"/>
      <c r="BG21" s="183"/>
    </row>
    <row r="22" spans="1:59" ht="12" customHeight="1" x14ac:dyDescent="0.2">
      <c r="B22" s="232" t="s">
        <v>143</v>
      </c>
      <c r="C22" s="312">
        <v>0.57379484735564201</v>
      </c>
      <c r="D22" s="234">
        <v>1.0805631672916262E-2</v>
      </c>
      <c r="E22" s="248">
        <v>25142703.621912099</v>
      </c>
      <c r="F22" s="308"/>
      <c r="G22" s="312">
        <v>0.26493376958482201</v>
      </c>
      <c r="H22" s="234">
        <f t="shared" si="28"/>
        <v>5.0722676877461076E-3</v>
      </c>
      <c r="I22" s="248">
        <v>11654828.614890199</v>
      </c>
      <c r="J22" s="308"/>
      <c r="K22" s="312" t="s">
        <v>3</v>
      </c>
      <c r="L22" s="237">
        <f>(K22/K$5)*100</f>
        <v>0</v>
      </c>
      <c r="M22" s="313" t="s">
        <v>3</v>
      </c>
      <c r="N22" s="308"/>
      <c r="O22" s="312" t="s">
        <v>3</v>
      </c>
      <c r="P22" s="237">
        <f t="shared" si="13"/>
        <v>0</v>
      </c>
      <c r="Q22" s="313" t="s">
        <v>3</v>
      </c>
      <c r="R22" s="308"/>
      <c r="S22" s="312" t="s">
        <v>3</v>
      </c>
      <c r="T22" s="237">
        <f t="shared" si="15"/>
        <v>0</v>
      </c>
      <c r="U22" s="313" t="s">
        <v>3</v>
      </c>
      <c r="V22" s="308"/>
      <c r="W22" s="239">
        <v>0.29918614640000002</v>
      </c>
      <c r="X22" s="297">
        <f t="shared" si="16"/>
        <v>5.5466656878705427E-3</v>
      </c>
      <c r="Y22" s="235">
        <v>12260791.128</v>
      </c>
      <c r="Z22" s="239">
        <v>0.50846783549999996</v>
      </c>
      <c r="AA22" s="240">
        <f t="shared" si="17"/>
        <v>9.2478346237301837E-3</v>
      </c>
      <c r="AB22" s="235">
        <v>20575700.717</v>
      </c>
      <c r="AC22" s="239">
        <v>0.73092434979999998</v>
      </c>
      <c r="AD22" s="240">
        <f t="shared" si="18"/>
        <v>1.3600136011714817E-2</v>
      </c>
      <c r="AE22" s="238">
        <v>29745462.318999998</v>
      </c>
      <c r="AF22" s="239">
        <v>0.95492490370000005</v>
      </c>
      <c r="AG22" s="240">
        <f t="shared" si="19"/>
        <v>1.7980912442075257E-2</v>
      </c>
      <c r="AH22" s="238">
        <v>38218290.697999999</v>
      </c>
      <c r="AI22" s="239">
        <v>0.96840085740000004</v>
      </c>
      <c r="AJ22" s="309">
        <f t="shared" si="20"/>
        <v>1.8009998458934022E-2</v>
      </c>
      <c r="AK22" s="238">
        <v>38029355.998999998</v>
      </c>
      <c r="AL22" s="239">
        <v>0.87143287290000004</v>
      </c>
      <c r="AM22" s="309">
        <f t="shared" si="21"/>
        <v>1.6970311155364997E-2</v>
      </c>
      <c r="AN22" s="235">
        <v>33937824.844999999</v>
      </c>
      <c r="AO22" s="308"/>
      <c r="AP22" s="239">
        <v>1.1626707851</v>
      </c>
      <c r="AQ22" s="310">
        <f t="shared" si="22"/>
        <v>1.4346363346194442E-2</v>
      </c>
      <c r="AR22" s="240">
        <v>1.3187258818000001</v>
      </c>
      <c r="AS22" s="242">
        <f t="shared" si="23"/>
        <v>1.7162954174887682E-2</v>
      </c>
      <c r="AT22" s="307">
        <v>1.9756686303</v>
      </c>
      <c r="AU22" s="242">
        <f t="shared" si="24"/>
        <v>2.5487165033034258E-2</v>
      </c>
      <c r="AV22" s="307">
        <v>1.5620806057000001</v>
      </c>
      <c r="AW22" s="242">
        <f t="shared" si="25"/>
        <v>2.0420898274653664E-2</v>
      </c>
      <c r="AX22" s="237">
        <v>1.9057367409999999</v>
      </c>
      <c r="AY22" s="242">
        <f t="shared" si="26"/>
        <v>2.4866872711771935E-2</v>
      </c>
      <c r="AZ22" s="240">
        <v>2.6957457211000002</v>
      </c>
      <c r="BA22" s="247">
        <f t="shared" si="27"/>
        <v>3.6469527674129289E-2</v>
      </c>
      <c r="BB22" s="243">
        <v>3.6625777964739288</v>
      </c>
      <c r="BC22" s="244">
        <v>4.9370965599999997E-2</v>
      </c>
      <c r="BD22" s="183"/>
      <c r="BG22" s="183"/>
    </row>
    <row r="23" spans="1:59" ht="12" customHeight="1" x14ac:dyDescent="0.2">
      <c r="B23" s="232" t="s">
        <v>144</v>
      </c>
      <c r="C23" s="233">
        <v>10.0422725967841</v>
      </c>
      <c r="D23" s="234">
        <v>0.18911480181454493</v>
      </c>
      <c r="E23" s="248">
        <v>440035118.396415</v>
      </c>
      <c r="F23" s="296"/>
      <c r="G23" s="233">
        <v>14.278655142180501</v>
      </c>
      <c r="H23" s="234">
        <f t="shared" si="28"/>
        <v>0.27337081722594103</v>
      </c>
      <c r="I23" s="248">
        <v>628139171.51453602</v>
      </c>
      <c r="J23" s="296"/>
      <c r="K23" s="233">
        <v>16.346523414824901</v>
      </c>
      <c r="L23" s="234">
        <f>(K23*100)/K5</f>
        <v>0.30094467325115315</v>
      </c>
      <c r="M23" s="248">
        <v>694321536.78273499</v>
      </c>
      <c r="N23" s="296"/>
      <c r="O23" s="233">
        <v>19.321408875092001</v>
      </c>
      <c r="P23" s="237">
        <f t="shared" si="13"/>
        <v>0.3525226178165371</v>
      </c>
      <c r="Q23" s="235">
        <v>821655429.46326005</v>
      </c>
      <c r="R23" s="296"/>
      <c r="S23" s="233">
        <v>24.907154049137599</v>
      </c>
      <c r="T23" s="237">
        <f>S23/$S$5*100</f>
        <v>0.45192768286705071</v>
      </c>
      <c r="U23" s="235">
        <v>1026492847.9116499</v>
      </c>
      <c r="V23" s="296"/>
      <c r="W23" s="233">
        <v>28.827421069</v>
      </c>
      <c r="X23" s="297">
        <f t="shared" si="16"/>
        <v>0.53443673524723956</v>
      </c>
      <c r="Y23" s="235">
        <v>1181361479.3</v>
      </c>
      <c r="Z23" s="233">
        <v>31.976074379</v>
      </c>
      <c r="AA23" s="304">
        <f t="shared" si="17"/>
        <v>0.58156962373500598</v>
      </c>
      <c r="AB23" s="235">
        <v>1293946422.2</v>
      </c>
      <c r="AC23" s="233">
        <v>34.517950589999998</v>
      </c>
      <c r="AD23" s="304">
        <f t="shared" si="18"/>
        <v>0.64226731945392868</v>
      </c>
      <c r="AE23" s="238">
        <v>1404731418.4000001</v>
      </c>
      <c r="AF23" s="233">
        <v>32.992196325000002</v>
      </c>
      <c r="AG23" s="314">
        <f t="shared" si="19"/>
        <v>0.62123188021699305</v>
      </c>
      <c r="AH23" s="238">
        <v>1320423569.5</v>
      </c>
      <c r="AI23" s="233">
        <v>30.893499015</v>
      </c>
      <c r="AJ23" s="298">
        <f t="shared" si="20"/>
        <v>0.57454706426536228</v>
      </c>
      <c r="AK23" s="238">
        <v>1213195819.8</v>
      </c>
      <c r="AL23" s="233">
        <v>27.641637748000001</v>
      </c>
      <c r="AM23" s="298">
        <f t="shared" si="21"/>
        <v>0.53829412226140794</v>
      </c>
      <c r="AN23" s="235">
        <v>1076499509.5999999</v>
      </c>
      <c r="AO23" s="296"/>
      <c r="AP23" s="233">
        <v>14.967721280999999</v>
      </c>
      <c r="AQ23" s="261">
        <f t="shared" si="22"/>
        <v>0.18468888245379284</v>
      </c>
      <c r="AR23" s="315">
        <v>10.237112743999999</v>
      </c>
      <c r="AS23" s="261">
        <f t="shared" si="23"/>
        <v>0.13323397935332057</v>
      </c>
      <c r="AT23" s="315">
        <v>3.0092874592999999</v>
      </c>
      <c r="AU23" s="261">
        <f t="shared" si="24"/>
        <v>3.8821391872468532E-2</v>
      </c>
      <c r="AV23" s="257">
        <v>2.1234018944000002</v>
      </c>
      <c r="AW23" s="261">
        <f t="shared" si="25"/>
        <v>2.7758986267112633E-2</v>
      </c>
      <c r="AX23" s="257">
        <v>0.95613639350000001</v>
      </c>
      <c r="AY23" s="261">
        <f t="shared" si="26"/>
        <v>1.247607892566583E-2</v>
      </c>
      <c r="AZ23" s="257">
        <v>0.87861250209999997</v>
      </c>
      <c r="BA23" s="262">
        <f t="shared" si="27"/>
        <v>1.1886352154570772E-2</v>
      </c>
      <c r="BB23" s="243">
        <v>1.155749591971746</v>
      </c>
      <c r="BC23" s="244">
        <v>1.55793205E-2</v>
      </c>
      <c r="BD23" s="183"/>
      <c r="BG23" s="183"/>
    </row>
    <row r="24" spans="1:59" s="278" customFormat="1" ht="12" customHeight="1" x14ac:dyDescent="0.2">
      <c r="A24" s="18"/>
      <c r="B24" s="263" t="s">
        <v>145</v>
      </c>
      <c r="C24" s="264">
        <v>217.63774351253701</v>
      </c>
      <c r="D24" s="316">
        <v>4.0985263380441053</v>
      </c>
      <c r="E24" s="266">
        <v>9536511711.9740696</v>
      </c>
      <c r="F24" s="267"/>
      <c r="G24" s="264">
        <v>216.606480194667</v>
      </c>
      <c r="H24" s="316">
        <f t="shared" si="28"/>
        <v>4.1470215449301859</v>
      </c>
      <c r="I24" s="266">
        <v>9528839632.2583199</v>
      </c>
      <c r="J24" s="267"/>
      <c r="K24" s="264">
        <v>224.80483528932999</v>
      </c>
      <c r="L24" s="268">
        <f>(K24*100)/K5</f>
        <v>4.1387282166720842</v>
      </c>
      <c r="M24" s="266">
        <v>9548626013.8177395</v>
      </c>
      <c r="N24" s="267"/>
      <c r="O24" s="264">
        <v>221.349283269518</v>
      </c>
      <c r="P24" s="268">
        <f t="shared" si="13"/>
        <v>4.0385579175117554</v>
      </c>
      <c r="Q24" s="266">
        <v>9413021668.4488506</v>
      </c>
      <c r="R24" s="267"/>
      <c r="S24" s="264">
        <f>SUM(S16:S23)+0.11</f>
        <v>212.43707405220383</v>
      </c>
      <c r="T24" s="268">
        <f>SUM(T16:T23)</f>
        <v>3.8525671137315505</v>
      </c>
      <c r="U24" s="266">
        <f>SUM(U16:U23)+4000000</f>
        <v>8754587180.7999859</v>
      </c>
      <c r="V24" s="267"/>
      <c r="W24" s="264">
        <f>SUM(W15:W23)</f>
        <v>212.31678993990002</v>
      </c>
      <c r="X24" s="268">
        <f>SUM(X15:X23)</f>
        <v>3.9361790908058598</v>
      </c>
      <c r="Y24" s="266">
        <f>SUM(Y15:Y23)</f>
        <v>8700843424.3479996</v>
      </c>
      <c r="Z24" s="264">
        <f t="shared" ref="Z24:AM24" si="29">SUM(Z15:Z23)</f>
        <v>213.41977019410004</v>
      </c>
      <c r="AA24" s="268">
        <f>SUM(AA15:AA23)</f>
        <v>3.881603913546932</v>
      </c>
      <c r="AB24" s="266">
        <f>SUM(AB15:AB23)</f>
        <v>8636261749.5270004</v>
      </c>
      <c r="AC24" s="264">
        <f t="shared" si="29"/>
        <v>214.01212094920004</v>
      </c>
      <c r="AD24" s="268">
        <f>SUM(AD15:AD23)</f>
        <v>3.9820727738254944</v>
      </c>
      <c r="AE24" s="266">
        <f>SUM(AE15:AE23)</f>
        <v>8709368460.8990002</v>
      </c>
      <c r="AF24" s="264">
        <f t="shared" si="29"/>
        <v>206.5676170927</v>
      </c>
      <c r="AG24" s="268">
        <f t="shared" si="29"/>
        <v>3.8895982520933865</v>
      </c>
      <c r="AH24" s="266">
        <f>SUM(AH15:AH23)</f>
        <v>8267311082.3779993</v>
      </c>
      <c r="AI24" s="269">
        <f t="shared" si="29"/>
        <v>207.92484388950001</v>
      </c>
      <c r="AJ24" s="270">
        <f t="shared" si="29"/>
        <v>3.8669173921200124</v>
      </c>
      <c r="AK24" s="266">
        <f>SUM(AK15:AK23)</f>
        <v>8165263226.5890007</v>
      </c>
      <c r="AL24" s="269">
        <f t="shared" si="29"/>
        <v>206.08998511319996</v>
      </c>
      <c r="AM24" s="270">
        <f t="shared" si="29"/>
        <v>4.0134028473549268</v>
      </c>
      <c r="AN24" s="271">
        <f>SUM(AN15:AN23)</f>
        <v>8026144106.8010006</v>
      </c>
      <c r="AO24" s="267"/>
      <c r="AP24" s="269">
        <f>SUM(AP15:AP23)</f>
        <v>201.0209045121</v>
      </c>
      <c r="AQ24" s="272">
        <f>SUM(AQ15:AQ23)</f>
        <v>2.4804260787056776</v>
      </c>
      <c r="AR24" s="270">
        <f>SUM(AR15:AR23)</f>
        <v>191.6092602427</v>
      </c>
      <c r="AS24" s="272">
        <f>SUM(AS15:AS23)</f>
        <v>2.4937562827998998</v>
      </c>
      <c r="AT24" s="273">
        <f>SUM(AT15:AT23)</f>
        <v>185.8048542109</v>
      </c>
      <c r="AU24" s="274">
        <v>2.3734198831197193</v>
      </c>
      <c r="AV24" s="275">
        <f>SUM(AV15:AV23)</f>
        <v>178.08772440659999</v>
      </c>
      <c r="AW24" s="276">
        <v>2.3120839177620844</v>
      </c>
      <c r="AX24" s="275">
        <f>SUM(AX15:AX23)</f>
        <v>172.7017309938</v>
      </c>
      <c r="AY24" s="276">
        <v>2.2306258224380171</v>
      </c>
      <c r="AZ24" s="275">
        <f>SUM(AZ15:AZ23)</f>
        <v>167.64153551139998</v>
      </c>
      <c r="BA24" s="276">
        <v>2.2543234351606962</v>
      </c>
      <c r="BB24" s="269">
        <v>157.3497798508898</v>
      </c>
      <c r="BC24" s="270">
        <v>2.1210499817000001</v>
      </c>
      <c r="BD24" s="277"/>
      <c r="BG24" s="277"/>
    </row>
    <row r="25" spans="1:59" s="327" customFormat="1" ht="12" customHeight="1" thickBot="1" x14ac:dyDescent="0.25">
      <c r="A25" s="18"/>
      <c r="B25" s="317" t="s">
        <v>145</v>
      </c>
      <c r="C25" s="318">
        <v>284.74405798350449</v>
      </c>
      <c r="D25" s="319">
        <v>5.3622639272572874</v>
      </c>
      <c r="E25" s="320">
        <v>12476995028.75194</v>
      </c>
      <c r="F25" s="321"/>
      <c r="G25" s="318">
        <f>G13+G24</f>
        <v>288.06705366295228</v>
      </c>
      <c r="H25" s="319">
        <f t="shared" si="28"/>
        <v>5.5151640747368358</v>
      </c>
      <c r="I25" s="320">
        <f>I13+I24</f>
        <v>12672496017.77614</v>
      </c>
      <c r="J25" s="321"/>
      <c r="K25" s="322">
        <f>K13+K24</f>
        <v>308.17670252243539</v>
      </c>
      <c r="L25" s="319">
        <f>(K25*100)/K5</f>
        <v>5.6736306975293074</v>
      </c>
      <c r="M25" s="320">
        <f>M13+M24</f>
        <v>13089861144.539021</v>
      </c>
      <c r="N25" s="321"/>
      <c r="O25" s="323">
        <f>O24+O13</f>
        <v>301.97089194925269</v>
      </c>
      <c r="P25" s="324">
        <f t="shared" si="13"/>
        <v>5.5095138259599796</v>
      </c>
      <c r="Q25" s="320">
        <f>Q24+Q13</f>
        <v>12841507806.908611</v>
      </c>
      <c r="R25" s="321"/>
      <c r="S25" s="323">
        <f>SUM(S24+S13)</f>
        <v>310.52099704708229</v>
      </c>
      <c r="T25" s="324">
        <f>SUM(T24+T13)</f>
        <v>5.6035818712030405</v>
      </c>
      <c r="U25" s="320">
        <f>SUM(U24+U13)</f>
        <v>12796781305.597599</v>
      </c>
      <c r="V25" s="321"/>
      <c r="W25" s="323">
        <f>SUM(W24+W13)</f>
        <v>304.10371929760004</v>
      </c>
      <c r="X25" s="324">
        <f t="shared" ref="X25:AN25" si="30">SUM(X24+X13)</f>
        <v>5.6378334547839639</v>
      </c>
      <c r="Y25" s="320">
        <f t="shared" si="30"/>
        <v>12462315614.042</v>
      </c>
      <c r="Z25" s="323">
        <f t="shared" si="30"/>
        <v>324.89646012750006</v>
      </c>
      <c r="AA25" s="324">
        <f t="shared" si="30"/>
        <v>5.9091028445091656</v>
      </c>
      <c r="AB25" s="320">
        <f t="shared" si="30"/>
        <v>13147286535.875999</v>
      </c>
      <c r="AC25" s="323">
        <f t="shared" si="30"/>
        <v>325.46022309420005</v>
      </c>
      <c r="AD25" s="324">
        <f t="shared" si="30"/>
        <v>6.0557611765093338</v>
      </c>
      <c r="AE25" s="320">
        <f t="shared" si="30"/>
        <v>13244824590.91</v>
      </c>
      <c r="AF25" s="323">
        <f t="shared" si="30"/>
        <v>315.5106710778</v>
      </c>
      <c r="AG25" s="324">
        <f t="shared" si="30"/>
        <v>5.9409590526006575</v>
      </c>
      <c r="AH25" s="320">
        <f t="shared" si="30"/>
        <v>12627462640.57</v>
      </c>
      <c r="AI25" s="323">
        <f t="shared" si="30"/>
        <v>327.9903336447</v>
      </c>
      <c r="AJ25" s="324">
        <f t="shared" si="30"/>
        <v>6.0998556107704482</v>
      </c>
      <c r="AK25" s="320">
        <f t="shared" si="30"/>
        <v>12880266541.867001</v>
      </c>
      <c r="AL25" s="323">
        <f t="shared" si="30"/>
        <v>309.4227278541</v>
      </c>
      <c r="AM25" s="324">
        <f t="shared" si="30"/>
        <v>6.0257079271652305</v>
      </c>
      <c r="AN25" s="325">
        <f t="shared" si="30"/>
        <v>12050422548.76</v>
      </c>
      <c r="AO25" s="321"/>
      <c r="AP25" s="323">
        <f>SUM(AP24+AP13)</f>
        <v>295.88920575960003</v>
      </c>
      <c r="AQ25" s="326">
        <f>SUM(AQ24+AQ13)</f>
        <v>3.6510197989356108</v>
      </c>
      <c r="AR25" s="324">
        <f>SUM(AR24+AR13)</f>
        <v>296.27235785919999</v>
      </c>
      <c r="AS25" s="326">
        <f>SUM(AS24+AS13)</f>
        <v>3.8559256107741722</v>
      </c>
      <c r="AT25" s="324">
        <f>SUM(AT24+AT13)</f>
        <v>269.89599301240003</v>
      </c>
      <c r="AU25" s="326">
        <v>3.4211242870851581</v>
      </c>
      <c r="AV25" s="324">
        <f>SUM(AV24+AV13)</f>
        <v>266.0429623549</v>
      </c>
      <c r="AW25" s="324">
        <v>3.4247773758446471</v>
      </c>
      <c r="AX25" s="324">
        <f>SUM(AX24+AX13)</f>
        <v>259.32179216560002</v>
      </c>
      <c r="AY25" s="326">
        <v>3.3197665354475947</v>
      </c>
      <c r="AZ25" s="324">
        <f>SUM(AZ24+AZ13)</f>
        <v>252.3904031079</v>
      </c>
      <c r="BA25" s="324">
        <v>3.3680190872820566</v>
      </c>
      <c r="BB25" s="323">
        <v>242.7254723389114</v>
      </c>
      <c r="BC25" s="324">
        <v>3.2719007243</v>
      </c>
    </row>
    <row r="26" spans="1:59" ht="12" customHeight="1" thickTop="1" x14ac:dyDescent="0.2">
      <c r="B26" s="178" t="s">
        <v>146</v>
      </c>
      <c r="C26" s="328"/>
      <c r="D26" s="329"/>
      <c r="E26" s="178"/>
      <c r="F26" s="178"/>
      <c r="G26" s="328"/>
      <c r="H26" s="329"/>
      <c r="I26" s="178"/>
      <c r="J26" s="178"/>
      <c r="K26" s="328"/>
      <c r="L26" s="329"/>
      <c r="M26" s="178"/>
      <c r="N26" s="178"/>
      <c r="O26" s="328"/>
      <c r="P26" s="329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330"/>
      <c r="AU26" s="331"/>
      <c r="AV26" s="178"/>
      <c r="BC26" s="332" t="s">
        <v>1</v>
      </c>
    </row>
    <row r="27" spans="1:59" ht="12" customHeight="1" x14ac:dyDescent="0.2">
      <c r="B27" s="400" t="s">
        <v>190</v>
      </c>
      <c r="C27" s="401"/>
      <c r="D27" s="402"/>
      <c r="E27" s="6"/>
      <c r="F27" s="6"/>
      <c r="G27" s="401"/>
      <c r="H27" s="402"/>
      <c r="I27" s="6"/>
      <c r="J27" s="6"/>
      <c r="K27" s="401"/>
      <c r="L27" s="402"/>
      <c r="M27" s="6"/>
      <c r="N27" s="6"/>
      <c r="O27" s="401"/>
      <c r="P27" s="402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403"/>
      <c r="AU27" s="404"/>
      <c r="AV27" s="6"/>
      <c r="BC27" s="332" t="s">
        <v>191</v>
      </c>
    </row>
    <row r="28" spans="1:59" ht="12" customHeight="1" x14ac:dyDescent="0.2">
      <c r="B28" s="178" t="s">
        <v>147</v>
      </c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333"/>
      <c r="AS28" s="178"/>
      <c r="AT28" s="330"/>
      <c r="AU28" s="331"/>
      <c r="AV28" s="178"/>
    </row>
    <row r="29" spans="1:59" ht="12" customHeight="1" x14ac:dyDescent="0.2">
      <c r="B29" s="18" t="s">
        <v>148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334"/>
      <c r="AV29" s="178"/>
    </row>
    <row r="30" spans="1:59" ht="12.75" customHeight="1" x14ac:dyDescent="0.2">
      <c r="B30" s="178" t="s">
        <v>174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335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V30" s="178"/>
    </row>
    <row r="31" spans="1:59" ht="12.75" customHeight="1" x14ac:dyDescent="0.2">
      <c r="B31" s="336"/>
      <c r="C31" s="62"/>
      <c r="D31" s="178"/>
      <c r="E31" s="178"/>
      <c r="F31" s="178"/>
      <c r="G31" s="62"/>
      <c r="H31" s="178"/>
      <c r="I31" s="178"/>
      <c r="J31" s="178"/>
      <c r="K31" s="62"/>
      <c r="L31" s="178"/>
      <c r="M31" s="178"/>
      <c r="N31" s="178"/>
      <c r="O31" s="62"/>
      <c r="P31" s="178"/>
      <c r="Q31" s="178"/>
      <c r="R31" s="178"/>
      <c r="S31" s="62"/>
      <c r="T31" s="178"/>
      <c r="U31" s="62"/>
      <c r="V31" s="178"/>
      <c r="W31" s="337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V31" s="178"/>
    </row>
    <row r="32" spans="1:59" ht="12.75" customHeight="1" x14ac:dyDescent="0.2">
      <c r="B32" s="338"/>
      <c r="C32" s="339"/>
      <c r="D32" s="178"/>
      <c r="E32" s="178"/>
      <c r="F32" s="178"/>
      <c r="G32" s="339"/>
      <c r="H32" s="178"/>
      <c r="I32" s="178"/>
      <c r="J32" s="178"/>
      <c r="K32" s="339"/>
      <c r="L32" s="178"/>
      <c r="M32" s="178"/>
      <c r="N32" s="178"/>
      <c r="O32" s="339"/>
      <c r="P32" s="178"/>
      <c r="Q32" s="178"/>
      <c r="R32" s="178"/>
      <c r="S32" s="339"/>
      <c r="T32" s="178"/>
      <c r="U32" s="235"/>
      <c r="V32" s="178"/>
      <c r="W32" s="337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V32" s="178"/>
    </row>
    <row r="33" spans="2:48" ht="12.75" customHeight="1" x14ac:dyDescent="0.2">
      <c r="B33" s="338"/>
      <c r="C33" s="339"/>
      <c r="D33" s="178"/>
      <c r="E33" s="235"/>
      <c r="F33" s="178"/>
      <c r="G33" s="339"/>
      <c r="H33" s="178"/>
      <c r="I33" s="235"/>
      <c r="J33" s="178"/>
      <c r="K33" s="339"/>
      <c r="L33" s="178"/>
      <c r="M33" s="235"/>
      <c r="N33" s="178"/>
      <c r="O33" s="339"/>
      <c r="P33" s="178"/>
      <c r="Q33" s="235"/>
      <c r="R33" s="178"/>
      <c r="S33" s="339"/>
      <c r="T33" s="178"/>
      <c r="U33" s="235"/>
      <c r="V33" s="178"/>
      <c r="W33" s="337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V33" s="178"/>
    </row>
    <row r="34" spans="2:48" ht="12.75" customHeight="1" x14ac:dyDescent="0.2">
      <c r="B34" s="338"/>
      <c r="C34" s="339"/>
      <c r="D34" s="178"/>
      <c r="E34" s="235"/>
      <c r="F34" s="178"/>
      <c r="G34" s="339"/>
      <c r="H34" s="178"/>
      <c r="I34" s="235"/>
      <c r="J34" s="178"/>
      <c r="K34" s="339"/>
      <c r="L34" s="178"/>
      <c r="M34" s="235"/>
      <c r="N34" s="178"/>
      <c r="O34" s="339"/>
      <c r="P34" s="178"/>
      <c r="Q34" s="235"/>
      <c r="R34" s="178"/>
      <c r="S34" s="339"/>
      <c r="T34" s="178"/>
      <c r="U34" s="235"/>
      <c r="V34" s="178"/>
      <c r="W34" s="337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V34" s="178"/>
    </row>
    <row r="35" spans="2:48" ht="12.75" customHeight="1" x14ac:dyDescent="0.2">
      <c r="B35" s="337"/>
      <c r="C35" s="337"/>
      <c r="D35" s="178"/>
      <c r="E35" s="337"/>
      <c r="F35" s="178"/>
      <c r="G35" s="337"/>
      <c r="H35" s="178"/>
      <c r="I35" s="337"/>
      <c r="J35" s="178"/>
      <c r="K35" s="337"/>
      <c r="L35" s="178"/>
      <c r="M35" s="337"/>
      <c r="N35" s="178"/>
      <c r="O35" s="337"/>
      <c r="P35" s="178"/>
      <c r="Q35" s="337"/>
      <c r="R35" s="178"/>
      <c r="S35" s="337"/>
      <c r="T35" s="178"/>
      <c r="U35" s="337"/>
      <c r="V35" s="178"/>
      <c r="W35" s="337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V35" s="178"/>
    </row>
    <row r="36" spans="2:48" ht="12.75" customHeight="1" x14ac:dyDescent="0.2"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U36" s="340"/>
      <c r="AV36" s="178"/>
    </row>
    <row r="37" spans="2:48" ht="12.75" customHeight="1" x14ac:dyDescent="0.2"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341"/>
      <c r="AU37" s="331"/>
      <c r="AV37" s="178"/>
    </row>
    <row r="38" spans="2:48" ht="12.75" customHeight="1" x14ac:dyDescent="0.2"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334"/>
      <c r="AV38" s="178"/>
    </row>
    <row r="39" spans="2:48" ht="12.75" customHeight="1" x14ac:dyDescent="0.2"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V39" s="178"/>
    </row>
    <row r="40" spans="2:48" ht="12.75" customHeight="1" x14ac:dyDescent="0.2"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V40" s="178"/>
    </row>
    <row r="41" spans="2:48" ht="12.75" customHeight="1" x14ac:dyDescent="0.2"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V41" s="178"/>
    </row>
    <row r="42" spans="2:48" ht="12.75" customHeight="1" x14ac:dyDescent="0.2"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V42" s="178"/>
    </row>
    <row r="43" spans="2:48" ht="12.75" customHeight="1" x14ac:dyDescent="0.2"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V43" s="178"/>
    </row>
    <row r="44" spans="2:48" ht="12.75" customHeight="1" x14ac:dyDescent="0.2"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V44" s="178"/>
    </row>
    <row r="45" spans="2:48" ht="12.75" customHeight="1" x14ac:dyDescent="0.2"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U45" s="331"/>
      <c r="AV45" s="178"/>
    </row>
    <row r="46" spans="2:48" ht="12.75" customHeight="1" x14ac:dyDescent="0.2"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213"/>
      <c r="AV46" s="178"/>
    </row>
    <row r="47" spans="2:48" ht="12.75" customHeight="1" x14ac:dyDescent="0.2"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U47" s="178"/>
      <c r="AV47" s="178"/>
    </row>
    <row r="48" spans="2:48" ht="12.75" customHeight="1" x14ac:dyDescent="0.2"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</row>
    <row r="49" spans="2:53" ht="12.75" customHeight="1" x14ac:dyDescent="0.2">
      <c r="B49" s="183"/>
    </row>
    <row r="51" spans="2:53" ht="12.75" customHeight="1" x14ac:dyDescent="0.2">
      <c r="B51" s="342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</row>
    <row r="52" spans="2:53" ht="12.75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</row>
    <row r="53" spans="2:53" ht="12.75" customHeight="1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2:53" ht="12.75" customHeight="1" x14ac:dyDescent="0.2">
      <c r="B54" s="19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19"/>
      <c r="AW54" s="19"/>
      <c r="AX54" s="21"/>
      <c r="AY54" s="19"/>
    </row>
    <row r="55" spans="2:53" ht="12.75" customHeight="1" x14ac:dyDescent="0.2">
      <c r="B55" s="1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19"/>
      <c r="AW55" s="19"/>
      <c r="AX55" s="21"/>
      <c r="AY55" s="19"/>
    </row>
    <row r="56" spans="2:53" ht="12.75" customHeight="1" x14ac:dyDescent="0.2">
      <c r="B56" s="1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19"/>
      <c r="AW56" s="19"/>
      <c r="AX56" s="21"/>
      <c r="AY56" s="19"/>
    </row>
    <row r="57" spans="2:53" ht="12.75" customHeight="1" x14ac:dyDescent="0.2">
      <c r="B57" s="1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19"/>
      <c r="AW57" s="19"/>
      <c r="AX57" s="21"/>
      <c r="AY57" s="19"/>
    </row>
    <row r="58" spans="2:53" ht="12.75" customHeight="1" x14ac:dyDescent="0.2">
      <c r="B58" s="19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19"/>
      <c r="AW58" s="19"/>
      <c r="AX58" s="21"/>
      <c r="AY58" s="19"/>
    </row>
    <row r="59" spans="2:53" ht="12.75" customHeight="1" x14ac:dyDescent="0.2">
      <c r="B59" s="19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19"/>
      <c r="AW59" s="19"/>
      <c r="AX59" s="21"/>
      <c r="AY59" s="19"/>
      <c r="BA59" s="19"/>
    </row>
    <row r="60" spans="2:53" ht="12.75" customHeight="1" x14ac:dyDescent="0.2">
      <c r="B60" s="1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19"/>
      <c r="AW60" s="19"/>
      <c r="AX60" s="21"/>
      <c r="AY60" s="19"/>
    </row>
    <row r="61" spans="2:53" ht="12.75" customHeight="1" x14ac:dyDescent="0.2"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19"/>
      <c r="AW61" s="19"/>
      <c r="AX61" s="21"/>
      <c r="AY61" s="19"/>
    </row>
    <row r="62" spans="2:53" ht="12.75" customHeight="1" x14ac:dyDescent="0.2">
      <c r="B62" s="19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19"/>
      <c r="AW62" s="19"/>
      <c r="AX62" s="21"/>
      <c r="AY62" s="19"/>
    </row>
    <row r="63" spans="2:53" ht="12.75" customHeight="1" x14ac:dyDescent="0.2">
      <c r="B63" s="19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19"/>
      <c r="AW63" s="19"/>
      <c r="AX63" s="21"/>
      <c r="AY63" s="19"/>
    </row>
    <row r="64" spans="2:53" ht="12.75" customHeight="1" x14ac:dyDescent="0.2">
      <c r="B64" s="19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19"/>
      <c r="AW64" s="19"/>
      <c r="AX64" s="21"/>
      <c r="AY64" s="19"/>
    </row>
    <row r="65" spans="2:51" ht="12.75" customHeight="1" x14ac:dyDescent="0.2">
      <c r="B65" s="19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19"/>
      <c r="AW65" s="19"/>
      <c r="AX65" s="21"/>
      <c r="AY65" s="19"/>
    </row>
    <row r="66" spans="2:51" ht="12.75" customHeight="1" x14ac:dyDescent="0.2">
      <c r="B66" s="19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19"/>
      <c r="AW66" s="19"/>
      <c r="AX66" s="21"/>
      <c r="AY66" s="19"/>
    </row>
    <row r="67" spans="2:51" ht="12.75" customHeight="1" x14ac:dyDescent="0.2">
      <c r="B67" s="19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19"/>
      <c r="AW67" s="19"/>
      <c r="AX67" s="21"/>
      <c r="AY67" s="19"/>
    </row>
    <row r="68" spans="2:51" ht="12.75" customHeight="1" x14ac:dyDescent="0.2">
      <c r="B68" s="19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19"/>
      <c r="AW68" s="19"/>
      <c r="AX68" s="21"/>
      <c r="AY68" s="19"/>
    </row>
    <row r="69" spans="2:51" ht="12.75" customHeight="1" x14ac:dyDescent="0.2">
      <c r="B69" s="19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19"/>
      <c r="AW69" s="19"/>
      <c r="AX69" s="21"/>
      <c r="AY69" s="19"/>
    </row>
    <row r="70" spans="2:51" ht="12.75" customHeight="1" x14ac:dyDescent="0.2">
      <c r="B70" s="19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19"/>
      <c r="AW70" s="19"/>
      <c r="AX70" s="21"/>
      <c r="AY70" s="19"/>
    </row>
    <row r="71" spans="2:51" ht="12.75" customHeight="1" x14ac:dyDescent="0.2">
      <c r="B71" s="19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19"/>
      <c r="AW71" s="19"/>
      <c r="AX71" s="21"/>
      <c r="AY71" s="19"/>
    </row>
    <row r="72" spans="2:51" ht="12.75" customHeight="1" x14ac:dyDescent="0.2">
      <c r="B72" s="19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19"/>
      <c r="AW72" s="19"/>
      <c r="AX72" s="21"/>
      <c r="AY72" s="19"/>
    </row>
    <row r="73" spans="2:51" ht="12.75" customHeight="1" x14ac:dyDescent="0.2">
      <c r="B73" s="19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19"/>
      <c r="AW73" s="19"/>
      <c r="AX73" s="21"/>
      <c r="AY73" s="19"/>
    </row>
    <row r="74" spans="2:51" ht="12.75" customHeight="1" x14ac:dyDescent="0.2">
      <c r="B74" s="19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19"/>
      <c r="AW74" s="19"/>
      <c r="AX74" s="21"/>
      <c r="AY74" s="19"/>
    </row>
    <row r="75" spans="2:51" ht="12.75" customHeight="1" x14ac:dyDescent="0.2">
      <c r="B75" s="19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19"/>
      <c r="AW75" s="19"/>
      <c r="AX75" s="21"/>
      <c r="AY75" s="19"/>
    </row>
  </sheetData>
  <mergeCells count="20">
    <mergeCell ref="W3:Y3"/>
    <mergeCell ref="C3:E3"/>
    <mergeCell ref="G3:I3"/>
    <mergeCell ref="K3:M3"/>
    <mergeCell ref="O3:Q3"/>
    <mergeCell ref="S3:U3"/>
    <mergeCell ref="AX3:AY3"/>
    <mergeCell ref="AZ3:BA3"/>
    <mergeCell ref="BB3:BC3"/>
    <mergeCell ref="Z3:AB3"/>
    <mergeCell ref="AC3:AE3"/>
    <mergeCell ref="AF3:AH3"/>
    <mergeCell ref="AI3:AK3"/>
    <mergeCell ref="AL3:AN3"/>
    <mergeCell ref="AP3:AQ3"/>
    <mergeCell ref="AP11:AP12"/>
    <mergeCell ref="AQ11:AQ12"/>
    <mergeCell ref="AR3:AS3"/>
    <mergeCell ref="AT3:AU3"/>
    <mergeCell ref="AV3:AW3"/>
  </mergeCells>
  <conditionalFormatting sqref="U22">
    <cfRule type="expression" dxfId="63" priority="62" stopIfTrue="1">
      <formula>OR($Z22="f",$Z22="g")</formula>
    </cfRule>
  </conditionalFormatting>
  <conditionalFormatting sqref="U12">
    <cfRule type="expression" dxfId="62" priority="64" stopIfTrue="1">
      <formula>OR($Z12="f",$Z12="g")</formula>
    </cfRule>
  </conditionalFormatting>
  <conditionalFormatting sqref="S22">
    <cfRule type="expression" dxfId="61" priority="63" stopIfTrue="1">
      <formula>OR($Z22="f",$Z22="g")</formula>
    </cfRule>
  </conditionalFormatting>
  <conditionalFormatting sqref="Q22">
    <cfRule type="expression" dxfId="60" priority="59" stopIfTrue="1">
      <formula>OR($Z22="f",$Z22="g")</formula>
    </cfRule>
  </conditionalFormatting>
  <conditionalFormatting sqref="Q12">
    <cfRule type="expression" dxfId="59" priority="61" stopIfTrue="1">
      <formula>OR($Z12="f",$Z12="g")</formula>
    </cfRule>
  </conditionalFormatting>
  <conditionalFormatting sqref="O22">
    <cfRule type="expression" dxfId="58" priority="60" stopIfTrue="1">
      <formula>OR($Z22="f",$Z22="g")</formula>
    </cfRule>
  </conditionalFormatting>
  <conditionalFormatting sqref="L7">
    <cfRule type="expression" dxfId="57" priority="58" stopIfTrue="1">
      <formula>OR($P7="f",$P7="g")</formula>
    </cfRule>
  </conditionalFormatting>
  <conditionalFormatting sqref="L8">
    <cfRule type="expression" dxfId="56" priority="57" stopIfTrue="1">
      <formula>OR($P8="f",$P8="g")</formula>
    </cfRule>
  </conditionalFormatting>
  <conditionalFormatting sqref="L9">
    <cfRule type="expression" dxfId="55" priority="56" stopIfTrue="1">
      <formula>OR($P9="f",$P9="g")</formula>
    </cfRule>
  </conditionalFormatting>
  <conditionalFormatting sqref="L10">
    <cfRule type="expression" dxfId="54" priority="55" stopIfTrue="1">
      <formula>OR($P10="f",$P10="g")</formula>
    </cfRule>
  </conditionalFormatting>
  <conditionalFormatting sqref="M9">
    <cfRule type="expression" dxfId="53" priority="54" stopIfTrue="1">
      <formula>OR($S9="f",$S9="g")</formula>
    </cfRule>
  </conditionalFormatting>
  <conditionalFormatting sqref="M10">
    <cfRule type="expression" dxfId="52" priority="53" stopIfTrue="1">
      <formula>OR($S10="f",$S10="g")</formula>
    </cfRule>
  </conditionalFormatting>
  <conditionalFormatting sqref="M11">
    <cfRule type="expression" dxfId="51" priority="52" stopIfTrue="1">
      <formula>OR($S11="f",$S11="g")</formula>
    </cfRule>
  </conditionalFormatting>
  <conditionalFormatting sqref="M15">
    <cfRule type="expression" dxfId="50" priority="51" stopIfTrue="1">
      <formula>OR($S15="f",$S15="g")</formula>
    </cfRule>
  </conditionalFormatting>
  <conditionalFormatting sqref="M16">
    <cfRule type="expression" dxfId="49" priority="50" stopIfTrue="1">
      <formula>OR($S16="f",$S16="g")</formula>
    </cfRule>
  </conditionalFormatting>
  <conditionalFormatting sqref="M17">
    <cfRule type="expression" dxfId="48" priority="49" stopIfTrue="1">
      <formula>OR($S17="f",$S17="g")</formula>
    </cfRule>
  </conditionalFormatting>
  <conditionalFormatting sqref="M18">
    <cfRule type="expression" dxfId="47" priority="48" stopIfTrue="1">
      <formula>OR($S18="f",$S18="g")</formula>
    </cfRule>
  </conditionalFormatting>
  <conditionalFormatting sqref="M19">
    <cfRule type="expression" dxfId="46" priority="47" stopIfTrue="1">
      <formula>OR($S19="f",$S19="g")</formula>
    </cfRule>
  </conditionalFormatting>
  <conditionalFormatting sqref="M20">
    <cfRule type="expression" dxfId="45" priority="46" stopIfTrue="1">
      <formula>OR($S20="f",$S20="g")</formula>
    </cfRule>
  </conditionalFormatting>
  <conditionalFormatting sqref="M21">
    <cfRule type="expression" dxfId="44" priority="45" stopIfTrue="1">
      <formula>OR($S21="f",$S21="g")</formula>
    </cfRule>
  </conditionalFormatting>
  <conditionalFormatting sqref="M23">
    <cfRule type="expression" dxfId="43" priority="44" stopIfTrue="1">
      <formula>OR($S23="f",$S23="g")</formula>
    </cfRule>
  </conditionalFormatting>
  <conditionalFormatting sqref="M22">
    <cfRule type="expression" dxfId="42" priority="42" stopIfTrue="1">
      <formula>OR($Z22="f",$Z22="g")</formula>
    </cfRule>
  </conditionalFormatting>
  <conditionalFormatting sqref="K22">
    <cfRule type="expression" dxfId="41" priority="43" stopIfTrue="1">
      <formula>OR($Z22="f",$Z22="g")</formula>
    </cfRule>
  </conditionalFormatting>
  <conditionalFormatting sqref="M12">
    <cfRule type="expression" dxfId="40" priority="41" stopIfTrue="1">
      <formula>OR($Z12="f",$Z12="g")</formula>
    </cfRule>
  </conditionalFormatting>
  <conditionalFormatting sqref="H7">
    <cfRule type="expression" dxfId="39" priority="40" stopIfTrue="1">
      <formula>OR($P7="f",$P7="g")</formula>
    </cfRule>
  </conditionalFormatting>
  <conditionalFormatting sqref="I9">
    <cfRule type="expression" dxfId="38" priority="39" stopIfTrue="1">
      <formula>OR($S9="f",$S9="g")</formula>
    </cfRule>
  </conditionalFormatting>
  <conditionalFormatting sqref="I10">
    <cfRule type="expression" dxfId="37" priority="38" stopIfTrue="1">
      <formula>OR($S10="f",$S10="g")</formula>
    </cfRule>
  </conditionalFormatting>
  <conditionalFormatting sqref="I11">
    <cfRule type="expression" dxfId="36" priority="37" stopIfTrue="1">
      <formula>OR($S11="f",$S11="g")</formula>
    </cfRule>
  </conditionalFormatting>
  <conditionalFormatting sqref="I15">
    <cfRule type="expression" dxfId="35" priority="36" stopIfTrue="1">
      <formula>OR($S15="f",$S15="g")</formula>
    </cfRule>
  </conditionalFormatting>
  <conditionalFormatting sqref="I16">
    <cfRule type="expression" dxfId="34" priority="35" stopIfTrue="1">
      <formula>OR($S16="f",$S16="g")</formula>
    </cfRule>
  </conditionalFormatting>
  <conditionalFormatting sqref="I17">
    <cfRule type="expression" dxfId="33" priority="34" stopIfTrue="1">
      <formula>OR($S17="f",$S17="g")</formula>
    </cfRule>
  </conditionalFormatting>
  <conditionalFormatting sqref="I18">
    <cfRule type="expression" dxfId="32" priority="33" stopIfTrue="1">
      <formula>OR($S18="f",$S18="g")</formula>
    </cfRule>
  </conditionalFormatting>
  <conditionalFormatting sqref="I19">
    <cfRule type="expression" dxfId="31" priority="32" stopIfTrue="1">
      <formula>OR($S19="f",$S19="g")</formula>
    </cfRule>
  </conditionalFormatting>
  <conditionalFormatting sqref="I20">
    <cfRule type="expression" dxfId="30" priority="31" stopIfTrue="1">
      <formula>OR($S20="f",$S20="g")</formula>
    </cfRule>
  </conditionalFormatting>
  <conditionalFormatting sqref="I21">
    <cfRule type="expression" dxfId="29" priority="30" stopIfTrue="1">
      <formula>OR($S21="f",$S21="g")</formula>
    </cfRule>
  </conditionalFormatting>
  <conditionalFormatting sqref="I23">
    <cfRule type="expression" dxfId="28" priority="29" stopIfTrue="1">
      <formula>OR($S23="f",$S23="g")</formula>
    </cfRule>
  </conditionalFormatting>
  <conditionalFormatting sqref="G22">
    <cfRule type="expression" dxfId="27" priority="28" stopIfTrue="1">
      <formula>OR($Z22="f",$Z22="g")</formula>
    </cfRule>
  </conditionalFormatting>
  <conditionalFormatting sqref="I12">
    <cfRule type="expression" dxfId="26" priority="27" stopIfTrue="1">
      <formula>OR($Z12="f",$Z12="g")</formula>
    </cfRule>
  </conditionalFormatting>
  <conditionalFormatting sqref="H8">
    <cfRule type="expression" dxfId="25" priority="26" stopIfTrue="1">
      <formula>OR($P8="f",$P8="g")</formula>
    </cfRule>
  </conditionalFormatting>
  <conditionalFormatting sqref="H9">
    <cfRule type="expression" dxfId="24" priority="25" stopIfTrue="1">
      <formula>OR($P9="f",$P9="g")</formula>
    </cfRule>
  </conditionalFormatting>
  <conditionalFormatting sqref="H10">
    <cfRule type="expression" dxfId="23" priority="24" stopIfTrue="1">
      <formula>OR($P10="f",$P10="g")</formula>
    </cfRule>
  </conditionalFormatting>
  <conditionalFormatting sqref="H11">
    <cfRule type="expression" dxfId="22" priority="23" stopIfTrue="1">
      <formula>OR($P11="f",$P11="g")</formula>
    </cfRule>
  </conditionalFormatting>
  <conditionalFormatting sqref="H13">
    <cfRule type="expression" dxfId="21" priority="22" stopIfTrue="1">
      <formula>OR($P13="f",$P13="g")</formula>
    </cfRule>
  </conditionalFormatting>
  <conditionalFormatting sqref="I22">
    <cfRule type="expression" dxfId="20" priority="21" stopIfTrue="1">
      <formula>OR($S22="f",$S22="g")</formula>
    </cfRule>
  </conditionalFormatting>
  <conditionalFormatting sqref="D7">
    <cfRule type="expression" dxfId="19" priority="20" stopIfTrue="1">
      <formula>OR($P7="f",$P7="g")</formula>
    </cfRule>
  </conditionalFormatting>
  <conditionalFormatting sqref="E9">
    <cfRule type="expression" dxfId="18" priority="19" stopIfTrue="1">
      <formula>OR($S9="f",$S9="g")</formula>
    </cfRule>
  </conditionalFormatting>
  <conditionalFormatting sqref="E10">
    <cfRule type="expression" dxfId="17" priority="18" stopIfTrue="1">
      <formula>OR($S10="f",$S10="g")</formula>
    </cfRule>
  </conditionalFormatting>
  <conditionalFormatting sqref="E11">
    <cfRule type="expression" dxfId="16" priority="17" stopIfTrue="1">
      <formula>OR($S11="f",$S11="g")</formula>
    </cfRule>
  </conditionalFormatting>
  <conditionalFormatting sqref="E15">
    <cfRule type="expression" dxfId="15" priority="16" stopIfTrue="1">
      <formula>OR($S15="f",$S15="g")</formula>
    </cfRule>
  </conditionalFormatting>
  <conditionalFormatting sqref="E16">
    <cfRule type="expression" dxfId="14" priority="15" stopIfTrue="1">
      <formula>OR($S16="f",$S16="g")</formula>
    </cfRule>
  </conditionalFormatting>
  <conditionalFormatting sqref="E17">
    <cfRule type="expression" dxfId="13" priority="14" stopIfTrue="1">
      <formula>OR($S17="f",$S17="g")</formula>
    </cfRule>
  </conditionalFormatting>
  <conditionalFormatting sqref="E18">
    <cfRule type="expression" dxfId="12" priority="13" stopIfTrue="1">
      <formula>OR($S18="f",$S18="g")</formula>
    </cfRule>
  </conditionalFormatting>
  <conditionalFormatting sqref="E19">
    <cfRule type="expression" dxfId="11" priority="12" stopIfTrue="1">
      <formula>OR($S19="f",$S19="g")</formula>
    </cfRule>
  </conditionalFormatting>
  <conditionalFormatting sqref="E20">
    <cfRule type="expression" dxfId="10" priority="11" stopIfTrue="1">
      <formula>OR($S20="f",$S20="g")</formula>
    </cfRule>
  </conditionalFormatting>
  <conditionalFormatting sqref="E21">
    <cfRule type="expression" dxfId="9" priority="10" stopIfTrue="1">
      <formula>OR($S21="f",$S21="g")</formula>
    </cfRule>
  </conditionalFormatting>
  <conditionalFormatting sqref="E23">
    <cfRule type="expression" dxfId="8" priority="9" stopIfTrue="1">
      <formula>OR($S23="f",$S23="g")</formula>
    </cfRule>
  </conditionalFormatting>
  <conditionalFormatting sqref="C22">
    <cfRule type="expression" dxfId="7" priority="8" stopIfTrue="1">
      <formula>OR($Z22="f",$Z22="g")</formula>
    </cfRule>
  </conditionalFormatting>
  <conditionalFormatting sqref="E12">
    <cfRule type="expression" dxfId="6" priority="7" stopIfTrue="1">
      <formula>OR($Z12="f",$Z12="g")</formula>
    </cfRule>
  </conditionalFormatting>
  <conditionalFormatting sqref="D8">
    <cfRule type="expression" dxfId="5" priority="6" stopIfTrue="1">
      <formula>OR($P8="f",$P8="g")</formula>
    </cfRule>
  </conditionalFormatting>
  <conditionalFormatting sqref="D9">
    <cfRule type="expression" dxfId="4" priority="5" stopIfTrue="1">
      <formula>OR($P9="f",$P9="g")</formula>
    </cfRule>
  </conditionalFormatting>
  <conditionalFormatting sqref="D10">
    <cfRule type="expression" dxfId="3" priority="4" stopIfTrue="1">
      <formula>OR($P10="f",$P10="g")</formula>
    </cfRule>
  </conditionalFormatting>
  <conditionalFormatting sqref="D11">
    <cfRule type="expression" dxfId="2" priority="3" stopIfTrue="1">
      <formula>OR($P11="f",$P11="g")</formula>
    </cfRule>
  </conditionalFormatting>
  <conditionalFormatting sqref="D13">
    <cfRule type="expression" dxfId="1" priority="2" stopIfTrue="1">
      <formula>OR($P13="f",$P13="g")</formula>
    </cfRule>
  </conditionalFormatting>
  <conditionalFormatting sqref="E22">
    <cfRule type="expression" dxfId="0" priority="1" stopIfTrue="1">
      <formula>OR($S22="f",$S22="g")</formula>
    </cfRule>
  </conditionalFormatting>
  <hyperlinks>
    <hyperlink ref="B1" location="'Titel'!A1" display="Titres"/>
  </hyperlinks>
  <pageMargins left="0" right="0" top="0" bottom="0" header="0.51181102362204722" footer="0.51181102362204722"/>
  <pageSetup paperSize="9" orientation="landscape" r:id="rId1"/>
  <colBreaks count="6" manualBreakCount="6">
    <brk id="9" max="1048575" man="1"/>
    <brk id="18" max="1048575" man="1"/>
    <brk id="25" max="1048575" man="1"/>
    <brk id="31" max="1048575" man="1"/>
    <brk id="37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G42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33203125" style="18" customWidth="1"/>
    <col min="2" max="2" width="19" style="18" customWidth="1"/>
    <col min="3" max="7" width="14" style="46" customWidth="1"/>
    <col min="8" max="8" width="7.83203125" style="18" customWidth="1"/>
    <col min="9" max="16384" width="24.83203125" style="18"/>
  </cols>
  <sheetData>
    <row r="1" spans="1:7" ht="12.75" customHeight="1" x14ac:dyDescent="0.2">
      <c r="B1" s="179" t="s">
        <v>7</v>
      </c>
      <c r="C1" s="343"/>
      <c r="D1" s="343"/>
      <c r="E1" s="343"/>
      <c r="F1" s="343"/>
      <c r="G1" s="343"/>
    </row>
    <row r="2" spans="1:7" ht="12.75" customHeight="1" x14ac:dyDescent="0.2">
      <c r="B2" s="344" t="s">
        <v>150</v>
      </c>
      <c r="C2" s="345"/>
      <c r="D2" s="345"/>
      <c r="E2" s="345"/>
      <c r="F2" s="345"/>
      <c r="G2" s="345"/>
    </row>
    <row r="3" spans="1:7" s="189" customFormat="1" ht="12.75" customHeight="1" x14ac:dyDescent="0.2">
      <c r="A3" s="18"/>
      <c r="B3" s="178" t="s">
        <v>151</v>
      </c>
      <c r="C3" s="346"/>
      <c r="D3" s="346"/>
      <c r="E3" s="346"/>
      <c r="F3" s="346"/>
      <c r="G3" s="347"/>
    </row>
    <row r="4" spans="1:7" ht="38.25" customHeight="1" thickBot="1" x14ac:dyDescent="0.25">
      <c r="B4" s="348"/>
      <c r="C4" s="349" t="s">
        <v>152</v>
      </c>
      <c r="D4" s="350" t="s">
        <v>153</v>
      </c>
      <c r="E4" s="350" t="s">
        <v>154</v>
      </c>
      <c r="F4" s="350" t="s">
        <v>155</v>
      </c>
      <c r="G4" s="351" t="s">
        <v>156</v>
      </c>
    </row>
    <row r="5" spans="1:7" ht="14.1" customHeight="1" thickTop="1" x14ac:dyDescent="0.2">
      <c r="B5" s="199" t="s">
        <v>157</v>
      </c>
      <c r="C5" s="352">
        <v>1.1264119735214397</v>
      </c>
      <c r="D5" s="353">
        <v>0.80818235044349329</v>
      </c>
      <c r="E5" s="353">
        <v>1.65275460324667</v>
      </c>
      <c r="F5" s="353">
        <v>3.458631086248142</v>
      </c>
      <c r="G5" s="354">
        <v>7.0459800134597446</v>
      </c>
    </row>
    <row r="6" spans="1:7" ht="14.1" customHeight="1" x14ac:dyDescent="0.2">
      <c r="B6" s="199" t="s">
        <v>158</v>
      </c>
      <c r="C6" s="352">
        <v>0.95899053001915902</v>
      </c>
      <c r="D6" s="353">
        <v>1.0442578855839144</v>
      </c>
      <c r="E6" s="353">
        <v>1.2941262621370431</v>
      </c>
      <c r="F6" s="353">
        <v>3.9877478469733094</v>
      </c>
      <c r="G6" s="354">
        <v>7.285122524713425</v>
      </c>
    </row>
    <row r="7" spans="1:7" ht="14.1" customHeight="1" x14ac:dyDescent="0.2">
      <c r="B7" s="199" t="s">
        <v>14</v>
      </c>
      <c r="C7" s="352">
        <v>1.0323049495388292</v>
      </c>
      <c r="D7" s="353">
        <v>1.0734809210965912</v>
      </c>
      <c r="E7" s="353">
        <v>1.492012566428089</v>
      </c>
      <c r="F7" s="353">
        <v>3.5189619598529225</v>
      </c>
      <c r="G7" s="354">
        <v>7.1167603969164315</v>
      </c>
    </row>
    <row r="8" spans="1:7" ht="14.1" customHeight="1" x14ac:dyDescent="0.2">
      <c r="B8" s="199" t="s">
        <v>159</v>
      </c>
      <c r="C8" s="352">
        <v>0.9990462158518334</v>
      </c>
      <c r="D8" s="353">
        <v>0.7964881311155515</v>
      </c>
      <c r="E8" s="353">
        <v>1.7471469737437624</v>
      </c>
      <c r="F8" s="353">
        <v>4.4341272011667332</v>
      </c>
      <c r="G8" s="354">
        <v>7.9768085218778806</v>
      </c>
    </row>
    <row r="9" spans="1:7" s="62" customFormat="1" ht="14.1" customHeight="1" x14ac:dyDescent="0.2">
      <c r="A9" s="18"/>
      <c r="B9" s="199" t="s">
        <v>10</v>
      </c>
      <c r="C9" s="352">
        <v>0.62145223897029356</v>
      </c>
      <c r="D9" s="353">
        <v>0.20558346528610885</v>
      </c>
      <c r="E9" s="353">
        <v>0.62880943705858006</v>
      </c>
      <c r="F9" s="353">
        <v>4.7515127882048329</v>
      </c>
      <c r="G9" s="354">
        <v>6.2073579295198149</v>
      </c>
    </row>
    <row r="10" spans="1:7" ht="14.1" customHeight="1" x14ac:dyDescent="0.2">
      <c r="B10" s="199" t="s">
        <v>24</v>
      </c>
      <c r="C10" s="352">
        <v>1.5347167585337127</v>
      </c>
      <c r="D10" s="353">
        <v>1.3919006189343754</v>
      </c>
      <c r="E10" s="353">
        <v>2.2939493721516322</v>
      </c>
      <c r="F10" s="353">
        <v>3.2887536118928375</v>
      </c>
      <c r="G10" s="354">
        <v>8.5093203615125574</v>
      </c>
    </row>
    <row r="11" spans="1:7" ht="14.1" customHeight="1" x14ac:dyDescent="0.2">
      <c r="B11" s="199" t="s">
        <v>160</v>
      </c>
      <c r="C11" s="352">
        <v>0.9179386590933083</v>
      </c>
      <c r="D11" s="353">
        <v>0.78433449970398827</v>
      </c>
      <c r="E11" s="353">
        <v>0.89057327610187786</v>
      </c>
      <c r="F11" s="353">
        <v>3.0342624723052523</v>
      </c>
      <c r="G11" s="354">
        <v>5.6271089072044278</v>
      </c>
    </row>
    <row r="12" spans="1:7" ht="14.1" customHeight="1" x14ac:dyDescent="0.2">
      <c r="A12" s="51"/>
      <c r="B12" s="199" t="s">
        <v>18</v>
      </c>
      <c r="C12" s="352">
        <v>0.95443373621367045</v>
      </c>
      <c r="D12" s="353">
        <v>0.97371179314669176</v>
      </c>
      <c r="E12" s="353">
        <v>2.7115234101752348</v>
      </c>
      <c r="F12" s="353">
        <v>3.3743940633500764</v>
      </c>
      <c r="G12" s="354">
        <v>8.0140630028856741</v>
      </c>
    </row>
    <row r="13" spans="1:7" ht="14.1" customHeight="1" x14ac:dyDescent="0.2">
      <c r="B13" s="199" t="s">
        <v>16</v>
      </c>
      <c r="C13" s="352">
        <v>1.0795382130719577</v>
      </c>
      <c r="D13" s="353">
        <v>1.2909073135339317</v>
      </c>
      <c r="E13" s="353">
        <v>1.6239297433194257</v>
      </c>
      <c r="F13" s="353">
        <v>6.234623977373948</v>
      </c>
      <c r="G13" s="354">
        <v>10.228999247299265</v>
      </c>
    </row>
    <row r="14" spans="1:7" ht="14.1" customHeight="1" x14ac:dyDescent="0.2">
      <c r="B14" s="199" t="s">
        <v>13</v>
      </c>
      <c r="C14" s="352">
        <v>1.1363363049475221</v>
      </c>
      <c r="D14" s="353">
        <v>0.81944548777064274</v>
      </c>
      <c r="E14" s="353">
        <v>2.206271092796058</v>
      </c>
      <c r="F14" s="353">
        <v>3.1160447031786838</v>
      </c>
      <c r="G14" s="354">
        <v>7.2780975886929067</v>
      </c>
    </row>
    <row r="15" spans="1:7" ht="14.1" customHeight="1" x14ac:dyDescent="0.2">
      <c r="B15" s="199" t="s">
        <v>161</v>
      </c>
      <c r="C15" s="352">
        <v>1.213092628560283</v>
      </c>
      <c r="D15" s="353">
        <v>1.27416518417714</v>
      </c>
      <c r="E15" s="353">
        <v>1.2284993982857304</v>
      </c>
      <c r="F15" s="353">
        <v>3.7731919022450664</v>
      </c>
      <c r="G15" s="354">
        <v>7.4889491132682187</v>
      </c>
    </row>
    <row r="16" spans="1:7" ht="14.1" customHeight="1" x14ac:dyDescent="0.2">
      <c r="B16" s="199" t="s">
        <v>162</v>
      </c>
      <c r="C16" s="352">
        <v>0.88678708950937002</v>
      </c>
      <c r="D16" s="353">
        <v>0.62159088805240903</v>
      </c>
      <c r="E16" s="353">
        <v>1.3870912031273614</v>
      </c>
      <c r="F16" s="353">
        <v>3.1170985501160491</v>
      </c>
      <c r="G16" s="354">
        <v>6.0125677308051895</v>
      </c>
    </row>
    <row r="17" spans="2:7" ht="14.1" customHeight="1" x14ac:dyDescent="0.2">
      <c r="B17" s="199" t="s">
        <v>163</v>
      </c>
      <c r="C17" s="352">
        <v>1.1792702773279853</v>
      </c>
      <c r="D17" s="353">
        <v>0.35240651665709899</v>
      </c>
      <c r="E17" s="353">
        <v>1.6968438725399164</v>
      </c>
      <c r="F17" s="353">
        <v>5.5535727993408921</v>
      </c>
      <c r="G17" s="354">
        <v>8.7820934658658913</v>
      </c>
    </row>
    <row r="18" spans="2:7" ht="14.1" customHeight="1" x14ac:dyDescent="0.2">
      <c r="B18" s="199" t="s">
        <v>25</v>
      </c>
      <c r="C18" s="352">
        <v>1.0431685986136334</v>
      </c>
      <c r="D18" s="353">
        <v>1.0301761717232176</v>
      </c>
      <c r="E18" s="353">
        <v>1.6078955922847353</v>
      </c>
      <c r="F18" s="353">
        <v>2.7606749416010619</v>
      </c>
      <c r="G18" s="354">
        <v>6.4419153042226496</v>
      </c>
    </row>
    <row r="19" spans="2:7" ht="14.1" customHeight="1" x14ac:dyDescent="0.2">
      <c r="B19" s="199" t="s">
        <v>21</v>
      </c>
      <c r="C19" s="352">
        <v>1.1467074098366332</v>
      </c>
      <c r="D19" s="353">
        <v>1.4952119138911042</v>
      </c>
      <c r="E19" s="353">
        <v>1.8877776047688941</v>
      </c>
      <c r="F19" s="353">
        <v>4.0002356093128251</v>
      </c>
      <c r="G19" s="354">
        <v>8.5299325378094562</v>
      </c>
    </row>
    <row r="20" spans="2:7" ht="14.1" customHeight="1" x14ac:dyDescent="0.2">
      <c r="B20" s="199" t="s">
        <v>164</v>
      </c>
      <c r="C20" s="352">
        <v>0.71058410550426387</v>
      </c>
      <c r="D20" s="353">
        <v>0.56882999474122731</v>
      </c>
      <c r="E20" s="353">
        <v>0.56731120875025631</v>
      </c>
      <c r="F20" s="353">
        <v>4.53451415515931</v>
      </c>
      <c r="G20" s="354">
        <v>6.3812394641550583</v>
      </c>
    </row>
    <row r="21" spans="2:7" ht="14.1" customHeight="1" x14ac:dyDescent="0.2">
      <c r="B21" s="355" t="s">
        <v>165</v>
      </c>
      <c r="C21" s="352">
        <v>1.5275900481815858</v>
      </c>
      <c r="D21" s="353">
        <v>1.1722979186770259</v>
      </c>
      <c r="E21" s="353">
        <v>2.9570954793182209</v>
      </c>
      <c r="F21" s="353">
        <v>3.3334438663400205</v>
      </c>
      <c r="G21" s="354">
        <v>8.9904273125168519</v>
      </c>
    </row>
    <row r="22" spans="2:7" ht="14.1" customHeight="1" x14ac:dyDescent="0.2">
      <c r="B22" s="199" t="s">
        <v>166</v>
      </c>
      <c r="C22" s="352">
        <v>1.381497851614224</v>
      </c>
      <c r="D22" s="353">
        <v>1.3536792782189686</v>
      </c>
      <c r="E22" s="353">
        <v>2.8815144946996951</v>
      </c>
      <c r="F22" s="353">
        <v>2.5136248865507254</v>
      </c>
      <c r="G22" s="354">
        <v>8.1303165110836151</v>
      </c>
    </row>
    <row r="23" spans="2:7" ht="14.1" customHeight="1" x14ac:dyDescent="0.2">
      <c r="B23" s="199" t="s">
        <v>167</v>
      </c>
      <c r="C23" s="352">
        <v>1.7319324187930418</v>
      </c>
      <c r="D23" s="353">
        <v>2.1915067999330606</v>
      </c>
      <c r="E23" s="353">
        <v>1.9213785610351752</v>
      </c>
      <c r="F23" s="353">
        <v>4.1647529125825802</v>
      </c>
      <c r="G23" s="354">
        <v>10.009570692343857</v>
      </c>
    </row>
    <row r="24" spans="2:7" ht="14.1" customHeight="1" thickBot="1" x14ac:dyDescent="0.25">
      <c r="B24" s="348" t="s">
        <v>168</v>
      </c>
      <c r="C24" s="356">
        <v>0.96835838042738631</v>
      </c>
      <c r="D24" s="357">
        <v>0.77075554147085601</v>
      </c>
      <c r="E24" s="357">
        <v>1.8775081436853407</v>
      </c>
      <c r="F24" s="357">
        <v>3.6364229871111271</v>
      </c>
      <c r="G24" s="358">
        <v>7.253045052694711</v>
      </c>
    </row>
    <row r="25" spans="2:7" ht="12.75" customHeight="1" thickTop="1" x14ac:dyDescent="0.2">
      <c r="B25" s="178" t="s">
        <v>169</v>
      </c>
      <c r="C25" s="346"/>
      <c r="D25" s="346"/>
      <c r="E25" s="346"/>
      <c r="F25" s="346"/>
      <c r="G25" s="332" t="s">
        <v>170</v>
      </c>
    </row>
    <row r="26" spans="2:7" ht="12.75" customHeight="1" x14ac:dyDescent="0.2">
      <c r="B26" s="355" t="s">
        <v>171</v>
      </c>
      <c r="C26" s="346"/>
      <c r="D26" s="346"/>
      <c r="E26" s="346"/>
      <c r="F26" s="346"/>
      <c r="G26" s="347"/>
    </row>
    <row r="27" spans="2:7" ht="12.75" customHeight="1" x14ac:dyDescent="0.2">
      <c r="B27" s="19" t="s">
        <v>175</v>
      </c>
      <c r="C27" s="47"/>
      <c r="D27" s="47"/>
      <c r="E27" s="47"/>
      <c r="F27" s="47"/>
      <c r="G27" s="47"/>
    </row>
    <row r="28" spans="2:7" ht="12.75" customHeight="1" x14ac:dyDescent="0.2">
      <c r="B28" s="19"/>
      <c r="C28" s="47"/>
      <c r="D28" s="47"/>
      <c r="E28" s="47"/>
      <c r="F28" s="47"/>
      <c r="G28" s="18"/>
    </row>
    <row r="29" spans="2:7" ht="12.75" customHeight="1" x14ac:dyDescent="0.2">
      <c r="B29" s="19"/>
      <c r="C29" s="47"/>
      <c r="D29" s="47"/>
      <c r="E29" s="47"/>
      <c r="F29" s="47"/>
      <c r="G29" s="47"/>
    </row>
    <row r="30" spans="2:7" ht="12.75" customHeight="1" x14ac:dyDescent="0.2">
      <c r="B30" s="19"/>
      <c r="C30" s="47"/>
      <c r="D30" s="47"/>
      <c r="E30" s="47"/>
      <c r="F30" s="47"/>
      <c r="G30" s="47"/>
    </row>
    <row r="31" spans="2:7" ht="12.75" customHeight="1" x14ac:dyDescent="0.2">
      <c r="B31" s="19"/>
      <c r="C31" s="47"/>
      <c r="D31" s="47"/>
      <c r="E31" s="47"/>
      <c r="F31" s="47"/>
      <c r="G31" s="47"/>
    </row>
    <row r="32" spans="2:7" ht="12.75" customHeight="1" x14ac:dyDescent="0.2">
      <c r="B32" s="19"/>
      <c r="C32" s="47"/>
      <c r="D32" s="47"/>
      <c r="E32" s="47"/>
      <c r="F32" s="47"/>
      <c r="G32" s="47"/>
    </row>
    <row r="33" spans="2:7" ht="12.75" customHeight="1" x14ac:dyDescent="0.2">
      <c r="B33" s="19"/>
      <c r="C33" s="47"/>
      <c r="D33" s="47"/>
      <c r="E33" s="47"/>
      <c r="F33" s="47"/>
      <c r="G33" s="47"/>
    </row>
    <row r="34" spans="2:7" ht="12.75" customHeight="1" x14ac:dyDescent="0.2">
      <c r="B34" s="19"/>
      <c r="C34" s="47"/>
      <c r="D34" s="47"/>
      <c r="E34" s="47"/>
      <c r="F34" s="47"/>
      <c r="G34" s="47"/>
    </row>
    <row r="35" spans="2:7" ht="12.75" customHeight="1" x14ac:dyDescent="0.2">
      <c r="B35" s="19"/>
      <c r="C35" s="47"/>
      <c r="D35" s="47"/>
      <c r="E35" s="47"/>
      <c r="F35" s="47"/>
      <c r="G35" s="47"/>
    </row>
    <row r="36" spans="2:7" ht="12.75" customHeight="1" x14ac:dyDescent="0.2">
      <c r="B36" s="19"/>
      <c r="C36" s="47"/>
      <c r="D36" s="47"/>
      <c r="E36" s="47"/>
      <c r="F36" s="47"/>
      <c r="G36" s="47"/>
    </row>
    <row r="37" spans="2:7" ht="12.75" customHeight="1" x14ac:dyDescent="0.2">
      <c r="B37" s="19"/>
      <c r="C37" s="47"/>
      <c r="D37" s="47"/>
      <c r="E37" s="47"/>
      <c r="F37" s="47"/>
      <c r="G37" s="47"/>
    </row>
    <row r="38" spans="2:7" ht="12.75" customHeight="1" x14ac:dyDescent="0.2">
      <c r="B38" s="19"/>
      <c r="C38" s="47"/>
      <c r="D38" s="47"/>
      <c r="E38" s="47"/>
      <c r="F38" s="47"/>
      <c r="G38" s="47"/>
    </row>
    <row r="39" spans="2:7" ht="12.75" customHeight="1" x14ac:dyDescent="0.2">
      <c r="B39" s="19"/>
      <c r="C39" s="47"/>
      <c r="D39" s="47"/>
      <c r="E39" s="47"/>
      <c r="F39" s="47"/>
      <c r="G39" s="47"/>
    </row>
    <row r="40" spans="2:7" ht="12.75" customHeight="1" x14ac:dyDescent="0.2">
      <c r="B40" s="19"/>
      <c r="C40" s="47"/>
      <c r="D40" s="47"/>
      <c r="E40" s="47"/>
      <c r="F40" s="47"/>
      <c r="G40" s="47"/>
    </row>
    <row r="41" spans="2:7" ht="12.75" customHeight="1" x14ac:dyDescent="0.2">
      <c r="B41" s="19"/>
      <c r="C41" s="47"/>
      <c r="D41" s="47"/>
      <c r="E41" s="47"/>
      <c r="F41" s="47"/>
      <c r="G41" s="47"/>
    </row>
    <row r="42" spans="2:7" ht="12.75" customHeight="1" x14ac:dyDescent="0.2">
      <c r="B42" s="19"/>
      <c r="C42" s="47"/>
      <c r="D42" s="47"/>
      <c r="E42" s="47"/>
      <c r="F42" s="47"/>
      <c r="G42" s="47"/>
    </row>
  </sheetData>
  <hyperlinks>
    <hyperlink ref="B1" location="'Titel'!A1" display="Titres"/>
  </hyperlinks>
  <pageMargins left="0" right="0" top="0" bottom="0" header="0.51181102362204722" footer="0.51181102362204722"/>
  <pageSetup paperSize="9" orientation="landscape" verticalDpi="7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Tablong_8</vt:lpstr>
      <vt:lpstr>Tablang_1!Impression_des_titres</vt:lpstr>
      <vt:lpstr>Tablang_7!Impression_des_titres</vt:lpstr>
      <vt:lpstr>Tablang_5!Zone_d_impression</vt:lpstr>
      <vt:lpstr>Tablang_7!Zone_impres_MI</vt:lpstr>
      <vt:lpstr>Tablong_8!Zone_impres_MI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Liechti Carole BFS</cp:lastModifiedBy>
  <cp:lastPrinted>2019-10-01T08:51:41Z</cp:lastPrinted>
  <dcterms:created xsi:type="dcterms:W3CDTF">2000-12-07T15:16:45Z</dcterms:created>
  <dcterms:modified xsi:type="dcterms:W3CDTF">2019-11-07T07:43:45Z</dcterms:modified>
</cp:coreProperties>
</file>