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SKS\DIAM\30_Input\Diffusion\15\2020-0049\"/>
    </mc:Choice>
  </mc:AlternateContent>
  <bookViews>
    <workbookView xWindow="840" yWindow="840" windowWidth="5430" windowHeight="5440" tabRatio="858"/>
  </bookViews>
  <sheets>
    <sheet name="Contenu" sheetId="27" r:id="rId1"/>
    <sheet name="Définitions et lacunes" sheetId="28" r:id="rId2"/>
    <sheet name="Tab 1a" sheetId="26" r:id="rId3"/>
    <sheet name="Tab 1b" sheetId="25" r:id="rId4"/>
    <sheet name="Tab 2a" sheetId="21" r:id="rId5"/>
    <sheet name="Tab 2b" sheetId="47" r:id="rId6"/>
    <sheet name="Tab 3" sheetId="50" r:id="rId7"/>
    <sheet name="Tab 4" sheetId="15" r:id="rId8"/>
    <sheet name="Tab 5" sheetId="14" r:id="rId9"/>
    <sheet name="Tab 6" sheetId="10" r:id="rId10"/>
    <sheet name="Tab 7" sheetId="9" r:id="rId11"/>
    <sheet name="Tab 8" sheetId="7" r:id="rId12"/>
    <sheet name="Tab 9" sheetId="34" r:id="rId13"/>
    <sheet name="Tab 10" sheetId="6" r:id="rId14"/>
    <sheet name="Tab 11" sheetId="5" r:id="rId15"/>
    <sheet name="Méthodes et précisions" sheetId="46" r:id="rId16"/>
    <sheet name="Tab 12 - 010000" sheetId="35" r:id="rId17"/>
    <sheet name="Tab 13 - 020000" sheetId="36" r:id="rId18"/>
    <sheet name="Tab 14 - 030000" sheetId="37" r:id="rId19"/>
    <sheet name="Tab 15 - 040000" sheetId="38" r:id="rId20"/>
    <sheet name="Tab 16 - 050000" sheetId="39" r:id="rId21"/>
    <sheet name="Tab 17 - 060000" sheetId="40" r:id="rId22"/>
    <sheet name="Tab 18 - 080000" sheetId="41" r:id="rId23"/>
    <sheet name="Tab 19 - 110000" sheetId="42" r:id="rId24"/>
    <sheet name="Tab 20 - 120000" sheetId="43" r:id="rId25"/>
    <sheet name="Tab 21 - 130000" sheetId="44" r:id="rId26"/>
    <sheet name="Tab 22 - 140000" sheetId="45" r:id="rId27"/>
  </sheets>
  <calcPr calcId="162913"/>
</workbook>
</file>

<file path=xl/calcChain.xml><?xml version="1.0" encoding="utf-8"?>
<calcChain xmlns="http://schemas.openxmlformats.org/spreadsheetml/2006/main">
  <c r="A25" i="27" l="1"/>
  <c r="A23" i="27"/>
  <c r="A21" i="27"/>
  <c r="A19" i="27"/>
  <c r="A11" i="27"/>
  <c r="A9" i="27"/>
  <c r="A29" i="27"/>
  <c r="A27" i="27"/>
  <c r="A60" i="27" l="1"/>
  <c r="A53" i="27"/>
  <c r="A51" i="27"/>
  <c r="A49" i="27"/>
  <c r="A47" i="27"/>
  <c r="A45" i="27"/>
  <c r="A43" i="27"/>
  <c r="A41" i="27"/>
  <c r="A39" i="27"/>
  <c r="A37" i="27"/>
  <c r="A35" i="27"/>
  <c r="A33" i="27"/>
  <c r="A17" i="27"/>
  <c r="A15" i="27"/>
  <c r="A13" i="27"/>
  <c r="A7" i="27"/>
  <c r="A5" i="27"/>
</calcChain>
</file>

<file path=xl/sharedStrings.xml><?xml version="1.0" encoding="utf-8"?>
<sst xmlns="http://schemas.openxmlformats.org/spreadsheetml/2006/main" count="1365" uniqueCount="247">
  <si>
    <t xml:space="preserve"> </t>
  </si>
  <si>
    <t xml:space="preserve">Architecture, construction et planification                                     </t>
  </si>
  <si>
    <t xml:space="preserve">Technique et IT                                                                 </t>
  </si>
  <si>
    <t xml:space="preserve">Chimie et sciences de la vie                                                    </t>
  </si>
  <si>
    <t xml:space="preserve">Agronomie et économie forestière                                                </t>
  </si>
  <si>
    <t xml:space="preserve">Economie et services                                                            </t>
  </si>
  <si>
    <t xml:space="preserve">Design                                                                          </t>
  </si>
  <si>
    <t xml:space="preserve">Musique, arts de la scène et autres arts                                        </t>
  </si>
  <si>
    <t xml:space="preserve">Linguistique appliquée                                                          </t>
  </si>
  <si>
    <t xml:space="preserve">Travail social                                                                  </t>
  </si>
  <si>
    <t xml:space="preserve">Psychologie appliquée                                                           </t>
  </si>
  <si>
    <t xml:space="preserve">Santé                                                                           </t>
  </si>
  <si>
    <t xml:space="preserve">En %                 </t>
  </si>
  <si>
    <t>Corps enseignant</t>
  </si>
  <si>
    <t>Total</t>
  </si>
  <si>
    <t xml:space="preserve">Enseignement de base   </t>
  </si>
  <si>
    <t xml:space="preserve">Formation continue     </t>
  </si>
  <si>
    <t>Prestations de services</t>
  </si>
  <si>
    <t xml:space="preserve">Total                  </t>
  </si>
  <si>
    <t>En milliers de francs</t>
  </si>
  <si>
    <t>Coûts de personnel</t>
  </si>
  <si>
    <t>Autres coûts d'exploitation</t>
  </si>
  <si>
    <t xml:space="preserve"> Total</t>
  </si>
  <si>
    <t>Enseignement de base</t>
  </si>
  <si>
    <t>Formation continue</t>
  </si>
  <si>
    <t xml:space="preserve">Total                                                                           </t>
  </si>
  <si>
    <t xml:space="preserve">BFH                                     </t>
  </si>
  <si>
    <t xml:space="preserve">HES-SO                                  </t>
  </si>
  <si>
    <t xml:space="preserve">FHNW                                    </t>
  </si>
  <si>
    <t xml:space="preserve">FHZ                                     </t>
  </si>
  <si>
    <t xml:space="preserve">SUPSI                                   </t>
  </si>
  <si>
    <t xml:space="preserve">FHO                                     </t>
  </si>
  <si>
    <t xml:space="preserve">ZFH                                     </t>
  </si>
  <si>
    <t xml:space="preserve">Total                                   </t>
  </si>
  <si>
    <t xml:space="preserve"> En %</t>
  </si>
  <si>
    <t>Confédération</t>
  </si>
  <si>
    <t>Privés</t>
  </si>
  <si>
    <t xml:space="preserve"> * Sans les produits d´infrastructure</t>
  </si>
  <si>
    <t>BFH</t>
  </si>
  <si>
    <t>HES-SO</t>
  </si>
  <si>
    <t>FHNW</t>
  </si>
  <si>
    <t>FHZ</t>
  </si>
  <si>
    <t>SUPSI</t>
  </si>
  <si>
    <t>FHO</t>
  </si>
  <si>
    <t>ZFH</t>
  </si>
  <si>
    <t xml:space="preserve">Total                                                                                                        </t>
  </si>
  <si>
    <t xml:space="preserve">Autres subsides de la Confédération                                                                          </t>
  </si>
  <si>
    <t xml:space="preserve">Subsides programmes de recherche UE et internationaux                                                        </t>
  </si>
  <si>
    <t xml:space="preserve">Cantons      </t>
  </si>
  <si>
    <t xml:space="preserve">Contributions forfaitaires AHES (à l'intérieur de la région des organes resp.)                               </t>
  </si>
  <si>
    <t xml:space="preserve">Contributions forfaitaires AHES (à l'extérieur de la région des organes resp.)                               </t>
  </si>
  <si>
    <t xml:space="preserve">Privés       </t>
  </si>
  <si>
    <t xml:space="preserve">Taxes d'études                                                                                               </t>
  </si>
  <si>
    <t xml:space="preserve">Produits de tiers                                                                                            </t>
  </si>
  <si>
    <t xml:space="preserve">Autres produits                                                                                              </t>
  </si>
  <si>
    <t xml:space="preserve">Total        </t>
  </si>
  <si>
    <t>Définitions et lacunes</t>
  </si>
  <si>
    <t>Lacunes et qualité des données</t>
  </si>
  <si>
    <t>retour</t>
  </si>
  <si>
    <t>Lacunes des données</t>
  </si>
  <si>
    <t>Abegg Stiftung Riggisberg</t>
  </si>
  <si>
    <t>Eidgenössische Hochschule für Sport Magglingen</t>
  </si>
  <si>
    <t>Kalaidos FH</t>
  </si>
  <si>
    <t>Qualité des données</t>
  </si>
  <si>
    <t>L’attribution de budgets globaux et la constitution de provisions ne permettent pas d’obtenir une égalité entre les produits et les coûts d’une année civile.</t>
  </si>
  <si>
    <t>Définitions et indications générales</t>
  </si>
  <si>
    <t>Sources de financement</t>
  </si>
  <si>
    <t>Les produits des HES proviennent des sources de financement suivantes :</t>
  </si>
  <si>
    <t>Subsides programmes de recherche UE et internationaux  : programmes cadres et autre programmes de recherche européens et internationaux</t>
  </si>
  <si>
    <t>Contributions AHES (à l’intérieur de la région des organes responsables) </t>
  </si>
  <si>
    <t>Contributions AHES (à l’extérieur de la région des organes responsables) </t>
  </si>
  <si>
    <t>Taxes d’études forfaitaires </t>
  </si>
  <si>
    <t>Produits de tiers</t>
  </si>
  <si>
    <t>Autres produits</t>
  </si>
  <si>
    <t>T2 Classification des sources de financement selon les pourvoyeurs de fonds</t>
  </si>
  <si>
    <t>Pourvoyeurs de fonds</t>
  </si>
  <si>
    <t>Programme rech. EU et autres progr. rech int.</t>
  </si>
  <si>
    <t>Canton</t>
  </si>
  <si>
    <t>Indicateurs</t>
  </si>
  <si>
    <r>
      <t>Taxes d’études forfaitaires</t>
    </r>
    <r>
      <rPr>
        <sz val="9"/>
        <rFont val="Arial"/>
        <family val="2"/>
      </rPr>
      <t>: taxes d’études perçues par la HES pour les études dans les filières bachelor et master ainsi que pour la formation continue</t>
    </r>
  </si>
  <si>
    <r>
      <t>Produits de tiers</t>
    </r>
    <r>
      <rPr>
        <sz val="9"/>
        <rFont val="Arial"/>
        <family val="2"/>
      </rPr>
      <t>: mandats de recherche du secteur privé, y inclus les fonds versés par des fondations et entreprises semi privées; produits des prestations de services, de sponsoring et dons.</t>
    </r>
  </si>
  <si>
    <r>
      <t>Autres produits</t>
    </r>
    <r>
      <rPr>
        <sz val="9"/>
        <rFont val="Arial"/>
        <family val="2"/>
      </rPr>
      <t>: taxes d’examens, ventes diverses, taxes d’utilisation et revenus de la fortune.</t>
    </r>
  </si>
  <si>
    <t xml:space="preserve">  </t>
  </si>
  <si>
    <t>HES Les Roches-Gruyère</t>
  </si>
  <si>
    <t>a)  Objet du relevé</t>
  </si>
  <si>
    <t>b)  Coûts d'infrastructure calculés</t>
  </si>
  <si>
    <t>a)  Sources de financement</t>
  </si>
  <si>
    <t>b)  Délimitations</t>
  </si>
  <si>
    <t>Pourvoyeurs de fonds: Confédération, cantons, privés</t>
  </si>
  <si>
    <t>(Total)</t>
  </si>
  <si>
    <t>Financement du solde par les organes responsables (sans les coûts d'infrastructure)</t>
  </si>
  <si>
    <r>
      <t>Financement du solde par les organes scolaires responsables de la formation</t>
    </r>
    <r>
      <rPr>
        <sz val="9"/>
        <rFont val="Arial"/>
        <family val="2"/>
      </rPr>
      <t>: part du budget cantonal consacré à la HES, imputations internes (c.à.d. les prestations des autres services cantonaux en faveur de la HES), subventions extraordinaires, subventions ordinaires de la part des communes du canton responsable.</t>
    </r>
  </si>
  <si>
    <r>
      <t>BFH</t>
    </r>
    <r>
      <rPr>
        <sz val="9"/>
        <rFont val="Arial"/>
        <family val="2"/>
      </rPr>
      <t xml:space="preserve"> - Berner Fachhochschule</t>
    </r>
  </si>
  <si>
    <r>
      <t>FHNW</t>
    </r>
    <r>
      <rPr>
        <sz val="9"/>
        <rFont val="Arial"/>
        <family val="2"/>
      </rPr>
      <t xml:space="preserve"> - Fachhochschule Nordwestschweiz </t>
    </r>
  </si>
  <si>
    <r>
      <t>FHZ</t>
    </r>
    <r>
      <rPr>
        <sz val="9"/>
        <rFont val="Arial"/>
        <family val="2"/>
      </rPr>
      <t xml:space="preserve"> - Fachhochschule Zentralschweiz </t>
    </r>
  </si>
  <si>
    <r>
      <t>SUPSI</t>
    </r>
    <r>
      <rPr>
        <sz val="9"/>
        <rFont val="Arial"/>
        <family val="2"/>
      </rPr>
      <t xml:space="preserve"> - Scuola Universitaria Professionale della Svizzera Italiana </t>
    </r>
  </si>
  <si>
    <r>
      <t>FHO</t>
    </r>
    <r>
      <rPr>
        <sz val="9"/>
        <rFont val="Arial"/>
        <family val="2"/>
      </rPr>
      <t xml:space="preserve"> - Fachhochschule Ostschweiz </t>
    </r>
  </si>
  <si>
    <r>
      <t>ZFH</t>
    </r>
    <r>
      <rPr>
        <sz val="9"/>
        <rFont val="Arial"/>
        <family val="2"/>
      </rPr>
      <t xml:space="preserve"> - Zürcher Fachhochschule </t>
    </r>
  </si>
  <si>
    <t>Liste des abréviations</t>
  </si>
  <si>
    <t>Hautes écoles spécialisées:</t>
  </si>
  <si>
    <t xml:space="preserve">Le classement des sources de financement par pourvoyeur de fonds a pour but de montrer l’origine de ces fonds. </t>
  </si>
  <si>
    <t>Renseignements : persfinHS@bfs.admin.ch</t>
  </si>
  <si>
    <t>Etud./EPT Professeurs</t>
  </si>
  <si>
    <t xml:space="preserve">Etud./EPT Autres enseignants  </t>
  </si>
  <si>
    <t xml:space="preserve">Coûts totaux                        </t>
  </si>
  <si>
    <t xml:space="preserve">Professeurs                </t>
  </si>
  <si>
    <t>Autres enseignants</t>
  </si>
  <si>
    <t>Indicateurs - Base: coûts d'exploitation</t>
  </si>
  <si>
    <t>Indicateurs - Base: coûts complets</t>
  </si>
  <si>
    <t xml:space="preserve">Enseignement de base                </t>
  </si>
  <si>
    <t xml:space="preserve">Prestations de services             </t>
  </si>
  <si>
    <t>Etudiants</t>
  </si>
  <si>
    <t>EPT (selon reporting financier)</t>
  </si>
  <si>
    <t>Total CH</t>
  </si>
  <si>
    <r>
      <rPr>
        <b/>
        <sz val="10"/>
        <rFont val="Arial"/>
        <family val="2"/>
      </rPr>
      <t>α</t>
    </r>
    <r>
      <rPr>
        <sz val="10"/>
        <rFont val="Arial"/>
        <family val="2"/>
      </rPr>
      <t xml:space="preserve">: coûts d'exploitation de l'enseignement de base
</t>
    </r>
    <r>
      <rPr>
        <b/>
        <sz val="10"/>
        <rFont val="Arial"/>
        <family val="2"/>
      </rPr>
      <t>µ</t>
    </r>
    <r>
      <rPr>
        <sz val="10"/>
        <rFont val="Arial"/>
        <family val="2"/>
      </rPr>
      <t>: étudiants en formation de base (par EPT)</t>
    </r>
  </si>
  <si>
    <r>
      <t>α</t>
    </r>
    <r>
      <rPr>
        <sz val="10"/>
        <rFont val="Arial"/>
        <family val="2"/>
      </rPr>
      <t>: coûts complets de l'enseignement de base</t>
    </r>
    <r>
      <rPr>
        <b/>
        <sz val="10"/>
        <rFont val="Arial"/>
        <family val="2"/>
      </rPr>
      <t xml:space="preserve">
µ</t>
    </r>
    <r>
      <rPr>
        <sz val="10"/>
        <rFont val="Arial"/>
        <family val="2"/>
      </rPr>
      <t>: étudiants en formation de base (par EPT)</t>
    </r>
  </si>
  <si>
    <t>Personnel</t>
  </si>
  <si>
    <t>Indicateurs de coût par étudiant basé sur les coûts d'exploitation:</t>
  </si>
  <si>
    <t>Indicateurs de coût par étudiant basé sur les coûts complets:</t>
  </si>
  <si>
    <t>Taux d'encadrement 1:</t>
  </si>
  <si>
    <t>Taux d'encadrement 2:</t>
  </si>
  <si>
    <t>TE 1 = Ω / φ</t>
  </si>
  <si>
    <r>
      <rPr>
        <b/>
        <sz val="10"/>
        <rFont val="Arial"/>
        <family val="2"/>
      </rPr>
      <t>α</t>
    </r>
    <r>
      <rPr>
        <sz val="10"/>
        <rFont val="Arial"/>
        <family val="2"/>
      </rPr>
      <t xml:space="preserve">: coûts d'exploitation de l'enseignement de base
</t>
    </r>
    <r>
      <rPr>
        <b/>
        <sz val="10"/>
        <rFont val="Arial"/>
        <family val="2"/>
      </rPr>
      <t>Ω</t>
    </r>
    <r>
      <rPr>
        <sz val="10"/>
        <rFont val="Arial"/>
        <family val="2"/>
      </rPr>
      <t>: étudiants en formation de base (par tête)</t>
    </r>
  </si>
  <si>
    <r>
      <t>α</t>
    </r>
    <r>
      <rPr>
        <sz val="10"/>
        <rFont val="Arial"/>
        <family val="2"/>
      </rPr>
      <t>: coûts complets de l'enseignement de base</t>
    </r>
    <r>
      <rPr>
        <b/>
        <sz val="10"/>
        <rFont val="Arial"/>
        <family val="2"/>
      </rPr>
      <t xml:space="preserve">
Ω</t>
    </r>
    <r>
      <rPr>
        <sz val="10"/>
        <rFont val="Arial"/>
        <family val="2"/>
      </rPr>
      <t>: étudiants en formation de base (par tête)</t>
    </r>
  </si>
  <si>
    <r>
      <t xml:space="preserve">Les </t>
    </r>
    <r>
      <rPr>
        <b/>
        <sz val="9"/>
        <color indexed="8"/>
        <rFont val="Arial"/>
        <family val="2"/>
      </rPr>
      <t>coûts complets</t>
    </r>
    <r>
      <rPr>
        <sz val="9"/>
        <color indexed="8"/>
        <rFont val="Arial"/>
        <family val="2"/>
      </rPr>
      <t xml:space="preserve"> sont constitués des </t>
    </r>
    <r>
      <rPr>
        <b/>
        <sz val="9"/>
        <color indexed="8"/>
        <rFont val="Arial"/>
        <family val="2"/>
      </rPr>
      <t>coûts d'exploitation</t>
    </r>
    <r>
      <rPr>
        <sz val="9"/>
        <color indexed="8"/>
        <rFont val="Arial"/>
        <family val="2"/>
      </rPr>
      <t xml:space="preserve"> auxquels sont ajoutés des </t>
    </r>
    <r>
      <rPr>
        <b/>
        <sz val="9"/>
        <color indexed="8"/>
        <rFont val="Arial"/>
        <family val="2"/>
      </rPr>
      <t>coûts d'infrastructure</t>
    </r>
    <r>
      <rPr>
        <sz val="9"/>
        <color indexed="8"/>
        <rFont val="Arial"/>
        <family val="2"/>
      </rPr>
      <t xml:space="preserve">; ces derniers se composent des coûts des objets en location et des coûts de bâtiments effectifs. Les conditions d’utilisation de l’immobilier étant propres à chaque haute école (loyers différents selon la région, bâtiments propriétés du canton ou de la haute école, etc...), les </t>
    </r>
    <r>
      <rPr>
        <b/>
        <sz val="9"/>
        <color indexed="8"/>
        <rFont val="Arial"/>
        <family val="2"/>
      </rPr>
      <t xml:space="preserve">coûts d'infrastructure </t>
    </r>
    <r>
      <rPr>
        <b/>
        <u/>
        <sz val="9"/>
        <color indexed="8"/>
        <rFont val="Arial"/>
        <family val="2"/>
      </rPr>
      <t>effectifs</t>
    </r>
    <r>
      <rPr>
        <sz val="9"/>
        <color indexed="8"/>
        <rFont val="Arial"/>
        <family val="2"/>
      </rPr>
      <t xml:space="preserve"> sont remplacés par des </t>
    </r>
    <r>
      <rPr>
        <b/>
        <sz val="9"/>
        <color indexed="8"/>
        <rFont val="Arial"/>
        <family val="2"/>
      </rPr>
      <t xml:space="preserve">coûts d'infrastructure </t>
    </r>
    <r>
      <rPr>
        <b/>
        <u/>
        <sz val="9"/>
        <color indexed="8"/>
        <rFont val="Arial"/>
        <family val="2"/>
      </rPr>
      <t>calculés</t>
    </r>
    <r>
      <rPr>
        <sz val="9"/>
        <color indexed="8"/>
        <rFont val="Arial"/>
        <family val="2"/>
      </rPr>
      <t xml:space="preserve"> sur la base de standards identiques employés par toutes les HES.</t>
    </r>
  </si>
  <si>
    <t xml:space="preserve">Subsides SEFRI                                                                                       </t>
  </si>
  <si>
    <t xml:space="preserve">Subsides forfaitaires du SEFRI                                                                            </t>
  </si>
  <si>
    <r>
      <t>HES-SO</t>
    </r>
    <r>
      <rPr>
        <sz val="9"/>
        <rFont val="Arial"/>
        <family val="2"/>
      </rPr>
      <t xml:space="preserve"> - Haute école spécialisée de Suisse occidentale</t>
    </r>
  </si>
  <si>
    <t>Dans les HES, les coûts complets, y compris les coûts d’infrastructure, sont relevés. Les coûts d’infrastructure se composent des coûts des objets en location et les coûts de bâtiments effectifs. Les conditions d’utilisation de l’immobilier étant très différents, les coûts d'infrastructure effectifs sont remplacés par des coûts d'infrastructure calculés.</t>
  </si>
  <si>
    <t>Lors du relevé des produits, l’attribution de certaines sources de financement aux différentes prestations ne s’est pas faite dans le respect des directives du SEFRI. Dans ce cas, le type de financement n’a pas pu être établi. Les produits non répartissables provenant de ces sources de financement n’ont pas été pris en compte pour établir le type de financement. Etant donné que le montant exclu représentait 0,02% du total des produits, une distorsion majeure des résultats n’est pas à craindre.</t>
  </si>
  <si>
    <r>
      <t>Autres subsides de la Confédération</t>
    </r>
    <r>
      <rPr>
        <sz val="9"/>
        <rFont val="Arial"/>
        <family val="2"/>
      </rPr>
      <t>: financement de filières d’études spéciales par des offices fédéraux, mandats de recherche de la Confédération, produits des prestations de services fournies à la Confédération.</t>
    </r>
  </si>
  <si>
    <t xml:space="preserve">Subsides Fonds national suisse                                                                                </t>
  </si>
  <si>
    <t>Subsides Fonds national suisse (FNS)</t>
  </si>
  <si>
    <t xml:space="preserve">Subsides du Fonds national suisse </t>
  </si>
  <si>
    <t>Autres subsides de la Confédération </t>
  </si>
  <si>
    <t>Financement du solde par les organes scolaires responsables de la formation</t>
  </si>
  <si>
    <t>Taux d'encadrement I (EPT toutes prestations)</t>
  </si>
  <si>
    <t>Remarques méthodologiques sur le calcul des indicateurs</t>
  </si>
  <si>
    <t>IC 1 Exp. = α / Ω</t>
  </si>
  <si>
    <t>IC 2 Exp. = (α + β) / Ω</t>
  </si>
  <si>
    <t>IC 1 Exp. = α / µ</t>
  </si>
  <si>
    <t>IC 2 Exp. = (α + β) / µ</t>
  </si>
  <si>
    <t>IC 2 Comp. = (α + β) / µ</t>
  </si>
  <si>
    <t>IC 1 Comp. = α / µ</t>
  </si>
  <si>
    <t>IC 2 Comp. = (α + β) / Ω</t>
  </si>
  <si>
    <t>IC 1 Comp. = α / Ω</t>
  </si>
  <si>
    <t>Indicateurs de coûts I par étudiant - (Enseignement)</t>
  </si>
  <si>
    <t>Indicateurs de coûts II par étudiant - (Enseignement + R&amp;D)</t>
  </si>
  <si>
    <t>Indicateurs de coûts I par EPT - (Enseignement)</t>
  </si>
  <si>
    <t>Indicateurs de coûts II par EPT - (Enseignement + R&amp;D)</t>
  </si>
  <si>
    <t>TE 2 = Ω / ψ</t>
  </si>
  <si>
    <t>Etud./EPT Corps enseignant (Professeurs + Autres enseignants)</t>
  </si>
  <si>
    <t>EPT - toutes prestations</t>
  </si>
  <si>
    <t>EPT - enseignement de base</t>
  </si>
  <si>
    <t>Données de base - coûts d'exploitation</t>
  </si>
  <si>
    <t>Données de base - coûts complets</t>
  </si>
  <si>
    <t>Taux d'encadrement II (EPT enseignement de base)</t>
  </si>
  <si>
    <r>
      <t xml:space="preserve">Ω: </t>
    </r>
    <r>
      <rPr>
        <sz val="9"/>
        <rFont val="Arial"/>
        <family val="2"/>
      </rPr>
      <t>étudiants en formation de base (par tête)</t>
    </r>
    <r>
      <rPr>
        <b/>
        <sz val="9"/>
        <rFont val="Arial"/>
        <family val="2"/>
      </rPr>
      <t xml:space="preserve">
φ: </t>
    </r>
    <r>
      <rPr>
        <sz val="9"/>
        <rFont val="Arial"/>
        <family val="2"/>
      </rPr>
      <t>personnel académique (toutes prestations) en EPT</t>
    </r>
  </si>
  <si>
    <r>
      <t xml:space="preserve">Ω: </t>
    </r>
    <r>
      <rPr>
        <sz val="9"/>
        <rFont val="Arial"/>
        <family val="2"/>
      </rPr>
      <t>étudiants en formation de base (par tête)</t>
    </r>
    <r>
      <rPr>
        <b/>
        <sz val="9"/>
        <rFont val="Arial"/>
        <family val="2"/>
      </rPr>
      <t xml:space="preserve">
ψ: </t>
    </r>
    <r>
      <rPr>
        <sz val="9"/>
        <rFont val="Arial"/>
        <family val="2"/>
      </rPr>
      <t>personnel académique (en enseignement de base) en EPT</t>
    </r>
  </si>
  <si>
    <t>Méthodes et précisions</t>
  </si>
  <si>
    <t xml:space="preserve"> Coûts d´infrastructure calculés</t>
  </si>
  <si>
    <t xml:space="preserve">Les coûts et les produits des HES suisses ne peuvent être présentés dans leur totalité. Il manque notamment les données des hautes écoles suivantes:
</t>
  </si>
  <si>
    <t>© 2015 BFS/OFS/UST</t>
  </si>
  <si>
    <t xml:space="preserve">Architecture, construction
et planification                                     </t>
  </si>
  <si>
    <t xml:space="preserve">Chimie et sciences
de la vie                                                    </t>
  </si>
  <si>
    <t xml:space="preserve">Agronomie et économie
forestière                                                </t>
  </si>
  <si>
    <t xml:space="preserve">Economie et
services                                                            </t>
  </si>
  <si>
    <t xml:space="preserve">Linguistique
appliquée                                                          </t>
  </si>
  <si>
    <t xml:space="preserve">Psychologie
appliquée                                                           </t>
  </si>
  <si>
    <t>Design</t>
  </si>
  <si>
    <t xml:space="preserve">Musique, arts
de la scène
et autres arts                                        </t>
  </si>
  <si>
    <t xml:space="preserve">Technique
et IT                                                           </t>
  </si>
  <si>
    <t>Personnel académique</t>
  </si>
  <si>
    <t>Etud./EPT Personnel académique</t>
  </si>
  <si>
    <t>Corps enseignant (Professeurs + Autres enseignants)</t>
  </si>
  <si>
    <t>Source: Finances des hautes écoles (SHIS-FIN), Personnel des hautes écoles (SHIS-PERS), Etudiants et examens finals des hautes écoles (SHIS-studex)</t>
  </si>
  <si>
    <t>Coûts indirects de tous les groupes de personnel</t>
  </si>
  <si>
    <t>https://www.sbfi.admin.ch/sbfi/de/home/hs/hochschulen/finanzierung-hochschulen/grundbeitraege.html</t>
  </si>
  <si>
    <t>https://www.sbfi.admin.ch/sbfi/de/home/hs/hochschulen/finanzierung-hochschulen/projektgebundene-beitraege.html</t>
  </si>
  <si>
    <t>%</t>
  </si>
  <si>
    <t>Têtes - selon SHIS-studex (total)</t>
  </si>
  <si>
    <t>Têtes - selon SHIS-studex (statut de congé 0/1/2/7)</t>
  </si>
  <si>
    <t>Source: Finances des hautes écoles (SHIS-FIN)</t>
  </si>
  <si>
    <t>Des indicateurs pertinents pour les finances sont disponibles dans les données de base de la comptabilité analytique des HES, onglets: Tab 12 - Tab 22. Ils sont calculés de la manière suivante:</t>
  </si>
  <si>
    <r>
      <t>Les indicateurs de coûts présentés se calculent à partir des coûts de l'</t>
    </r>
    <r>
      <rPr>
        <b/>
        <sz val="9"/>
        <rFont val="Arial"/>
        <family val="2"/>
      </rPr>
      <t>enseignement de base</t>
    </r>
    <r>
      <rPr>
        <sz val="9"/>
        <rFont val="Arial"/>
        <family val="2"/>
      </rPr>
      <t xml:space="preserve"> d'une part (KI 1), en y ajoutant les coûts de la </t>
    </r>
    <r>
      <rPr>
        <b/>
        <sz val="9"/>
        <rFont val="Arial"/>
        <family val="2"/>
      </rPr>
      <t xml:space="preserve">prestation de recherche et développement </t>
    </r>
    <r>
      <rPr>
        <sz val="9"/>
        <rFont val="Arial"/>
        <family val="2"/>
      </rPr>
      <t>d'autre part  (KI 2).</t>
    </r>
  </si>
  <si>
    <r>
      <rPr>
        <b/>
        <sz val="10"/>
        <rFont val="Arial"/>
        <family val="2"/>
      </rPr>
      <t>α</t>
    </r>
    <r>
      <rPr>
        <sz val="10"/>
        <rFont val="Arial"/>
        <family val="2"/>
      </rPr>
      <t xml:space="preserve">: coûts d'exploitation de l'enseignement de base
</t>
    </r>
    <r>
      <rPr>
        <b/>
        <sz val="10"/>
        <rFont val="Arial"/>
        <family val="2"/>
      </rPr>
      <t>β</t>
    </r>
    <r>
      <rPr>
        <sz val="10"/>
        <rFont val="Arial"/>
        <family val="2"/>
      </rPr>
      <t xml:space="preserve">: coûts d'exploitation de la recherche
</t>
    </r>
    <r>
      <rPr>
        <b/>
        <sz val="10"/>
        <rFont val="Arial"/>
        <family val="2"/>
      </rPr>
      <t>Ω</t>
    </r>
    <r>
      <rPr>
        <sz val="10"/>
        <rFont val="Arial"/>
        <family val="2"/>
      </rPr>
      <t>: étudiants en formation de base (par tête)</t>
    </r>
  </si>
  <si>
    <r>
      <rPr>
        <b/>
        <sz val="10"/>
        <rFont val="Arial"/>
        <family val="2"/>
      </rPr>
      <t>α</t>
    </r>
    <r>
      <rPr>
        <sz val="10"/>
        <rFont val="Arial"/>
        <family val="2"/>
      </rPr>
      <t xml:space="preserve">: coûts d'exploitation de l'enseignement de base
</t>
    </r>
    <r>
      <rPr>
        <b/>
        <sz val="10"/>
        <rFont val="Arial"/>
        <family val="2"/>
      </rPr>
      <t>β</t>
    </r>
    <r>
      <rPr>
        <sz val="10"/>
        <rFont val="Arial"/>
        <family val="2"/>
      </rPr>
      <t xml:space="preserve">: coûts d'exploitation de la recherche
</t>
    </r>
    <r>
      <rPr>
        <b/>
        <sz val="10"/>
        <rFont val="Arial"/>
        <family val="2"/>
      </rPr>
      <t>µ</t>
    </r>
    <r>
      <rPr>
        <sz val="10"/>
        <rFont val="Arial"/>
        <family val="2"/>
      </rPr>
      <t>: étudiants en formation de base (par EPT)</t>
    </r>
  </si>
  <si>
    <r>
      <t>α</t>
    </r>
    <r>
      <rPr>
        <sz val="10"/>
        <rFont val="Arial"/>
        <family val="2"/>
      </rPr>
      <t>: coûts complets de l'enseignement de base</t>
    </r>
    <r>
      <rPr>
        <b/>
        <sz val="10"/>
        <rFont val="Arial"/>
        <family val="2"/>
      </rPr>
      <t xml:space="preserve">
β</t>
    </r>
    <r>
      <rPr>
        <sz val="10"/>
        <rFont val="Arial"/>
        <family val="2"/>
      </rPr>
      <t>: coûts complets de la recherche</t>
    </r>
    <r>
      <rPr>
        <b/>
        <sz val="10"/>
        <rFont val="Arial"/>
        <family val="2"/>
      </rPr>
      <t xml:space="preserve">
Ω</t>
    </r>
    <r>
      <rPr>
        <sz val="10"/>
        <rFont val="Arial"/>
        <family val="2"/>
      </rPr>
      <t>: étudiants en formation de base (par tête)</t>
    </r>
  </si>
  <si>
    <r>
      <t>α</t>
    </r>
    <r>
      <rPr>
        <sz val="10"/>
        <rFont val="Arial"/>
        <family val="2"/>
      </rPr>
      <t>: coûts complets de l'enseignement de base</t>
    </r>
    <r>
      <rPr>
        <b/>
        <sz val="10"/>
        <rFont val="Arial"/>
        <family val="2"/>
      </rPr>
      <t xml:space="preserve">
β</t>
    </r>
    <r>
      <rPr>
        <sz val="10"/>
        <rFont val="Arial"/>
        <family val="2"/>
      </rPr>
      <t>: coûts complets de la recherche</t>
    </r>
    <r>
      <rPr>
        <b/>
        <sz val="10"/>
        <rFont val="Arial"/>
        <family val="2"/>
      </rPr>
      <t xml:space="preserve">
µ</t>
    </r>
    <r>
      <rPr>
        <sz val="10"/>
        <rFont val="Arial"/>
        <family val="2"/>
      </rPr>
      <t>: étudiants en formation de base (par EPT)</t>
    </r>
  </si>
  <si>
    <r>
      <t xml:space="preserve">Deux types de données relatives à des étudiants sont utilisés pour le calcul des indicateurs de coût par étudiant présentés ici : d'une part le </t>
    </r>
    <r>
      <rPr>
        <u/>
        <sz val="9"/>
        <color indexed="8"/>
        <rFont val="Arial"/>
        <family val="2"/>
      </rPr>
      <t>décompte d'étudiants par tête</t>
    </r>
    <r>
      <rPr>
        <sz val="9"/>
        <color indexed="8"/>
        <rFont val="Arial"/>
        <family val="2"/>
      </rPr>
      <t xml:space="preserve"> issu de la </t>
    </r>
    <r>
      <rPr>
        <b/>
        <sz val="9"/>
        <color indexed="8"/>
        <rFont val="Arial"/>
        <family val="2"/>
      </rPr>
      <t>statistique OFS des étudiants</t>
    </r>
    <r>
      <rPr>
        <sz val="9"/>
        <color indexed="8"/>
        <rFont val="Arial"/>
        <family val="2"/>
      </rPr>
      <t xml:space="preserve">, d'autre part les </t>
    </r>
    <r>
      <rPr>
        <u/>
        <sz val="9"/>
        <color indexed="8"/>
        <rFont val="Arial"/>
        <family val="2"/>
      </rPr>
      <t>équivalents plein-temps d'étudiants</t>
    </r>
    <r>
      <rPr>
        <sz val="9"/>
        <color indexed="8"/>
        <rFont val="Arial"/>
        <family val="2"/>
      </rPr>
      <t xml:space="preserve"> provenant de la </t>
    </r>
    <r>
      <rPr>
        <b/>
        <sz val="9"/>
        <color indexed="8"/>
        <rFont val="Arial"/>
        <family val="2"/>
      </rPr>
      <t>statistique financière des HES</t>
    </r>
    <r>
      <rPr>
        <sz val="9"/>
        <color indexed="8"/>
        <rFont val="Arial"/>
        <family val="2"/>
      </rPr>
      <t xml:space="preserve">. 
La </t>
    </r>
    <r>
      <rPr>
        <b/>
        <sz val="9"/>
        <color indexed="8"/>
        <rFont val="Arial"/>
        <family val="2"/>
      </rPr>
      <t>statistique OFS des étudiants</t>
    </r>
    <r>
      <rPr>
        <sz val="9"/>
        <color indexed="8"/>
        <rFont val="Arial"/>
        <family val="2"/>
      </rPr>
      <t xml:space="preserve"> se base sur la définition du Système d'information universitaire suisse (SIUS) selon laquelle est considéré comme étudiant toute personne immatriculée dans une haute école suisse (université, haute école spécialisée et haute école pédagogique) au semestre d'automne de l'année académique. On ne tient pas compte ici des étudiants en formation continue. Cette statistique représente donc le nombre total d'étudiants inscrits dans la haute école en question.
La </t>
    </r>
    <r>
      <rPr>
        <b/>
        <sz val="9"/>
        <color indexed="8"/>
        <rFont val="Arial"/>
        <family val="2"/>
      </rPr>
      <t>statistique financière des HES</t>
    </r>
    <r>
      <rPr>
        <sz val="9"/>
        <color indexed="8"/>
        <rFont val="Arial"/>
        <family val="2"/>
      </rPr>
      <t xml:space="preserve"> fourni quant à elle les crédits ECTS relatifs au modules d'études suivis par les étudiants; ils permettent d'obtenir le nombre d'équivalent plein-temps d'étudiants par simple division, un plein-temps comportant 60 crédits ECTS sur une année. Cette variable tient compte du volume des études à temps partiel.</t>
    </r>
  </si>
  <si>
    <t>Dans le calcul des indicateurs, contrairement à la statistique des étudiants du SIUS, seuls les étudiants ne disposant pas d'un statut de congé sont pris en compte dans les calculs (des programmes de mobilité, des stages, des séjours linguistiques  et des formations aux frais des hautes écoles =&gt; statut de congé 0, 1, 2 et 7; sans les cas à cause d'accidents, de maladies, de service militaire et d'autre interruption de formation malgré une immatriculation).</t>
  </si>
  <si>
    <t>Le personnel académique comprend les enseignants avec responsabilité de direction, les autres enseignants ainsi que les collaborateurs scientifiques et les assistants.</t>
  </si>
  <si>
    <t>Les chiffres concernant le personnel reposent sur l'enquête sur le personnel des hautes écoles par l'Office Fédéral de la Statistique</t>
  </si>
  <si>
    <t>https://www.bfs.admin.ch/bfs/fr/home/statistiques/education-science/enquetes/hsp.assetdetail.7437.html</t>
  </si>
  <si>
    <t>Contribution de base du SEFRI</t>
  </si>
  <si>
    <t xml:space="preserve">Définition Corps enseignant </t>
  </si>
  <si>
    <t xml:space="preserve">Les enseignants avec responsabilité de direction et les autres enseignants </t>
  </si>
  <si>
    <t>Tab. 1a, 1b, 2a, 2b et 3</t>
  </si>
  <si>
    <r>
      <t>Contribution de base SEFRI:</t>
    </r>
    <r>
      <rPr>
        <sz val="9"/>
        <rFont val="Arial"/>
        <family val="2"/>
      </rPr>
      <t xml:space="preserve"> la répartition de la contribution de base sur
l’enseignement et la Ra&amp;D relève de la compétence de la HES.</t>
    </r>
  </si>
  <si>
    <r>
      <t>Contributions AHES (à l’intérieur de la région des organes responsables)</t>
    </r>
    <r>
      <rPr>
        <sz val="9"/>
        <rFont val="Arial"/>
        <family val="2"/>
      </rPr>
      <t>: dans le cadre de l'Accord intercantonal sur les hautes écoles spécialisées (AHES), contributions versées par les cantons situés à l’intérieur de la région de l’organe responsable de la haute école (le plus souvent calculées).</t>
    </r>
  </si>
  <si>
    <r>
      <t>Contributions AHES (à l’extérieur de la région des organes responsables)</t>
    </r>
    <r>
      <rPr>
        <sz val="9"/>
        <rFont val="Arial"/>
        <family val="2"/>
      </rPr>
      <t>: dans le cadre de l'Accord intercantonal sur les hautes écoles spécialisées (AHES), contributions versées par les cantons situés à l’extérieur de la région de l’organe responsable de la haute école.</t>
    </r>
  </si>
  <si>
    <t>Autres contributions versées par le SEFRI: Contributions liées à des projets selon l’art. 59 LEHE.</t>
  </si>
  <si>
    <t>Autres contributions versées par le SEFRI</t>
  </si>
  <si>
    <t xml:space="preserve">Les contributions en faveur des HES englobent une part liée aux prestations d’enseignement (85%) et une autre liée aux prestations de recherche (15%). </t>
  </si>
  <si>
    <t xml:space="preserve">Les contributions liées à des projets permettent à la Confédération de soutenir des projets de coopération d’intérêt national. </t>
  </si>
  <si>
    <t>Eidgenössiche Hochschule für Berufsbildung</t>
  </si>
  <si>
    <t>Pour des raisons pratiques, les enseignants avec responsabilité de direction sont appelés professeurs.</t>
  </si>
  <si>
    <t>Tab. 5, 7, 11</t>
  </si>
  <si>
    <t>Innosuisse (Subsides CTI jusqu'en 2017)</t>
  </si>
  <si>
    <r>
      <t xml:space="preserve">Subsides Innosuisse </t>
    </r>
    <r>
      <rPr>
        <sz val="9"/>
        <rFont val="Arial"/>
        <family val="2"/>
      </rPr>
      <t>: subventions versées par Innosuisse (Subsides CTI jusqu'en 2017)</t>
    </r>
  </si>
  <si>
    <t xml:space="preserve">Subsides Innosuisse                                                                                         </t>
  </si>
  <si>
    <t>Assistants et collaborateurs scientifiques</t>
  </si>
  <si>
    <t>Personnel administratif et technique</t>
  </si>
  <si>
    <t>Recherche appliquée et développement</t>
  </si>
  <si>
    <t>Finances des hautes écoles spécialisées 2019</t>
  </si>
  <si>
    <t>Tab.1a  Produits d´exploitation* 2019 selon la haute école, le pourvoyeur de fonds et la source de financement</t>
  </si>
  <si>
    <t>© 2020 BFS/OFS/UST</t>
  </si>
  <si>
    <t>Tab.1a  Produits d´exploitation* 2019 selon la haute école, le pourvoyeur de fonds et la source de financement (%)</t>
  </si>
  <si>
    <t>Tab.2a  Produits d´exploitation* 2019 selon le domaine, le pourvoyeur de fonds et la source de financement</t>
  </si>
  <si>
    <t>Tab.2b  Produits d´exploitation* 2019 selon le domaine, le pourvoyeur de fonds et la source de financement (%)</t>
  </si>
  <si>
    <t>Tab.3  Produits d´exploitation* 2019 selon la prestation et le pourvoyeur de fonds et la source de financement</t>
  </si>
  <si>
    <t>Tab.4  Coûts complets 2019 selon la nature de coûts et la haute école</t>
  </si>
  <si>
    <t>Tab.5  Coûts de personnel 2019 selon le groupe de personnel et la haute école</t>
  </si>
  <si>
    <t>Tab.6  Coûts complets 2019 selon la nature de coûts et le domaine</t>
  </si>
  <si>
    <t>Tab.7  Coûts de personnel 2019 selon le groupe de personnel et le domaine</t>
  </si>
  <si>
    <t>Tab.8  Coûts complets 2019 selon la prestation et le domaine</t>
  </si>
  <si>
    <t>Tab.9  Coûts complets 2019 selon la prestation, la haute école et le domaine</t>
  </si>
  <si>
    <t xml:space="preserve">Total BFH                                     </t>
  </si>
  <si>
    <t xml:space="preserve">Total HES-SO                                  </t>
  </si>
  <si>
    <t xml:space="preserve">Total FHNW                                    </t>
  </si>
  <si>
    <t xml:space="preserve">Total FHZ                                     </t>
  </si>
  <si>
    <t xml:space="preserve">Total SUPSI                                   </t>
  </si>
  <si>
    <t xml:space="preserve">Total FHO                                     </t>
  </si>
  <si>
    <t xml:space="preserve">Total ZFH                                     </t>
  </si>
  <si>
    <t>Tab.10  Coûts complets 2019 selon la nature de coûts et la prestation</t>
  </si>
  <si>
    <t>Tab.11  Coûts de personnel 2019 selon le groupe de personnel et la prestation</t>
  </si>
  <si>
    <t>Tab.12  Chiffres-clés 2019 - Architecture, construction et planification</t>
  </si>
  <si>
    <t>Tab.13  Chiffres-clés 2019 - Technique et IT</t>
  </si>
  <si>
    <t>Tab.14  Chiffres-clés 2019 - Chimie et Sciences de la vie</t>
  </si>
  <si>
    <t>Tab.15  Chiffres-clés 2019 - Agronomie et économie forestière</t>
  </si>
  <si>
    <t>Tab.16  Chiffres-clés 2019 - Economie et services</t>
  </si>
  <si>
    <t>Tab.17  Chiffres-clés 2019 - Design</t>
  </si>
  <si>
    <t>Tab.18  Chiffres-clés 2019 - Musique, arts de la scène et autres arts</t>
  </si>
  <si>
    <t>Tab.19  Chiffres-clés 2019 - Linguistique appliquée</t>
  </si>
  <si>
    <t>Tab.20  Chiffres-clés 2019 - Travail social</t>
  </si>
  <si>
    <t>Tab.21  Chiffres-clés 2019 - Psychologie appliquée</t>
  </si>
  <si>
    <t>Tab.22  Chiffres-clés 2019 - 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</si>
</sst>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0.0"/>
    <numFmt numFmtId="166" formatCode="0.000"/>
  </numFmts>
  <fonts count="31">
    <font>
      <sz val="10"/>
      <name val="Arial"/>
    </font>
    <font>
      <sz val="11"/>
      <color theme="1"/>
      <name val="Arial"/>
      <family val="2"/>
    </font>
    <font>
      <sz val="11"/>
      <color theme="1"/>
      <name val="Arial"/>
      <family val="2"/>
    </font>
    <font>
      <sz val="8"/>
      <name val="Arial"/>
      <family val="2"/>
    </font>
    <font>
      <b/>
      <sz val="14"/>
      <name val="Arial"/>
      <family val="2"/>
    </font>
    <font>
      <u/>
      <sz val="10"/>
      <color indexed="12"/>
      <name val="Arial"/>
      <family val="2"/>
    </font>
    <font>
      <u/>
      <sz val="8"/>
      <color indexed="12"/>
      <name val="Arial"/>
      <family val="2"/>
    </font>
    <font>
      <b/>
      <sz val="10"/>
      <name val="Arial"/>
      <family val="2"/>
    </font>
    <font>
      <sz val="10"/>
      <name val="Arial"/>
      <family val="2"/>
    </font>
    <font>
      <i/>
      <sz val="10"/>
      <name val="Arial"/>
      <family val="2"/>
    </font>
    <font>
      <b/>
      <sz val="9"/>
      <name val="Arial"/>
      <family val="2"/>
    </font>
    <font>
      <b/>
      <sz val="12"/>
      <name val="Arial"/>
      <family val="2"/>
    </font>
    <font>
      <b/>
      <i/>
      <sz val="10"/>
      <name val="Arial"/>
      <family val="2"/>
    </font>
    <font>
      <b/>
      <sz val="8"/>
      <name val="Arial"/>
      <family val="2"/>
    </font>
    <font>
      <b/>
      <u/>
      <sz val="8"/>
      <color indexed="12"/>
      <name val="Arial"/>
      <family val="2"/>
    </font>
    <font>
      <sz val="9"/>
      <name val="Arial"/>
      <family val="2"/>
    </font>
    <font>
      <i/>
      <sz val="9"/>
      <name val="Arial"/>
      <family val="2"/>
    </font>
    <font>
      <b/>
      <sz val="10"/>
      <name val="Times Ten Roman"/>
    </font>
    <font>
      <b/>
      <i/>
      <sz val="8"/>
      <name val="Arial"/>
      <family val="2"/>
    </font>
    <font>
      <b/>
      <u/>
      <sz val="9"/>
      <name val="Arial"/>
      <family val="2"/>
    </font>
    <font>
      <sz val="9"/>
      <color indexed="8"/>
      <name val="Arial"/>
      <family val="2"/>
    </font>
    <font>
      <b/>
      <sz val="9"/>
      <color indexed="8"/>
      <name val="Arial"/>
      <family val="2"/>
    </font>
    <font>
      <b/>
      <u/>
      <sz val="9"/>
      <color indexed="8"/>
      <name val="Arial"/>
      <family val="2"/>
    </font>
    <font>
      <u/>
      <sz val="9"/>
      <color indexed="8"/>
      <name val="Arial"/>
      <family val="2"/>
    </font>
    <font>
      <sz val="9"/>
      <color theme="1"/>
      <name val="Arial"/>
      <family val="2"/>
    </font>
    <font>
      <u/>
      <sz val="9"/>
      <color theme="1"/>
      <name val="Arial"/>
      <family val="2"/>
    </font>
    <font>
      <sz val="9"/>
      <color rgb="FF0070C0"/>
      <name val="Arial"/>
      <family val="2"/>
    </font>
    <font>
      <b/>
      <sz val="10"/>
      <color theme="0" tint="-0.34998626667073579"/>
      <name val="Arial"/>
      <family val="2"/>
    </font>
    <font>
      <sz val="10"/>
      <color theme="0" tint="-0.34998626667073579"/>
      <name val="Arial"/>
      <family val="2"/>
    </font>
    <font>
      <sz val="10"/>
      <color rgb="FF0070C0"/>
      <name val="Arial"/>
      <family val="2"/>
    </font>
    <font>
      <u/>
      <sz val="9"/>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2" fillId="0" borderId="0"/>
    <xf numFmtId="0" fontId="1" fillId="0" borderId="0"/>
  </cellStyleXfs>
  <cellXfs count="234">
    <xf numFmtId="0" fontId="0" fillId="0" borderId="0" xfId="0"/>
    <xf numFmtId="0" fontId="4" fillId="2" borderId="0" xfId="0" applyFont="1" applyFill="1"/>
    <xf numFmtId="0" fontId="0" fillId="2" borderId="0" xfId="0" applyFill="1"/>
    <xf numFmtId="0" fontId="5" fillId="2" borderId="0" xfId="1" applyFill="1" applyAlignment="1" applyProtection="1"/>
    <xf numFmtId="0" fontId="5" fillId="2" borderId="0" xfId="1" applyFont="1" applyFill="1" applyAlignment="1" applyProtection="1"/>
    <xf numFmtId="0" fontId="3" fillId="2" borderId="0" xfId="0" applyFont="1" applyFill="1"/>
    <xf numFmtId="0" fontId="6" fillId="2" borderId="0" xfId="1" applyFont="1" applyFill="1" applyAlignment="1" applyProtection="1"/>
    <xf numFmtId="0" fontId="7" fillId="2"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0" fillId="2" borderId="0" xfId="0" applyFill="1" applyAlignment="1">
      <alignment vertical="top"/>
    </xf>
    <xf numFmtId="0" fontId="7" fillId="2" borderId="0" xfId="0" applyFont="1" applyFill="1" applyAlignment="1">
      <alignment vertical="top"/>
    </xf>
    <xf numFmtId="164" fontId="7" fillId="2" borderId="0" xfId="0" applyNumberFormat="1" applyFont="1" applyFill="1" applyBorder="1" applyAlignment="1">
      <alignment horizontal="right" vertical="top" indent="2"/>
    </xf>
    <xf numFmtId="164" fontId="8" fillId="2" borderId="0" xfId="0" applyNumberFormat="1" applyFont="1" applyFill="1" applyBorder="1" applyAlignment="1">
      <alignment horizontal="right" indent="2"/>
    </xf>
    <xf numFmtId="0" fontId="0" fillId="2" borderId="0" xfId="0" applyFill="1" applyAlignment="1">
      <alignment wrapText="1"/>
    </xf>
    <xf numFmtId="164" fontId="7" fillId="2" borderId="0" xfId="0" applyNumberFormat="1" applyFont="1" applyFill="1" applyBorder="1" applyAlignment="1">
      <alignment horizontal="right" indent="2"/>
    </xf>
    <xf numFmtId="0" fontId="9" fillId="2" borderId="0" xfId="0" applyFont="1" applyFill="1"/>
    <xf numFmtId="0" fontId="7" fillId="2" borderId="1" xfId="0" applyFont="1" applyFill="1" applyBorder="1" applyAlignment="1">
      <alignment vertical="center"/>
    </xf>
    <xf numFmtId="0" fontId="0" fillId="2" borderId="0" xfId="0" applyFill="1" applyAlignment="1">
      <alignment vertical="center"/>
    </xf>
    <xf numFmtId="0" fontId="8" fillId="2" borderId="0" xfId="0" applyFont="1" applyFill="1"/>
    <xf numFmtId="164" fontId="8" fillId="2" borderId="0" xfId="0" applyNumberFormat="1" applyFont="1" applyFill="1" applyBorder="1" applyAlignment="1">
      <alignment horizontal="right" vertical="center" indent="3"/>
    </xf>
    <xf numFmtId="164" fontId="8" fillId="2" borderId="0" xfId="0" applyNumberFormat="1" applyFont="1" applyFill="1" applyBorder="1" applyAlignment="1">
      <alignment horizontal="right" indent="3"/>
    </xf>
    <xf numFmtId="164" fontId="7" fillId="2" borderId="0" xfId="0" applyNumberFormat="1" applyFont="1" applyFill="1" applyBorder="1" applyAlignment="1">
      <alignment horizontal="right" indent="3"/>
    </xf>
    <xf numFmtId="0" fontId="7" fillId="2" borderId="0" xfId="0" applyFont="1" applyFill="1" applyAlignment="1">
      <alignment vertical="center"/>
    </xf>
    <xf numFmtId="164" fontId="7" fillId="2" borderId="0" xfId="0" applyNumberFormat="1" applyFont="1" applyFill="1" applyBorder="1" applyAlignment="1">
      <alignment horizontal="right" vertical="center" indent="2"/>
    </xf>
    <xf numFmtId="164" fontId="8" fillId="2" borderId="0" xfId="0" applyNumberFormat="1" applyFont="1" applyFill="1" applyBorder="1" applyAlignment="1">
      <alignment horizontal="right" vertical="center" indent="2"/>
    </xf>
    <xf numFmtId="0" fontId="7" fillId="2" borderId="0" xfId="0" applyFont="1" applyFill="1" applyAlignment="1"/>
    <xf numFmtId="0" fontId="0" fillId="2" borderId="0" xfId="0" applyFill="1" applyBorder="1"/>
    <xf numFmtId="0" fontId="7" fillId="2" borderId="0" xfId="0" applyFont="1" applyFill="1" applyBorder="1" applyAlignment="1">
      <alignment horizontal="center" vertical="center"/>
    </xf>
    <xf numFmtId="0" fontId="7" fillId="2" borderId="0" xfId="0" applyFont="1" applyFill="1" applyBorder="1"/>
    <xf numFmtId="0" fontId="3" fillId="2" borderId="0" xfId="0" applyFont="1" applyFill="1" applyBorder="1"/>
    <xf numFmtId="0" fontId="5" fillId="2" borderId="0" xfId="1" applyFill="1" applyAlignment="1" applyProtection="1">
      <alignment horizontal="right"/>
    </xf>
    <xf numFmtId="0" fontId="7" fillId="2" borderId="1" xfId="0" applyFont="1" applyFill="1" applyBorder="1" applyAlignment="1">
      <alignment vertical="center" wrapText="1"/>
    </xf>
    <xf numFmtId="0" fontId="0" fillId="2" borderId="0" xfId="0" applyFill="1" applyAlignment="1">
      <alignment vertical="center" wrapText="1"/>
    </xf>
    <xf numFmtId="0" fontId="13" fillId="2" borderId="0" xfId="0" applyFont="1" applyFill="1"/>
    <xf numFmtId="0" fontId="5" fillId="2" borderId="0" xfId="1" applyFill="1" applyBorder="1" applyAlignment="1" applyProtection="1">
      <alignment horizontal="right"/>
    </xf>
    <xf numFmtId="0" fontId="10" fillId="2" borderId="0" xfId="0" applyFont="1" applyFill="1" applyAlignment="1">
      <alignment horizontal="left"/>
    </xf>
    <xf numFmtId="0" fontId="15" fillId="2" borderId="0" xfId="0" applyFont="1" applyFill="1" applyAlignment="1">
      <alignment horizontal="left"/>
    </xf>
    <xf numFmtId="0" fontId="10" fillId="2" borderId="0" xfId="0" applyFont="1" applyFill="1"/>
    <xf numFmtId="0" fontId="15" fillId="2" borderId="0" xfId="0" applyFont="1" applyFill="1"/>
    <xf numFmtId="0" fontId="15" fillId="2" borderId="0" xfId="0" applyFont="1" applyFill="1" applyAlignment="1">
      <alignment horizontal="justify"/>
    </xf>
    <xf numFmtId="0" fontId="16" fillId="2" borderId="0" xfId="0" applyFont="1" applyFill="1" applyAlignment="1">
      <alignment horizontal="left" wrapText="1"/>
    </xf>
    <xf numFmtId="0" fontId="15" fillId="2" borderId="0" xfId="0" applyFont="1" applyFill="1" applyAlignment="1">
      <alignment horizontal="left" wrapText="1"/>
    </xf>
    <xf numFmtId="0" fontId="11" fillId="2" borderId="0" xfId="0" applyFont="1" applyFill="1" applyAlignment="1">
      <alignment horizontal="left"/>
    </xf>
    <xf numFmtId="0" fontId="5" fillId="2" borderId="0" xfId="1" applyFont="1" applyFill="1" applyAlignment="1" applyProtection="1">
      <alignment horizontal="righ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5" fillId="2" borderId="0" xfId="0" applyFont="1" applyFill="1" applyAlignment="1"/>
    <xf numFmtId="0" fontId="16" fillId="2" borderId="0" xfId="0" applyFont="1" applyFill="1"/>
    <xf numFmtId="0" fontId="10" fillId="2" borderId="2" xfId="0" applyFont="1" applyFill="1" applyBorder="1" applyAlignment="1">
      <alignment wrapText="1"/>
    </xf>
    <xf numFmtId="0" fontId="17" fillId="2" borderId="0" xfId="0" applyFont="1" applyFill="1" applyAlignment="1">
      <alignment horizontal="justify"/>
    </xf>
    <xf numFmtId="164" fontId="7" fillId="2" borderId="0" xfId="0" applyNumberFormat="1" applyFont="1" applyFill="1" applyAlignment="1">
      <alignment horizontal="right" indent="3"/>
    </xf>
    <xf numFmtId="164" fontId="0" fillId="2" borderId="0" xfId="0" applyNumberFormat="1" applyFill="1" applyAlignment="1">
      <alignment horizontal="right" indent="3"/>
    </xf>
    <xf numFmtId="164" fontId="0" fillId="2" borderId="0" xfId="0" applyNumberFormat="1" applyFill="1" applyAlignment="1">
      <alignment horizontal="right" indent="2"/>
    </xf>
    <xf numFmtId="164" fontId="0" fillId="2" borderId="0" xfId="0" applyNumberFormat="1" applyFill="1"/>
    <xf numFmtId="0" fontId="18" fillId="2" borderId="0" xfId="0" applyFont="1" applyFill="1" applyAlignment="1">
      <alignment horizontal="right"/>
    </xf>
    <xf numFmtId="0" fontId="5" fillId="2" borderId="0" xfId="0" applyFont="1" applyFill="1" applyAlignment="1">
      <alignment horizontal="right"/>
    </xf>
    <xf numFmtId="0" fontId="10" fillId="2" borderId="0" xfId="0" applyFont="1" applyFill="1" applyAlignment="1">
      <alignment horizontal="left" wrapText="1"/>
    </xf>
    <xf numFmtId="0" fontId="19" fillId="2" borderId="0" xfId="0" applyFont="1" applyFill="1" applyAlignment="1">
      <alignment horizontal="right" indent="1"/>
    </xf>
    <xf numFmtId="164" fontId="7" fillId="2" borderId="0" xfId="0" applyNumberFormat="1" applyFont="1" applyFill="1" applyBorder="1" applyAlignment="1">
      <alignment horizontal="right" indent="4"/>
    </xf>
    <xf numFmtId="164" fontId="8" fillId="2" borderId="0" xfId="0" applyNumberFormat="1" applyFont="1" applyFill="1" applyBorder="1" applyAlignment="1">
      <alignment horizontal="right" indent="4"/>
    </xf>
    <xf numFmtId="164" fontId="8" fillId="2" borderId="0" xfId="0" applyNumberFormat="1" applyFont="1" applyFill="1" applyBorder="1" applyAlignment="1">
      <alignment horizontal="right" vertical="center" indent="5"/>
    </xf>
    <xf numFmtId="164" fontId="7" fillId="2" borderId="0" xfId="0" applyNumberFormat="1" applyFont="1" applyFill="1" applyBorder="1" applyAlignment="1">
      <alignment horizontal="right" indent="5"/>
    </xf>
    <xf numFmtId="164" fontId="0" fillId="2" borderId="0" xfId="0" applyNumberFormat="1" applyFill="1" applyAlignment="1">
      <alignment horizontal="right" indent="4"/>
    </xf>
    <xf numFmtId="0" fontId="7" fillId="3" borderId="0" xfId="0" applyFont="1" applyFill="1"/>
    <xf numFmtId="0" fontId="0" fillId="3" borderId="0" xfId="0" applyFill="1"/>
    <xf numFmtId="0" fontId="8" fillId="3" borderId="0" xfId="0" applyFont="1" applyFill="1"/>
    <xf numFmtId="0" fontId="7" fillId="3" borderId="0" xfId="0" applyFont="1" applyFill="1" applyBorder="1"/>
    <xf numFmtId="164" fontId="8" fillId="3" borderId="0" xfId="0" applyNumberFormat="1" applyFont="1" applyFill="1" applyBorder="1" applyAlignment="1">
      <alignment horizontal="right" indent="2"/>
    </xf>
    <xf numFmtId="164" fontId="7" fillId="3" borderId="0" xfId="0" applyNumberFormat="1" applyFont="1" applyFill="1" applyBorder="1" applyAlignment="1">
      <alignment horizontal="right" indent="2"/>
    </xf>
    <xf numFmtId="164" fontId="8" fillId="3" borderId="0" xfId="0" applyNumberFormat="1" applyFont="1" applyFill="1" applyBorder="1" applyAlignment="1">
      <alignment horizontal="right" indent="3"/>
    </xf>
    <xf numFmtId="164" fontId="7" fillId="3" borderId="0" xfId="0" applyNumberFormat="1" applyFont="1" applyFill="1" applyBorder="1" applyAlignment="1">
      <alignment horizontal="right" indent="3"/>
    </xf>
    <xf numFmtId="0" fontId="7" fillId="3" borderId="1" xfId="0" applyFont="1" applyFill="1" applyBorder="1" applyAlignment="1">
      <alignment horizontal="right" vertical="center" wrapText="1" indent="2"/>
    </xf>
    <xf numFmtId="0" fontId="7" fillId="3" borderId="1" xfId="0" applyFont="1" applyFill="1" applyBorder="1" applyAlignment="1">
      <alignment horizontal="right" vertical="center" indent="2"/>
    </xf>
    <xf numFmtId="0" fontId="0" fillId="3" borderId="0" xfId="0" applyFill="1" applyBorder="1"/>
    <xf numFmtId="164" fontId="7" fillId="3" borderId="0" xfId="0" applyNumberFormat="1" applyFont="1" applyFill="1" applyBorder="1" applyAlignment="1">
      <alignment horizontal="right" vertical="top" indent="2"/>
    </xf>
    <xf numFmtId="164" fontId="0" fillId="3" borderId="0" xfId="0" applyNumberFormat="1" applyFill="1" applyAlignment="1">
      <alignment horizontal="right" indent="2"/>
    </xf>
    <xf numFmtId="0" fontId="0" fillId="3" borderId="0" xfId="0" applyFill="1" applyBorder="1" applyAlignment="1">
      <alignment horizontal="right" indent="2"/>
    </xf>
    <xf numFmtId="164" fontId="0" fillId="3" borderId="0" xfId="0" applyNumberFormat="1" applyFill="1" applyAlignment="1">
      <alignment horizontal="right" indent="3"/>
    </xf>
    <xf numFmtId="164" fontId="7" fillId="3" borderId="0" xfId="0" applyNumberFormat="1" applyFont="1" applyFill="1" applyAlignment="1">
      <alignment horizontal="right" indent="3"/>
    </xf>
    <xf numFmtId="0" fontId="14" fillId="3" borderId="0" xfId="1" applyFont="1" applyFill="1" applyAlignment="1" applyProtection="1"/>
    <xf numFmtId="164" fontId="0" fillId="3" borderId="0" xfId="0" applyNumberFormat="1" applyFill="1"/>
    <xf numFmtId="0" fontId="13" fillId="2" borderId="0" xfId="0" applyFont="1" applyFill="1" applyAlignment="1"/>
    <xf numFmtId="0" fontId="13" fillId="2" borderId="1" xfId="0" applyFont="1" applyFill="1" applyBorder="1" applyAlignment="1">
      <alignment horizontal="right"/>
    </xf>
    <xf numFmtId="0" fontId="3" fillId="2" borderId="1" xfId="0" applyFont="1" applyFill="1" applyBorder="1" applyAlignment="1">
      <alignment horizontal="right"/>
    </xf>
    <xf numFmtId="0" fontId="13" fillId="2" borderId="1" xfId="0" applyFont="1" applyFill="1" applyBorder="1" applyAlignment="1">
      <alignment horizontal="center"/>
    </xf>
    <xf numFmtId="0" fontId="3" fillId="2" borderId="0" xfId="0" applyFont="1" applyFill="1" applyAlignment="1">
      <alignment horizontal="right"/>
    </xf>
    <xf numFmtId="0" fontId="3" fillId="2" borderId="0" xfId="0" applyFont="1" applyFill="1" applyAlignment="1">
      <alignment wrapText="1"/>
    </xf>
    <xf numFmtId="3" fontId="13" fillId="2" borderId="0" xfId="0" applyNumberFormat="1" applyFont="1" applyFill="1" applyAlignment="1"/>
    <xf numFmtId="0" fontId="13" fillId="2" borderId="0" xfId="0" applyFont="1" applyFill="1" applyAlignment="1">
      <alignment wrapText="1"/>
    </xf>
    <xf numFmtId="3" fontId="3" fillId="2" borderId="0" xfId="0" applyNumberFormat="1" applyFont="1" applyFill="1" applyAlignment="1">
      <alignment wrapText="1"/>
    </xf>
    <xf numFmtId="165" fontId="13" fillId="2" borderId="0" xfId="0" applyNumberFormat="1" applyFont="1" applyFill="1" applyAlignment="1">
      <alignment wrapText="1"/>
    </xf>
    <xf numFmtId="165" fontId="3" fillId="2" borderId="0" xfId="0" applyNumberFormat="1" applyFont="1" applyFill="1" applyAlignment="1">
      <alignment wrapText="1"/>
    </xf>
    <xf numFmtId="165" fontId="13" fillId="2" borderId="0" xfId="0" applyNumberFormat="1" applyFont="1" applyFill="1" applyAlignment="1"/>
    <xf numFmtId="0" fontId="13" fillId="2" borderId="0" xfId="0" applyFont="1" applyFill="1" applyBorder="1" applyAlignment="1"/>
    <xf numFmtId="0" fontId="3" fillId="2" borderId="0" xfId="0" applyFont="1" applyFill="1" applyBorder="1" applyAlignment="1">
      <alignment wrapText="1"/>
    </xf>
    <xf numFmtId="1" fontId="3" fillId="2" borderId="0" xfId="0" applyNumberFormat="1" applyFont="1" applyFill="1" applyBorder="1" applyAlignment="1">
      <alignment wrapText="1"/>
    </xf>
    <xf numFmtId="165" fontId="3" fillId="2" borderId="0" xfId="0" applyNumberFormat="1" applyFont="1" applyFill="1" applyBorder="1" applyAlignment="1">
      <alignment wrapText="1"/>
    </xf>
    <xf numFmtId="165" fontId="3" fillId="2" borderId="0" xfId="0" applyNumberFormat="1" applyFont="1" applyFill="1" applyAlignment="1">
      <alignment horizontal="right" wrapText="1"/>
    </xf>
    <xf numFmtId="3" fontId="3" fillId="2" borderId="0" xfId="0" applyNumberFormat="1" applyFont="1" applyFill="1" applyAlignment="1">
      <alignment horizontal="right" wrapText="1"/>
    </xf>
    <xf numFmtId="0" fontId="3" fillId="2" borderId="0" xfId="0" applyFont="1" applyFill="1" applyAlignment="1">
      <alignment horizontal="right" wrapText="1"/>
    </xf>
    <xf numFmtId="1" fontId="3" fillId="2" borderId="0" xfId="0" applyNumberFormat="1" applyFont="1" applyFill="1" applyBorder="1" applyAlignment="1">
      <alignment horizontal="right" wrapText="1"/>
    </xf>
    <xf numFmtId="1" fontId="3" fillId="2" borderId="0" xfId="0" applyNumberFormat="1" applyFont="1" applyFill="1"/>
    <xf numFmtId="1" fontId="3" fillId="2" borderId="0" xfId="0" applyNumberFormat="1" applyFont="1" applyFill="1" applyAlignment="1">
      <alignment horizontal="right" wrapText="1"/>
    </xf>
    <xf numFmtId="0" fontId="8" fillId="2" borderId="0" xfId="0" applyFont="1" applyFill="1" applyAlignment="1">
      <alignment wrapText="1"/>
    </xf>
    <xf numFmtId="164" fontId="8" fillId="2" borderId="0" xfId="0" applyNumberFormat="1" applyFont="1" applyFill="1" applyAlignment="1">
      <alignment horizontal="right" indent="3"/>
    </xf>
    <xf numFmtId="164" fontId="8" fillId="2" borderId="0" xfId="0" applyNumberFormat="1" applyFont="1" applyFill="1"/>
    <xf numFmtId="3" fontId="3" fillId="2" borderId="0" xfId="0" applyNumberFormat="1" applyFont="1" applyFill="1"/>
    <xf numFmtId="0" fontId="13" fillId="2" borderId="3" xfId="0" applyFont="1" applyFill="1" applyBorder="1" applyAlignment="1">
      <alignment horizontal="center"/>
    </xf>
    <xf numFmtId="0" fontId="10" fillId="3" borderId="0" xfId="0" applyFont="1" applyFill="1" applyAlignment="1">
      <alignment vertical="top"/>
    </xf>
    <xf numFmtId="0" fontId="8" fillId="3" borderId="0" xfId="0" applyFont="1" applyFill="1" applyAlignment="1">
      <alignment vertical="top"/>
    </xf>
    <xf numFmtId="0" fontId="7" fillId="3" borderId="5" xfId="0" applyFont="1" applyFill="1" applyBorder="1" applyAlignment="1">
      <alignment vertical="center"/>
    </xf>
    <xf numFmtId="0" fontId="8" fillId="3" borderId="6" xfId="0" applyFont="1" applyFill="1" applyBorder="1" applyAlignment="1">
      <alignment vertical="top" wrapText="1"/>
    </xf>
    <xf numFmtId="0" fontId="7" fillId="3" borderId="6" xfId="0" applyFont="1" applyFill="1" applyBorder="1" applyAlignment="1">
      <alignment vertical="top" wrapText="1"/>
    </xf>
    <xf numFmtId="0" fontId="7" fillId="3" borderId="0" xfId="0" applyFont="1" applyFill="1" applyAlignment="1">
      <alignment vertical="center"/>
    </xf>
    <xf numFmtId="0" fontId="8" fillId="3" borderId="0" xfId="0" applyFont="1" applyFill="1" applyAlignment="1">
      <alignment vertical="top" wrapText="1"/>
    </xf>
    <xf numFmtId="0" fontId="7" fillId="3" borderId="0" xfId="0" applyFont="1" applyFill="1" applyAlignment="1">
      <alignment vertical="top" wrapText="1"/>
    </xf>
    <xf numFmtId="0" fontId="8" fillId="3" borderId="6" xfId="0" applyFont="1" applyFill="1" applyBorder="1" applyAlignment="1">
      <alignment vertical="center" wrapText="1"/>
    </xf>
    <xf numFmtId="0" fontId="7" fillId="3" borderId="6" xfId="0" applyFont="1" applyFill="1" applyBorder="1" applyAlignment="1">
      <alignment vertical="center" wrapText="1"/>
    </xf>
    <xf numFmtId="0" fontId="0" fillId="3" borderId="0" xfId="0" applyFill="1" applyAlignment="1">
      <alignment vertical="center"/>
    </xf>
    <xf numFmtId="0" fontId="16" fillId="3" borderId="0" xfId="0" applyFont="1" applyFill="1" applyAlignment="1">
      <alignment horizontal="left"/>
    </xf>
    <xf numFmtId="0" fontId="10" fillId="3" borderId="0" xfId="0" applyFont="1" applyFill="1" applyAlignment="1">
      <alignment horizontal="left" vertical="top"/>
    </xf>
    <xf numFmtId="0" fontId="16" fillId="3" borderId="0" xfId="0" applyFont="1" applyFill="1" applyAlignment="1"/>
    <xf numFmtId="0" fontId="7" fillId="3" borderId="5" xfId="0" applyFont="1" applyFill="1" applyBorder="1" applyAlignment="1">
      <alignment horizontal="justify" vertical="center"/>
    </xf>
    <xf numFmtId="0" fontId="10" fillId="3" borderId="6" xfId="0" applyFont="1" applyFill="1" applyBorder="1" applyAlignment="1">
      <alignment vertical="top" wrapText="1"/>
    </xf>
    <xf numFmtId="0" fontId="16" fillId="3" borderId="0" xfId="0" applyFont="1" applyFill="1" applyAlignment="1">
      <alignment vertical="top"/>
    </xf>
    <xf numFmtId="0" fontId="15" fillId="3" borderId="0" xfId="0" applyFont="1" applyFill="1"/>
    <xf numFmtId="0" fontId="15" fillId="3" borderId="0" xfId="0" applyFont="1" applyFill="1" applyAlignment="1">
      <alignment vertical="center"/>
    </xf>
    <xf numFmtId="0" fontId="0" fillId="3" borderId="0" xfId="0" applyFill="1" applyAlignment="1">
      <alignment vertical="top"/>
    </xf>
    <xf numFmtId="0" fontId="7" fillId="0" borderId="0" xfId="0" applyFont="1" applyFill="1" applyBorder="1"/>
    <xf numFmtId="166" fontId="3" fillId="2" borderId="0" xfId="0" applyNumberFormat="1" applyFont="1" applyFill="1" applyBorder="1" applyAlignment="1">
      <alignment horizontal="right" wrapText="1"/>
    </xf>
    <xf numFmtId="0" fontId="10" fillId="3" borderId="0" xfId="0" applyFont="1" applyFill="1" applyAlignment="1">
      <alignment horizontal="left"/>
    </xf>
    <xf numFmtId="0" fontId="15" fillId="3" borderId="0" xfId="0" applyFont="1" applyFill="1" applyAlignment="1">
      <alignment horizontal="left"/>
    </xf>
    <xf numFmtId="164" fontId="8" fillId="3" borderId="0" xfId="0" applyNumberFormat="1" applyFont="1" applyFill="1" applyBorder="1" applyAlignment="1">
      <alignment horizontal="right" indent="5"/>
    </xf>
    <xf numFmtId="164" fontId="7" fillId="3" borderId="0" xfId="0" applyNumberFormat="1" applyFont="1" applyFill="1" applyBorder="1" applyAlignment="1">
      <alignment horizontal="right" indent="5"/>
    </xf>
    <xf numFmtId="164" fontId="0" fillId="3" borderId="0" xfId="0" applyNumberFormat="1" applyFill="1" applyAlignment="1">
      <alignment horizontal="right" vertical="top" indent="2"/>
    </xf>
    <xf numFmtId="164" fontId="7" fillId="3" borderId="0" xfId="0" applyNumberFormat="1" applyFont="1" applyFill="1" applyAlignment="1">
      <alignment horizontal="right" vertical="center" indent="2"/>
    </xf>
    <xf numFmtId="164" fontId="7" fillId="3" borderId="0" xfId="0" applyNumberFormat="1" applyFont="1" applyFill="1" applyAlignment="1">
      <alignment horizontal="right" vertical="top" indent="2"/>
    </xf>
    <xf numFmtId="164" fontId="7" fillId="2" borderId="0" xfId="0" applyNumberFormat="1" applyFont="1" applyFill="1" applyAlignment="1">
      <alignment horizontal="right" vertical="top" indent="3"/>
    </xf>
    <xf numFmtId="1" fontId="7" fillId="2" borderId="0" xfId="0" applyNumberFormat="1" applyFont="1" applyFill="1" applyAlignment="1">
      <alignment horizontal="right" vertical="top" indent="3"/>
    </xf>
    <xf numFmtId="1" fontId="0" fillId="2" borderId="0" xfId="0" applyNumberFormat="1" applyFill="1" applyAlignment="1">
      <alignment horizontal="right" indent="3"/>
    </xf>
    <xf numFmtId="1" fontId="7" fillId="3" borderId="0" xfId="0" applyNumberFormat="1" applyFont="1" applyFill="1" applyBorder="1" applyAlignment="1">
      <alignment horizontal="right" indent="2"/>
    </xf>
    <xf numFmtId="0" fontId="0" fillId="4" borderId="0" xfId="0" applyFill="1"/>
    <xf numFmtId="0" fontId="7" fillId="4" borderId="1" xfId="0" applyFont="1" applyFill="1" applyBorder="1" applyAlignment="1">
      <alignment horizontal="center" vertical="center" wrapText="1"/>
    </xf>
    <xf numFmtId="0" fontId="0" fillId="4" borderId="0" xfId="0" applyFill="1" applyBorder="1"/>
    <xf numFmtId="164" fontId="7" fillId="4" borderId="0" xfId="0" applyNumberFormat="1" applyFont="1" applyFill="1" applyBorder="1" applyAlignment="1">
      <alignment horizontal="right" vertical="top" indent="2"/>
    </xf>
    <xf numFmtId="0" fontId="7" fillId="4" borderId="0" xfId="0" applyFont="1" applyFill="1" applyBorder="1"/>
    <xf numFmtId="164" fontId="7" fillId="4" borderId="0" xfId="0" applyNumberFormat="1" applyFont="1" applyFill="1" applyAlignment="1">
      <alignment horizontal="right" vertical="top" indent="2"/>
    </xf>
    <xf numFmtId="0" fontId="7" fillId="4" borderId="0" xfId="0" applyFont="1" applyFill="1" applyAlignment="1">
      <alignment horizontal="right" indent="2"/>
    </xf>
    <xf numFmtId="164" fontId="7" fillId="4" borderId="0" xfId="0" applyNumberFormat="1" applyFont="1" applyFill="1" applyAlignment="1">
      <alignment horizontal="right" indent="2"/>
    </xf>
    <xf numFmtId="164" fontId="7" fillId="4" borderId="0" xfId="0" applyNumberFormat="1" applyFont="1" applyFill="1" applyAlignment="1">
      <alignment horizontal="right" vertical="top" indent="3"/>
    </xf>
    <xf numFmtId="164" fontId="7" fillId="4" borderId="0" xfId="0" applyNumberFormat="1" applyFont="1" applyFill="1" applyAlignment="1">
      <alignment horizontal="right" indent="3"/>
    </xf>
    <xf numFmtId="0" fontId="7" fillId="4" borderId="0" xfId="0" applyFont="1" applyFill="1"/>
    <xf numFmtId="0" fontId="7" fillId="4" borderId="1" xfId="0" applyFont="1" applyFill="1" applyBorder="1" applyAlignment="1">
      <alignment horizontal="center" vertical="center"/>
    </xf>
    <xf numFmtId="164" fontId="7" fillId="4" borderId="0" xfId="0" applyNumberFormat="1" applyFont="1" applyFill="1" applyBorder="1" applyAlignment="1">
      <alignment horizontal="right" indent="3"/>
    </xf>
    <xf numFmtId="0" fontId="0" fillId="4" borderId="0" xfId="0" applyFill="1" applyAlignment="1">
      <alignment vertical="center"/>
    </xf>
    <xf numFmtId="0" fontId="0" fillId="0" borderId="0" xfId="0" applyFill="1"/>
    <xf numFmtId="0" fontId="0" fillId="0" borderId="0" xfId="0" applyFill="1" applyAlignment="1">
      <alignment vertical="center"/>
    </xf>
    <xf numFmtId="164" fontId="7" fillId="4" borderId="0" xfId="0" applyNumberFormat="1" applyFont="1" applyFill="1" applyBorder="1" applyAlignment="1">
      <alignment horizontal="right" indent="2"/>
    </xf>
    <xf numFmtId="0" fontId="0" fillId="2" borderId="0" xfId="0" applyFill="1" applyAlignment="1">
      <alignment horizontal="right" indent="2"/>
    </xf>
    <xf numFmtId="164" fontId="7" fillId="4" borderId="0" xfId="0" applyNumberFormat="1" applyFont="1" applyFill="1" applyBorder="1" applyAlignment="1">
      <alignment horizontal="right" vertical="center" indent="4"/>
    </xf>
    <xf numFmtId="164" fontId="7" fillId="4" borderId="0" xfId="0" applyNumberFormat="1" applyFont="1" applyFill="1" applyBorder="1" applyAlignment="1">
      <alignment horizontal="right" indent="4"/>
    </xf>
    <xf numFmtId="164" fontId="8" fillId="4" borderId="0" xfId="0" applyNumberFormat="1" applyFont="1" applyFill="1" applyBorder="1" applyAlignment="1">
      <alignment horizontal="right" vertical="center" indent="5"/>
    </xf>
    <xf numFmtId="164" fontId="7" fillId="4" borderId="0" xfId="0" applyNumberFormat="1" applyFont="1" applyFill="1" applyBorder="1" applyAlignment="1">
      <alignment horizontal="right" indent="5"/>
    </xf>
    <xf numFmtId="164" fontId="7" fillId="4" borderId="0" xfId="0" applyNumberFormat="1" applyFont="1" applyFill="1" applyBorder="1" applyAlignment="1">
      <alignment horizontal="right" vertical="center" indent="2"/>
    </xf>
    <xf numFmtId="0" fontId="18" fillId="4" borderId="0" xfId="0" applyFont="1" applyFill="1"/>
    <xf numFmtId="0" fontId="3" fillId="4" borderId="0" xfId="0" applyFont="1" applyFill="1"/>
    <xf numFmtId="0" fontId="7" fillId="2" borderId="3" xfId="0" applyFont="1" applyFill="1" applyBorder="1"/>
    <xf numFmtId="0" fontId="18" fillId="2" borderId="3" xfId="0" applyFont="1" applyFill="1" applyBorder="1" applyAlignment="1">
      <alignment horizontal="center" vertical="center"/>
    </xf>
    <xf numFmtId="164" fontId="7" fillId="4" borderId="3" xfId="0" applyNumberFormat="1" applyFont="1" applyFill="1" applyBorder="1" applyAlignment="1">
      <alignment horizontal="right" indent="3"/>
    </xf>
    <xf numFmtId="164" fontId="12" fillId="4" borderId="0" xfId="0" applyNumberFormat="1" applyFont="1" applyFill="1" applyBorder="1" applyAlignment="1">
      <alignment horizontal="right" indent="2"/>
    </xf>
    <xf numFmtId="164" fontId="8" fillId="4" borderId="0" xfId="0" applyNumberFormat="1" applyFont="1" applyFill="1" applyBorder="1" applyAlignment="1">
      <alignment horizontal="right" indent="3"/>
    </xf>
    <xf numFmtId="1" fontId="7" fillId="4" borderId="0" xfId="0" applyNumberFormat="1" applyFont="1" applyFill="1" applyBorder="1" applyAlignment="1">
      <alignment horizontal="right" indent="3"/>
    </xf>
    <xf numFmtId="0" fontId="7" fillId="4" borderId="0" xfId="0" applyFont="1" applyFill="1" applyAlignment="1">
      <alignment horizontal="right" indent="3"/>
    </xf>
    <xf numFmtId="164" fontId="0" fillId="4" borderId="0" xfId="0" applyNumberFormat="1" applyFill="1"/>
    <xf numFmtId="0" fontId="18" fillId="2" borderId="10" xfId="0" applyFont="1" applyFill="1" applyBorder="1" applyAlignment="1">
      <alignment horizontal="center" vertical="center"/>
    </xf>
    <xf numFmtId="164" fontId="11" fillId="3" borderId="0" xfId="0" applyNumberFormat="1" applyFont="1" applyFill="1" applyBorder="1" applyAlignment="1">
      <alignment horizontal="right" vertical="top" indent="2"/>
    </xf>
    <xf numFmtId="164" fontId="11" fillId="4" borderId="0" xfId="0" applyNumberFormat="1" applyFont="1" applyFill="1" applyBorder="1" applyAlignment="1">
      <alignment horizontal="right" vertical="top" indent="2"/>
    </xf>
    <xf numFmtId="164" fontId="11" fillId="2" borderId="0" xfId="0" applyNumberFormat="1" applyFont="1" applyFill="1" applyAlignment="1">
      <alignment horizontal="right" vertical="top" indent="3"/>
    </xf>
    <xf numFmtId="164" fontId="11" fillId="4" borderId="0" xfId="0" applyNumberFormat="1" applyFont="1" applyFill="1" applyAlignment="1">
      <alignment horizontal="right" vertical="top" indent="2"/>
    </xf>
    <xf numFmtId="164" fontId="11" fillId="4" borderId="0" xfId="0" applyNumberFormat="1" applyFont="1" applyFill="1" applyAlignment="1">
      <alignment horizontal="right" vertical="top" indent="3"/>
    </xf>
    <xf numFmtId="164" fontId="11" fillId="2" borderId="0" xfId="0" applyNumberFormat="1" applyFont="1" applyFill="1" applyBorder="1" applyAlignment="1">
      <alignment horizontal="right" indent="3"/>
    </xf>
    <xf numFmtId="164" fontId="11" fillId="4" borderId="0" xfId="0" applyNumberFormat="1" applyFont="1" applyFill="1" applyBorder="1" applyAlignment="1">
      <alignment horizontal="right" indent="3"/>
    </xf>
    <xf numFmtId="164" fontId="11" fillId="2" borderId="0" xfId="0" applyNumberFormat="1" applyFont="1" applyFill="1" applyBorder="1" applyAlignment="1">
      <alignment horizontal="right" indent="4"/>
    </xf>
    <xf numFmtId="164" fontId="11" fillId="2" borderId="0" xfId="0" applyNumberFormat="1" applyFont="1" applyFill="1" applyBorder="1" applyAlignment="1">
      <alignment horizontal="right" indent="2"/>
    </xf>
    <xf numFmtId="164" fontId="11" fillId="2" borderId="0" xfId="0" applyNumberFormat="1" applyFont="1" applyFill="1" applyAlignment="1">
      <alignment horizontal="right" indent="3"/>
    </xf>
    <xf numFmtId="164" fontId="11" fillId="4" borderId="0" xfId="0" applyNumberFormat="1" applyFont="1" applyFill="1" applyBorder="1" applyAlignment="1">
      <alignment horizontal="right" indent="2"/>
    </xf>
    <xf numFmtId="164" fontId="11" fillId="2" borderId="0" xfId="0" applyNumberFormat="1" applyFont="1" applyFill="1" applyAlignment="1">
      <alignment horizontal="right" indent="4"/>
    </xf>
    <xf numFmtId="164" fontId="11" fillId="4" borderId="0" xfId="0" applyNumberFormat="1" applyFont="1" applyFill="1" applyBorder="1" applyAlignment="1">
      <alignment horizontal="right" indent="4"/>
    </xf>
    <xf numFmtId="0" fontId="7" fillId="2" borderId="0" xfId="0" applyFont="1" applyFill="1" applyBorder="1" applyAlignment="1"/>
    <xf numFmtId="0" fontId="15" fillId="3" borderId="0" xfId="0" applyFont="1" applyFill="1" applyAlignment="1">
      <alignment horizontal="lef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27" fillId="2" borderId="1" xfId="0" applyFont="1" applyFill="1" applyBorder="1" applyAlignment="1">
      <alignment horizontal="center" vertical="center" wrapText="1"/>
    </xf>
    <xf numFmtId="164" fontId="28" fillId="3" borderId="0" xfId="0" applyNumberFormat="1" applyFont="1" applyFill="1"/>
    <xf numFmtId="164" fontId="28" fillId="3" borderId="0" xfId="0" applyNumberFormat="1" applyFont="1" applyFill="1" applyAlignment="1">
      <alignment horizontal="right" indent="3"/>
    </xf>
    <xf numFmtId="164" fontId="27" fillId="3" borderId="0" xfId="0" applyNumberFormat="1" applyFont="1" applyFill="1" applyBorder="1" applyAlignment="1">
      <alignment horizontal="right" indent="3"/>
    </xf>
    <xf numFmtId="164" fontId="28" fillId="2" borderId="0" xfId="0" applyNumberFormat="1" applyFont="1" applyFill="1"/>
    <xf numFmtId="164" fontId="27" fillId="2" borderId="0" xfId="0" applyNumberFormat="1" applyFont="1" applyFill="1" applyBorder="1" applyAlignment="1">
      <alignment horizontal="right" indent="3"/>
    </xf>
    <xf numFmtId="0" fontId="28" fillId="2" borderId="0" xfId="0" applyFont="1" applyFill="1"/>
    <xf numFmtId="0" fontId="29" fillId="3" borderId="0" xfId="0" applyFont="1" applyFill="1"/>
    <xf numFmtId="0" fontId="24" fillId="3" borderId="0" xfId="0" applyFont="1" applyFill="1" applyBorder="1" applyAlignment="1">
      <alignment horizontal="left" vertical="center" wrapText="1" shrinkToFit="1"/>
    </xf>
    <xf numFmtId="165" fontId="3" fillId="2" borderId="0" xfId="0" applyNumberFormat="1" applyFont="1" applyFill="1" applyBorder="1" applyAlignment="1">
      <alignment horizontal="right" wrapText="1"/>
    </xf>
    <xf numFmtId="0" fontId="26" fillId="2" borderId="0" xfId="0" applyFont="1" applyFill="1" applyAlignment="1">
      <alignment horizontal="left" wrapText="1"/>
    </xf>
    <xf numFmtId="0" fontId="15" fillId="2" borderId="1" xfId="0" applyFont="1" applyFill="1" applyBorder="1" applyAlignment="1">
      <alignment horizontal="left" vertical="top" wrapText="1"/>
    </xf>
    <xf numFmtId="0" fontId="15" fillId="2" borderId="4" xfId="0" applyFont="1" applyFill="1" applyBorder="1" applyAlignment="1">
      <alignment horizontal="left"/>
    </xf>
    <xf numFmtId="0" fontId="15" fillId="2" borderId="0" xfId="0" applyFont="1" applyFill="1" applyBorder="1" applyAlignment="1">
      <alignment horizontal="left"/>
    </xf>
    <xf numFmtId="0" fontId="15" fillId="2" borderId="3" xfId="0" applyFont="1" applyFill="1" applyBorder="1" applyAlignment="1">
      <alignment horizontal="left"/>
    </xf>
    <xf numFmtId="0" fontId="10" fillId="2" borderId="2" xfId="0" applyFont="1" applyFill="1" applyBorder="1" applyAlignment="1">
      <alignment horizontal="left"/>
    </xf>
    <xf numFmtId="0" fontId="15" fillId="2" borderId="7" xfId="0" applyFont="1" applyFill="1" applyBorder="1" applyAlignment="1">
      <alignment horizontal="left" vertical="top" wrapText="1"/>
    </xf>
    <xf numFmtId="0" fontId="15" fillId="2" borderId="8" xfId="0" applyFont="1" applyFill="1" applyBorder="1" applyAlignment="1">
      <alignment horizontal="left"/>
    </xf>
    <xf numFmtId="0" fontId="16" fillId="2" borderId="0" xfId="0" applyFont="1" applyFill="1" applyAlignment="1">
      <alignment horizontal="left" wrapText="1"/>
    </xf>
    <xf numFmtId="0" fontId="10" fillId="2" borderId="0" xfId="0" applyFont="1" applyFill="1" applyBorder="1" applyAlignment="1">
      <alignment wrapText="1"/>
    </xf>
    <xf numFmtId="0" fontId="0" fillId="0" borderId="0" xfId="0" applyAlignment="1"/>
    <xf numFmtId="0" fontId="15" fillId="0" borderId="0" xfId="0" applyFont="1" applyAlignment="1">
      <alignment horizontal="left" wrapText="1"/>
    </xf>
    <xf numFmtId="0" fontId="10" fillId="2" borderId="9" xfId="0" applyFont="1" applyFill="1" applyBorder="1" applyAlignment="1">
      <alignment horizontal="left"/>
    </xf>
    <xf numFmtId="0" fontId="11" fillId="2" borderId="0" xfId="0" applyFont="1" applyFill="1" applyAlignment="1">
      <alignment horizontal="left"/>
    </xf>
    <xf numFmtId="0" fontId="15" fillId="2" borderId="0" xfId="0" applyFont="1" applyFill="1" applyAlignment="1">
      <alignment horizontal="left" wrapText="1"/>
    </xf>
    <xf numFmtId="0" fontId="10" fillId="3" borderId="0" xfId="0" applyFont="1" applyFill="1" applyAlignment="1">
      <alignment horizontal="left"/>
    </xf>
    <xf numFmtId="0" fontId="15" fillId="3" borderId="0" xfId="0" applyFont="1" applyFill="1" applyAlignment="1">
      <alignment horizontal="lef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1" fillId="0" borderId="0" xfId="0" applyFont="1" applyAlignment="1">
      <alignment horizontal="left"/>
    </xf>
    <xf numFmtId="0" fontId="18" fillId="2" borderId="3" xfId="0" applyFont="1" applyFill="1" applyBorder="1" applyAlignment="1">
      <alignment horizontal="center" vertical="center"/>
    </xf>
    <xf numFmtId="0" fontId="30" fillId="3" borderId="0" xfId="1" applyFont="1" applyFill="1" applyBorder="1" applyAlignment="1" applyProtection="1">
      <alignment horizontal="left" vertical="center" wrapText="1"/>
    </xf>
    <xf numFmtId="0" fontId="26" fillId="3" borderId="0" xfId="0" applyFont="1" applyFill="1" applyBorder="1" applyAlignment="1">
      <alignment horizontal="left" vertical="center"/>
    </xf>
    <xf numFmtId="0" fontId="26" fillId="3" borderId="0" xfId="0" applyFont="1" applyFill="1" applyAlignment="1">
      <alignment horizontal="left" vertical="center"/>
    </xf>
    <xf numFmtId="0" fontId="24" fillId="3" borderId="0" xfId="0" applyFont="1" applyFill="1" applyBorder="1" applyAlignment="1">
      <alignment horizontal="left" vertical="center" wrapText="1" shrinkToFit="1"/>
    </xf>
    <xf numFmtId="0" fontId="24" fillId="3" borderId="0" xfId="0" applyFont="1" applyFill="1" applyAlignment="1">
      <alignment horizontal="left" vertical="center"/>
    </xf>
    <xf numFmtId="0" fontId="11" fillId="3" borderId="0" xfId="0" applyFont="1" applyFill="1" applyAlignment="1">
      <alignment horizontal="left"/>
    </xf>
    <xf numFmtId="0" fontId="15" fillId="3" borderId="0" xfId="0" applyFont="1" applyFill="1" applyAlignment="1">
      <alignment horizontal="left" vertical="center"/>
    </xf>
    <xf numFmtId="0" fontId="24" fillId="3" borderId="0" xfId="0" applyFont="1" applyFill="1" applyAlignment="1">
      <alignment horizontal="left" vertical="center" wrapText="1"/>
    </xf>
    <xf numFmtId="0" fontId="25" fillId="3" borderId="0" xfId="0" quotePrefix="1" applyFont="1" applyFill="1" applyAlignment="1">
      <alignment horizontal="left" vertical="center" wrapText="1"/>
    </xf>
    <xf numFmtId="0" fontId="24" fillId="3" borderId="0" xfId="0" quotePrefix="1" applyFont="1" applyFill="1" applyAlignment="1">
      <alignment horizontal="left" vertical="center"/>
    </xf>
  </cellXfs>
  <cellStyles count="4">
    <cellStyle name="Lien hypertexte" xfId="1" builtinId="8"/>
    <cellStyle name="Normal" xfId="0" builtinId="0"/>
    <cellStyle name="Normal 2"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bfs.admin.ch/bfs/fr/home/statistiques/education-science/enquetes/hsp.assetdetail.7437.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59999389629810485"/>
    <pageSetUpPr fitToPage="1"/>
  </sheetPr>
  <dimension ref="A1:E60"/>
  <sheetViews>
    <sheetView tabSelected="1" topLeftCell="A16" zoomScaleNormal="100" workbookViewId="0">
      <selection activeCell="A16" sqref="A16"/>
    </sheetView>
  </sheetViews>
  <sheetFormatPr baseColWidth="10" defaultColWidth="11.453125" defaultRowHeight="12.5"/>
  <cols>
    <col min="1" max="1" width="149.81640625" style="2" bestFit="1" customWidth="1"/>
    <col min="2" max="16384" width="11.453125" style="2"/>
  </cols>
  <sheetData>
    <row r="1" spans="1:5" s="1" customFormat="1" ht="18">
      <c r="A1" s="1" t="s">
        <v>214</v>
      </c>
    </row>
    <row r="2" spans="1:5">
      <c r="A2" s="2" t="s">
        <v>0</v>
      </c>
    </row>
    <row r="3" spans="1:5">
      <c r="A3" s="3" t="s">
        <v>56</v>
      </c>
    </row>
    <row r="4" spans="1:5">
      <c r="A4" s="2" t="s">
        <v>0</v>
      </c>
    </row>
    <row r="5" spans="1:5">
      <c r="A5" s="3" t="str">
        <f>"Tab.1a  Produits d´exploitation* " &amp; RIGHT(A1,4) &amp; " selon la haute école, le pourvoyeur de fonds et la source de financement"</f>
        <v>Tab.1a  Produits d´exploitation* 2019 selon la haute école, le pourvoyeur de fonds et la source de financement</v>
      </c>
    </row>
    <row r="6" spans="1:5">
      <c r="A6" s="4"/>
    </row>
    <row r="7" spans="1:5">
      <c r="A7" s="4" t="str">
        <f>"Tab.1a  Produits d´exploitation* " &amp; RIGHT(A1,4) &amp; " selon la haute école, le pourvoyeur de fonds et la source de financement (%)"</f>
        <v>Tab.1a  Produits d´exploitation* 2019 selon la haute école, le pourvoyeur de fonds et la source de financement (%)</v>
      </c>
      <c r="B7" s="4"/>
      <c r="C7" s="4"/>
      <c r="D7" s="4"/>
      <c r="E7" s="4"/>
    </row>
    <row r="8" spans="1:5">
      <c r="A8" s="2" t="s">
        <v>0</v>
      </c>
    </row>
    <row r="9" spans="1:5">
      <c r="A9" s="3" t="str">
        <f>"Tab.2a  Produits d´exploitation* " &amp; RIGHT(A1,4) &amp; " selon le domaine, le pourvoyeur de fonds et la source de financement"</f>
        <v>Tab.2a  Produits d´exploitation* 2019 selon le domaine, le pourvoyeur de fonds et la source de financement</v>
      </c>
    </row>
    <row r="10" spans="1:5">
      <c r="A10" s="2" t="s">
        <v>0</v>
      </c>
    </row>
    <row r="11" spans="1:5">
      <c r="A11" s="3" t="str">
        <f>"Tab.2b  Produits d´exploitation* " &amp; RIGHT(A1,4) &amp; " selon le domaine, le pourvoyeur de fonds et la source de financement (%)"</f>
        <v>Tab.2b  Produits d´exploitation* 2019 selon le domaine, le pourvoyeur de fonds et la source de financement (%)</v>
      </c>
    </row>
    <row r="12" spans="1:5">
      <c r="A12" s="2" t="s">
        <v>0</v>
      </c>
    </row>
    <row r="13" spans="1:5">
      <c r="A13" s="3" t="str">
        <f>"Tab.3  Produits d´exploitation* " &amp; RIGHT(A1,4) &amp; " selon la prestation et le pourvoyeur de fonds et la source de financement"</f>
        <v>Tab.3  Produits d´exploitation* 2019 selon la prestation et le pourvoyeur de fonds et la source de financement</v>
      </c>
    </row>
    <row r="15" spans="1:5">
      <c r="A15" s="4" t="str">
        <f>"Tab.4  Coûts complets " &amp; RIGHT(A1,4) &amp; " selon la nature de coûts et la haute école"</f>
        <v>Tab.4  Coûts complets 2019 selon la nature de coûts et la haute école</v>
      </c>
    </row>
    <row r="16" spans="1:5">
      <c r="A16" s="2" t="s">
        <v>0</v>
      </c>
    </row>
    <row r="17" spans="1:1">
      <c r="A17" s="4" t="str">
        <f>"Tab.5  Coûts de personnel " &amp; RIGHT(A1,4) &amp; " selon le groupe de personnel et la haute école"</f>
        <v>Tab.5  Coûts de personnel 2019 selon le groupe de personnel et la haute école</v>
      </c>
    </row>
    <row r="18" spans="1:1">
      <c r="A18" s="2" t="s">
        <v>0</v>
      </c>
    </row>
    <row r="19" spans="1:1">
      <c r="A19" s="3" t="str">
        <f>"Tab.6  Coûts complets " &amp; RIGHT(A1,4) &amp; " selon la nature de coûts et le domaine"</f>
        <v>Tab.6  Coûts complets 2019 selon la nature de coûts et le domaine</v>
      </c>
    </row>
    <row r="20" spans="1:1">
      <c r="A20" s="2" t="s">
        <v>0</v>
      </c>
    </row>
    <row r="21" spans="1:1">
      <c r="A21" s="3" t="str">
        <f>"Tab.7  Coûts de personnel " &amp; RIGHT(A1,4) &amp; " selon le groupe de personnel et le domaine"</f>
        <v>Tab.7  Coûts de personnel 2019 selon le groupe de personnel et le domaine</v>
      </c>
    </row>
    <row r="22" spans="1:1">
      <c r="A22" s="2" t="s">
        <v>0</v>
      </c>
    </row>
    <row r="23" spans="1:1">
      <c r="A23" s="3" t="str">
        <f>"Tab.8  Coûts complets " &amp; RIGHT(A1,4) &amp; " selon la prestation et le domaine"</f>
        <v>Tab.8  Coûts complets 2019 selon la prestation et le domaine</v>
      </c>
    </row>
    <row r="24" spans="1:1">
      <c r="A24" s="2" t="s">
        <v>0</v>
      </c>
    </row>
    <row r="25" spans="1:1">
      <c r="A25" s="3" t="str">
        <f>"Tab.9  Coûts complets " &amp; RIGHT(A1,4) &amp; " selon la prestation, la haute école et le domaine"</f>
        <v>Tab.9  Coûts complets 2019 selon la prestation, la haute école et le domaine</v>
      </c>
    </row>
    <row r="26" spans="1:1">
      <c r="A26" s="2" t="s">
        <v>0</v>
      </c>
    </row>
    <row r="27" spans="1:1">
      <c r="A27" s="3" t="str">
        <f>"Tab.10  Coûts complets " &amp; RIGHT(A1,4) &amp; " selon la nature de coûts et la prestation"</f>
        <v>Tab.10  Coûts complets 2019 selon la nature de coûts et la prestation</v>
      </c>
    </row>
    <row r="28" spans="1:1">
      <c r="A28" s="2" t="s">
        <v>0</v>
      </c>
    </row>
    <row r="29" spans="1:1">
      <c r="A29" s="3" t="str">
        <f>"Tab.11  Coûts de personnel " &amp; RIGHT(A1,4) &amp; " selon le groupe de personnel et la prestation"</f>
        <v>Tab.11  Coûts de personnel 2019 selon le groupe de personnel et la prestation</v>
      </c>
    </row>
    <row r="30" spans="1:1">
      <c r="A30" s="2" t="s">
        <v>0</v>
      </c>
    </row>
    <row r="31" spans="1:1">
      <c r="A31" s="3" t="s">
        <v>159</v>
      </c>
    </row>
    <row r="33" spans="1:1">
      <c r="A33" s="3" t="str">
        <f>"Tab.12  Chiffres-clés " &amp; RIGHT(A1,4) &amp; " - Architecture, construction et planification"</f>
        <v>Tab.12  Chiffres-clés 2019 - Architecture, construction et planification</v>
      </c>
    </row>
    <row r="34" spans="1:1">
      <c r="A34" s="2" t="s">
        <v>0</v>
      </c>
    </row>
    <row r="35" spans="1:1">
      <c r="A35" s="3" t="str">
        <f>"Tab.13  Chiffres-clés " &amp; RIGHT(A1,4) &amp; " - Technique et IT"</f>
        <v>Tab.13  Chiffres-clés 2019 - Technique et IT</v>
      </c>
    </row>
    <row r="36" spans="1:1">
      <c r="A36" s="2" t="s">
        <v>0</v>
      </c>
    </row>
    <row r="37" spans="1:1">
      <c r="A37" s="3" t="str">
        <f>"Tab.14  Chiffres-clés " &amp; RIGHT(A1,4) &amp; " - Chimie et Sciences de la vie"</f>
        <v>Tab.14  Chiffres-clés 2019 - Chimie et Sciences de la vie</v>
      </c>
    </row>
    <row r="39" spans="1:1">
      <c r="A39" s="3" t="str">
        <f>"Tab.15  Chiffres-clés " &amp; RIGHT(A1,4) &amp; " - Agronomie et économie forestière"</f>
        <v>Tab.15  Chiffres-clés 2019 - Agronomie et économie forestière</v>
      </c>
    </row>
    <row r="41" spans="1:1">
      <c r="A41" s="3" t="str">
        <f>"Tab.16  Chiffres-clés " &amp; RIGHT(A1,4) &amp; " - Economie et services"</f>
        <v>Tab.16  Chiffres-clés 2019 - Economie et services</v>
      </c>
    </row>
    <row r="43" spans="1:1">
      <c r="A43" s="3" t="str">
        <f>"Tab.17  Chiffres-clés " &amp; RIGHT(A1,4) &amp; " - Design"</f>
        <v>Tab.17  Chiffres-clés 2019 - Design</v>
      </c>
    </row>
    <row r="45" spans="1:1">
      <c r="A45" s="3" t="str">
        <f>"Tab.18  Chiffres-clés " &amp; RIGHT(A1,4) &amp; " - Musique, arts de la scène et autres arts"</f>
        <v>Tab.18  Chiffres-clés 2019 - Musique, arts de la scène et autres arts</v>
      </c>
    </row>
    <row r="47" spans="1:1">
      <c r="A47" s="3" t="str">
        <f>"Tab.19  Chiffres-clés " &amp; RIGHT(A1,4) &amp; " - Linguistique appliquée"</f>
        <v>Tab.19  Chiffres-clés 2019 - Linguistique appliquée</v>
      </c>
    </row>
    <row r="49" spans="1:1">
      <c r="A49" s="3" t="str">
        <f>"Tab.20  Chiffres-clés " &amp; RIGHT(A1,4) &amp; " - Travail social"</f>
        <v>Tab.20  Chiffres-clés 2019 - Travail social</v>
      </c>
    </row>
    <row r="51" spans="1:1">
      <c r="A51" s="3" t="str">
        <f>"Tab.21  Chiffres-clés " &amp; RIGHT(A1,4) &amp; " - Psychologie appliquée"</f>
        <v>Tab.21  Chiffres-clés 2019 - Psychologie appliquée</v>
      </c>
    </row>
    <row r="53" spans="1:1">
      <c r="A53" s="3" t="str">
        <f>"Tab.22  Chiffres-clés " &amp; RIGHT(A1,4) &amp; " - Santé"</f>
        <v>Tab.22  Chiffres-clés 2019 - Santé</v>
      </c>
    </row>
    <row r="58" spans="1:1">
      <c r="A58" s="5" t="s">
        <v>175</v>
      </c>
    </row>
    <row r="59" spans="1:1">
      <c r="A59" s="5" t="s">
        <v>101</v>
      </c>
    </row>
    <row r="60" spans="1:1">
      <c r="A60" s="5" t="str">
        <f>"© " &amp; VALUE(RIGHT(A1,4))+1 &amp; " BFS/OFS/UST"</f>
        <v>© 2020 BFS/OFS/UST</v>
      </c>
    </row>
  </sheetData>
  <phoneticPr fontId="3" type="noConversion"/>
  <hyperlinks>
    <hyperlink ref="A3" location="'Définitions et lacunes'!A1" display="Définitions et lacunes"/>
    <hyperlink ref="A27" location="'Tab 10'!A1" display="Tab.10  Coûts complets 2014 selon la nature de coûts et le type de prestations"/>
    <hyperlink ref="A29" location="'Tab 11'!A1" display="Tab.11  Coûts de personnel 2014 selon le groupe de personnel et le type de prestations"/>
    <hyperlink ref="A11" location="'Tab 2b'!A1" display="Tab.2b  Produits d´exploitation* 2014 selon le domaine d'études, le pourvoyeur de fonds et la source de financement (%)"/>
    <hyperlink ref="A15" location="'Tab 4'!A1" display="Tab.4  Produits d´exploitation* 2010 selon le pourvoyeur de fonds et le type de prestations"/>
    <hyperlink ref="A17" location="'Tab 5'!A1" display="Tab.5  Produits d´exploitation* 2010 selon le type de prestations, le pourvoyeur de fonds et la haute école spécialisée ou la haute école pédagogique"/>
    <hyperlink ref="A19" location="'Tab 6'!A1" display="Tab.6  Coûts complets 2014 selon la nature de coûts et le domaine d'études"/>
    <hyperlink ref="A21" location="'Tab 7'!A1" display="Tab.7  Coûts de personnel 2014 selon le groupe de personnel et le domaine d'études"/>
    <hyperlink ref="A23" location="'Tab 8'!A1" display="Tab.8  Coûts complets 2014 selon le type de prestations et le domaine d'études"/>
    <hyperlink ref="A25" location="'Tab 9'!A1" display="Tab.9  Coûts complets 2014 selon le type de prestation, la haute école et le domaine d'études"/>
    <hyperlink ref="A33" location="'Tab 12 - 010000'!A1" display="Tab.12  Chiffres-clés 2014 - Architecture, construction et planification"/>
    <hyperlink ref="A35" location="'Tab 13 - 020000'!A1" display="Tab.13  Chiffres-clés 2014 - Technique et IT"/>
    <hyperlink ref="A37" location="'Tab 14 - 030000'!A1" display="Tab.14  Chiffres-clés 2014 - Chimie et Sciences de la vie"/>
    <hyperlink ref="A39" location="'Tab 15 - 040000'!A1" display="Tab.15  Chiffres-clés 2014 - Agronomie et économie forestière"/>
    <hyperlink ref="A41" location="'Tab 16 - 050000'!A1" display="Tab.16  Chiffres-clés 2014 - Economie et services"/>
    <hyperlink ref="A43" location="'Tab 17 - 060000'!A1" display="Tab.17  Chiffres-clés 2014 - Design"/>
    <hyperlink ref="A45" location="'Tab 18 - 080000'!A1" display="Tab.18  Chiffres-clés 2014 - Musique, arts de la scène et autres arts"/>
    <hyperlink ref="A47" location="'Tab 19 - 110000'!A1" display="Tab.19  Chiffres-clés 2014 - Linguistique appliquée"/>
    <hyperlink ref="A49" location="'Tab 20 - 120000'!A1" display="Tab.20  Chiffres-clés 2014 - Travail social"/>
    <hyperlink ref="A51" location="'Tab 21 - 130000'!A1" display="Tab.21  Chiffres-clés 2014 - Psychologie appliquée"/>
    <hyperlink ref="A53" location="'Tab 22 - 140000'!A1" display="Tab.22  Chiffres-clés 2014 - Santé"/>
    <hyperlink ref="A31" location="'Méthodes et précisions'!A1" display="Méthodes et précisions"/>
    <hyperlink ref="A9" location="'Tab 2a'!A1" display="Tab.2a  Produits d´exploitation* 2014 selon le domaine d'études, le pourvoyeur de fonds et la source de financement"/>
    <hyperlink ref="A7" location="'Tab 1b'!A1" display="Tab.1b  Produits d´exploitation* 2010 selon le pourvoyeur de fonds, la source de financement et la haute école spécialisée ou la haute école pédagogique (en %)"/>
    <hyperlink ref="A13" location="'Tab 3'!A1" display="Tab.3  Produits d´exploitation* 2014 selon la prestation et le pourvoyeur de fonds et la source de financement"/>
    <hyperlink ref="A5" location="'Tab 1a'!A1" display="Tab.1a  Produits d´exploitation* 2014 selon la haute école, le pourvoyeur de fonds et la source de financement"/>
  </hyperlinks>
  <pageMargins left="0.78740157480314965" right="0.78740157480314965" top="0.98425196850393704" bottom="0.98425196850393704" header="0.51181102362204722" footer="0.51181102362204722"/>
  <pageSetup paperSize="9" scale="5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9" tint="0.39997558519241921"/>
    <pageSetUpPr fitToPage="1"/>
  </sheetPr>
  <dimension ref="A1:F39"/>
  <sheetViews>
    <sheetView topLeftCell="A10" zoomScale="80" zoomScaleNormal="80" workbookViewId="0">
      <selection activeCell="E24" sqref="E24"/>
    </sheetView>
  </sheetViews>
  <sheetFormatPr baseColWidth="10" defaultColWidth="11.453125" defaultRowHeight="12.5"/>
  <cols>
    <col min="1" max="1" width="47.26953125" style="2" customWidth="1"/>
    <col min="2" max="5" width="16.7265625" style="2" customWidth="1"/>
    <col min="6" max="6" width="16.453125" style="2" bestFit="1" customWidth="1"/>
    <col min="7" max="16384" width="11.453125" style="2"/>
  </cols>
  <sheetData>
    <row r="1" spans="1:6" ht="13">
      <c r="A1" s="7" t="s">
        <v>223</v>
      </c>
      <c r="E1" s="7"/>
      <c r="F1" s="31" t="s">
        <v>58</v>
      </c>
    </row>
    <row r="2" spans="1:6">
      <c r="A2" s="2" t="s">
        <v>0</v>
      </c>
    </row>
    <row r="4" spans="1:6" ht="12.75" customHeight="1">
      <c r="A4" s="55" t="s">
        <v>12</v>
      </c>
      <c r="E4" s="165"/>
    </row>
    <row r="5" spans="1:6" s="18" customFormat="1" ht="39">
      <c r="A5" s="17"/>
      <c r="B5" s="8" t="s">
        <v>20</v>
      </c>
      <c r="C5" s="8" t="s">
        <v>21</v>
      </c>
      <c r="D5" s="8" t="s">
        <v>160</v>
      </c>
      <c r="E5" s="153" t="s">
        <v>22</v>
      </c>
    </row>
    <row r="6" spans="1:6" ht="22.5" customHeight="1">
      <c r="A6" s="19" t="s">
        <v>1</v>
      </c>
      <c r="B6" s="21">
        <v>70.15613035271781</v>
      </c>
      <c r="C6" s="21">
        <v>14.245562545338011</v>
      </c>
      <c r="D6" s="60">
        <v>15.598307101944178</v>
      </c>
      <c r="E6" s="154">
        <v>99.999999999999986</v>
      </c>
    </row>
    <row r="7" spans="1:6" ht="13">
      <c r="A7" s="19" t="s">
        <v>2</v>
      </c>
      <c r="B7" s="21">
        <v>69.70443216209263</v>
      </c>
      <c r="C7" s="21">
        <v>15.306758978526538</v>
      </c>
      <c r="D7" s="60">
        <v>14.988808859380837</v>
      </c>
      <c r="E7" s="154">
        <v>100</v>
      </c>
    </row>
    <row r="8" spans="1:6" ht="13">
      <c r="A8" s="19" t="s">
        <v>3</v>
      </c>
      <c r="B8" s="21">
        <v>64.068362633406352</v>
      </c>
      <c r="C8" s="21">
        <v>20.748874474459814</v>
      </c>
      <c r="D8" s="60">
        <v>15.18276289213383</v>
      </c>
      <c r="E8" s="154">
        <v>100</v>
      </c>
    </row>
    <row r="9" spans="1:6" ht="13">
      <c r="A9" s="19" t="s">
        <v>4</v>
      </c>
      <c r="B9" s="21">
        <v>71.581898914116692</v>
      </c>
      <c r="C9" s="21">
        <v>14.247525617274018</v>
      </c>
      <c r="D9" s="60">
        <v>14.170575468609295</v>
      </c>
      <c r="E9" s="154">
        <v>100.00000000000001</v>
      </c>
    </row>
    <row r="10" spans="1:6" ht="13">
      <c r="A10" s="19" t="s">
        <v>5</v>
      </c>
      <c r="B10" s="21">
        <v>71.599559550430328</v>
      </c>
      <c r="C10" s="21">
        <v>18.61179362558336</v>
      </c>
      <c r="D10" s="60">
        <v>9.7886468239863174</v>
      </c>
      <c r="E10" s="154">
        <v>100</v>
      </c>
    </row>
    <row r="11" spans="1:6" ht="13">
      <c r="A11" s="19" t="s">
        <v>6</v>
      </c>
      <c r="B11" s="21">
        <v>65.264599292346432</v>
      </c>
      <c r="C11" s="21">
        <v>16.572585428824784</v>
      </c>
      <c r="D11" s="60">
        <v>18.162815278828774</v>
      </c>
      <c r="E11" s="154">
        <v>99.999999999999986</v>
      </c>
    </row>
    <row r="12" spans="1:6" ht="13">
      <c r="A12" s="19" t="s">
        <v>7</v>
      </c>
      <c r="B12" s="21">
        <v>71.790550124729862</v>
      </c>
      <c r="C12" s="21">
        <v>14.834009463658123</v>
      </c>
      <c r="D12" s="60">
        <v>13.375440411612008</v>
      </c>
      <c r="E12" s="154">
        <v>99.999999999999986</v>
      </c>
    </row>
    <row r="13" spans="1:6" ht="13">
      <c r="A13" s="19" t="s">
        <v>8</v>
      </c>
      <c r="B13" s="21">
        <v>76.437981595295895</v>
      </c>
      <c r="C13" s="21">
        <v>11.22002659466169</v>
      </c>
      <c r="D13" s="60">
        <v>12.34199181004241</v>
      </c>
      <c r="E13" s="154">
        <v>100</v>
      </c>
    </row>
    <row r="14" spans="1:6" ht="13">
      <c r="A14" s="19" t="s">
        <v>9</v>
      </c>
      <c r="B14" s="21">
        <v>80.952682628089249</v>
      </c>
      <c r="C14" s="21">
        <v>10.943411596042123</v>
      </c>
      <c r="D14" s="60">
        <v>8.103905775868629</v>
      </c>
      <c r="E14" s="154">
        <v>100</v>
      </c>
    </row>
    <row r="15" spans="1:6" ht="13">
      <c r="A15" s="19" t="s">
        <v>10</v>
      </c>
      <c r="B15" s="21">
        <v>78.17945668484488</v>
      </c>
      <c r="C15" s="21">
        <v>14.166084796665862</v>
      </c>
      <c r="D15" s="60">
        <v>7.654458518489264</v>
      </c>
      <c r="E15" s="154">
        <v>100</v>
      </c>
    </row>
    <row r="16" spans="1:6" ht="13">
      <c r="A16" s="19" t="s">
        <v>11</v>
      </c>
      <c r="B16" s="21">
        <v>77.372109944919742</v>
      </c>
      <c r="C16" s="21">
        <v>12.661844658457335</v>
      </c>
      <c r="D16" s="60">
        <v>9.9660453966229205</v>
      </c>
      <c r="E16" s="154">
        <v>100</v>
      </c>
    </row>
    <row r="17" spans="1:5" s="7" customFormat="1" ht="22.5" customHeight="1">
      <c r="A17" s="7" t="s">
        <v>25</v>
      </c>
      <c r="B17" s="22">
        <v>71.51648337040254</v>
      </c>
      <c r="C17" s="22">
        <v>15.651905776535004</v>
      </c>
      <c r="D17" s="59">
        <v>12.831610853062472</v>
      </c>
      <c r="E17" s="154">
        <v>100.00000000000001</v>
      </c>
    </row>
    <row r="18" spans="1:5" ht="13">
      <c r="A18" s="2" t="s">
        <v>0</v>
      </c>
      <c r="B18" s="21"/>
      <c r="C18" s="21"/>
      <c r="D18" s="60"/>
      <c r="E18" s="154"/>
    </row>
    <row r="19" spans="1:5" ht="13">
      <c r="B19" s="21"/>
      <c r="C19" s="21"/>
      <c r="D19" s="60"/>
      <c r="E19" s="22"/>
    </row>
    <row r="20" spans="1:5" ht="12.75" customHeight="1">
      <c r="A20" s="55" t="s">
        <v>19</v>
      </c>
      <c r="E20" s="142"/>
    </row>
    <row r="21" spans="1:5" s="18" customFormat="1" ht="39">
      <c r="A21" s="17"/>
      <c r="B21" s="8" t="s">
        <v>20</v>
      </c>
      <c r="C21" s="8" t="s">
        <v>21</v>
      </c>
      <c r="D21" s="8" t="s">
        <v>160</v>
      </c>
      <c r="E21" s="153" t="s">
        <v>22</v>
      </c>
    </row>
    <row r="22" spans="1:5" ht="21.75" customHeight="1">
      <c r="A22" s="19" t="s">
        <v>1</v>
      </c>
      <c r="B22" s="53">
        <v>149237.25</v>
      </c>
      <c r="C22" s="53">
        <v>30303.39</v>
      </c>
      <c r="D22" s="52">
        <v>33180.97</v>
      </c>
      <c r="E22" s="158">
        <v>212721.61000000002</v>
      </c>
    </row>
    <row r="23" spans="1:5" ht="13">
      <c r="A23" s="19" t="s">
        <v>2</v>
      </c>
      <c r="B23" s="53">
        <v>547669.02</v>
      </c>
      <c r="C23" s="53">
        <v>120265.49</v>
      </c>
      <c r="D23" s="52">
        <v>117767.35</v>
      </c>
      <c r="E23" s="158">
        <v>785701.86</v>
      </c>
    </row>
    <row r="24" spans="1:5" ht="13">
      <c r="A24" s="19" t="s">
        <v>3</v>
      </c>
      <c r="B24" s="53">
        <v>131243.24</v>
      </c>
      <c r="C24" s="53">
        <v>42503.81</v>
      </c>
      <c r="D24" s="52">
        <v>31101.7</v>
      </c>
      <c r="E24" s="158">
        <v>204848.75</v>
      </c>
    </row>
    <row r="25" spans="1:5" ht="13">
      <c r="A25" s="19" t="s">
        <v>4</v>
      </c>
      <c r="B25" s="53">
        <v>28028.050000000003</v>
      </c>
      <c r="C25" s="53">
        <v>5578.65</v>
      </c>
      <c r="D25" s="52">
        <v>5548.52</v>
      </c>
      <c r="E25" s="158">
        <v>39155.22</v>
      </c>
    </row>
    <row r="26" spans="1:5" ht="13">
      <c r="A26" s="19" t="s">
        <v>5</v>
      </c>
      <c r="B26" s="53">
        <v>414612.98</v>
      </c>
      <c r="C26" s="53">
        <v>107775.67999999999</v>
      </c>
      <c r="D26" s="52">
        <v>56683.31</v>
      </c>
      <c r="E26" s="158">
        <v>579071.97</v>
      </c>
    </row>
    <row r="27" spans="1:5" ht="13">
      <c r="A27" s="19" t="s">
        <v>6</v>
      </c>
      <c r="B27" s="53">
        <v>97373.01999999999</v>
      </c>
      <c r="C27" s="53">
        <v>24725.85</v>
      </c>
      <c r="D27" s="52">
        <v>27098.43</v>
      </c>
      <c r="E27" s="158">
        <v>149197.29999999999</v>
      </c>
    </row>
    <row r="28" spans="1:5" ht="13">
      <c r="A28" s="19" t="s">
        <v>7</v>
      </c>
      <c r="B28" s="53">
        <v>261788.56999999998</v>
      </c>
      <c r="C28" s="53">
        <v>54093.11</v>
      </c>
      <c r="D28" s="52">
        <v>48774.35</v>
      </c>
      <c r="E28" s="158">
        <v>364656.02999999997</v>
      </c>
    </row>
    <row r="29" spans="1:5" ht="13">
      <c r="A29" s="19" t="s">
        <v>8</v>
      </c>
      <c r="B29" s="53">
        <v>16331.119999999999</v>
      </c>
      <c r="C29" s="53">
        <v>2397.1799999999998</v>
      </c>
      <c r="D29" s="52">
        <v>2636.89</v>
      </c>
      <c r="E29" s="158">
        <v>21365.19</v>
      </c>
    </row>
    <row r="30" spans="1:5" ht="13">
      <c r="A30" s="19" t="s">
        <v>9</v>
      </c>
      <c r="B30" s="53">
        <v>175701.03</v>
      </c>
      <c r="C30" s="53">
        <v>23751.760000000002</v>
      </c>
      <c r="D30" s="52">
        <v>17588.849999999999</v>
      </c>
      <c r="E30" s="158">
        <v>217041.64</v>
      </c>
    </row>
    <row r="31" spans="1:5" ht="13">
      <c r="A31" s="19" t="s">
        <v>10</v>
      </c>
      <c r="B31" s="53">
        <v>40184.53</v>
      </c>
      <c r="C31" s="53">
        <v>7281.42</v>
      </c>
      <c r="D31" s="52">
        <v>3934.42</v>
      </c>
      <c r="E31" s="158">
        <v>51400.369999999995</v>
      </c>
    </row>
    <row r="32" spans="1:5" ht="13">
      <c r="A32" s="19" t="s">
        <v>11</v>
      </c>
      <c r="B32" s="53">
        <v>201545.82</v>
      </c>
      <c r="C32" s="53">
        <v>32982.71</v>
      </c>
      <c r="D32" s="52">
        <v>25960.45</v>
      </c>
      <c r="E32" s="158">
        <v>260488.98</v>
      </c>
    </row>
    <row r="33" spans="1:6" ht="21.75" customHeight="1">
      <c r="A33" s="7" t="s">
        <v>25</v>
      </c>
      <c r="B33" s="184">
        <v>2063714.6300000004</v>
      </c>
      <c r="C33" s="184">
        <v>451659.05</v>
      </c>
      <c r="D33" s="185">
        <v>370275.24</v>
      </c>
      <c r="E33" s="186">
        <v>2885648.92</v>
      </c>
    </row>
    <row r="34" spans="1:6" ht="13">
      <c r="A34" s="2" t="s">
        <v>0</v>
      </c>
      <c r="E34" s="142"/>
      <c r="F34" s="15"/>
    </row>
    <row r="35" spans="1:6" ht="13">
      <c r="F35" s="15"/>
    </row>
    <row r="36" spans="1:6">
      <c r="A36" s="6"/>
      <c r="E36" s="6"/>
    </row>
    <row r="37" spans="1:6">
      <c r="A37" s="5" t="s">
        <v>182</v>
      </c>
      <c r="E37" s="5"/>
    </row>
    <row r="38" spans="1:6">
      <c r="A38" s="5" t="s">
        <v>101</v>
      </c>
      <c r="E38" s="5"/>
    </row>
    <row r="39" spans="1:6">
      <c r="A39" s="5" t="s">
        <v>216</v>
      </c>
      <c r="E39" s="5"/>
    </row>
  </sheetData>
  <phoneticPr fontId="3" type="noConversion"/>
  <hyperlinks>
    <hyperlink ref="F1" location="Contenu!A1" display="retour"/>
  </hyperlinks>
  <pageMargins left="0.78740157499999996" right="0.78740157499999996" top="0.984251969" bottom="0.984251969" header="0.4921259845" footer="0.4921259845"/>
  <pageSetup paperSize="9"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9" tint="0.39997558519241921"/>
    <pageSetUpPr fitToPage="1"/>
  </sheetPr>
  <dimension ref="A1:F39"/>
  <sheetViews>
    <sheetView topLeftCell="A7" zoomScale="80" zoomScaleNormal="80" workbookViewId="0">
      <selection activeCell="F29" sqref="F29"/>
    </sheetView>
  </sheetViews>
  <sheetFormatPr baseColWidth="10" defaultColWidth="11.453125" defaultRowHeight="12.5"/>
  <cols>
    <col min="1" max="1" width="43.453125" style="2" customWidth="1"/>
    <col min="2" max="3" width="16" style="2" customWidth="1"/>
    <col min="4" max="4" width="14.54296875" style="2" customWidth="1"/>
    <col min="5" max="5" width="21" style="2" bestFit="1" customWidth="1"/>
    <col min="6" max="6" width="15.54296875" style="2" bestFit="1" customWidth="1"/>
    <col min="7" max="16384" width="11.453125" style="2"/>
  </cols>
  <sheetData>
    <row r="1" spans="1:6" ht="13">
      <c r="A1" s="7" t="s">
        <v>224</v>
      </c>
      <c r="F1" s="31" t="s">
        <v>58</v>
      </c>
    </row>
    <row r="2" spans="1:6" ht="13">
      <c r="A2" s="7"/>
      <c r="F2" s="31"/>
    </row>
    <row r="3" spans="1:6" ht="13">
      <c r="A3" s="7"/>
      <c r="F3" s="31"/>
    </row>
    <row r="4" spans="1:6" ht="12.75" customHeight="1">
      <c r="A4" s="55" t="s">
        <v>12</v>
      </c>
      <c r="F4" s="142"/>
    </row>
    <row r="5" spans="1:6" s="18" customFormat="1" ht="39">
      <c r="A5" s="17"/>
      <c r="B5" s="8" t="s">
        <v>13</v>
      </c>
      <c r="C5" s="8" t="s">
        <v>211</v>
      </c>
      <c r="D5" s="8" t="s">
        <v>212</v>
      </c>
      <c r="E5" s="8" t="s">
        <v>176</v>
      </c>
      <c r="F5" s="153" t="s">
        <v>14</v>
      </c>
    </row>
    <row r="6" spans="1:6" ht="22.5" customHeight="1">
      <c r="A6" s="19" t="s">
        <v>1</v>
      </c>
      <c r="B6" s="21">
        <v>48.566132115138814</v>
      </c>
      <c r="C6" s="21">
        <v>19.494496179740647</v>
      </c>
      <c r="D6" s="60">
        <v>3.1764120553012067</v>
      </c>
      <c r="E6" s="60">
        <v>28.762959649819329</v>
      </c>
      <c r="F6" s="154">
        <v>100</v>
      </c>
    </row>
    <row r="7" spans="1:6" ht="13">
      <c r="A7" s="19" t="s">
        <v>2</v>
      </c>
      <c r="B7" s="21">
        <v>43.852412904421726</v>
      </c>
      <c r="C7" s="21">
        <v>29.806259627393199</v>
      </c>
      <c r="D7" s="60">
        <v>3.357703161665051</v>
      </c>
      <c r="E7" s="60">
        <v>22.983624306520021</v>
      </c>
      <c r="F7" s="154">
        <v>100</v>
      </c>
    </row>
    <row r="8" spans="1:6" ht="13">
      <c r="A8" s="19" t="s">
        <v>3</v>
      </c>
      <c r="B8" s="21">
        <v>32.406911014997803</v>
      </c>
      <c r="C8" s="21">
        <v>36.102514689518486</v>
      </c>
      <c r="D8" s="60">
        <v>4.2436090422638149</v>
      </c>
      <c r="E8" s="60">
        <v>27.246965253219901</v>
      </c>
      <c r="F8" s="154">
        <v>100</v>
      </c>
    </row>
    <row r="9" spans="1:6" ht="13">
      <c r="A9" s="19" t="s">
        <v>4</v>
      </c>
      <c r="B9" s="21">
        <v>33.524665469056885</v>
      </c>
      <c r="C9" s="21">
        <v>38.281114811768923</v>
      </c>
      <c r="D9" s="60">
        <v>1.6342556831459913</v>
      </c>
      <c r="E9" s="60">
        <v>26.559964036028187</v>
      </c>
      <c r="F9" s="154">
        <v>100</v>
      </c>
    </row>
    <row r="10" spans="1:6" ht="13">
      <c r="A10" s="19" t="s">
        <v>5</v>
      </c>
      <c r="B10" s="21">
        <v>51.632384977431244</v>
      </c>
      <c r="C10" s="21">
        <v>13.222839767341583</v>
      </c>
      <c r="D10" s="60">
        <v>3.0506039632430229</v>
      </c>
      <c r="E10" s="60">
        <v>32.094171291984161</v>
      </c>
      <c r="F10" s="154">
        <v>100</v>
      </c>
    </row>
    <row r="11" spans="1:6" ht="13">
      <c r="A11" s="19" t="s">
        <v>6</v>
      </c>
      <c r="B11" s="21">
        <v>46.517218013778361</v>
      </c>
      <c r="C11" s="21">
        <v>15.567946850164452</v>
      </c>
      <c r="D11" s="60">
        <v>3.3802176413959431</v>
      </c>
      <c r="E11" s="60">
        <v>34.534617494661255</v>
      </c>
      <c r="F11" s="154">
        <v>100</v>
      </c>
    </row>
    <row r="12" spans="1:6" ht="13">
      <c r="A12" s="19" t="s">
        <v>7</v>
      </c>
      <c r="B12" s="21">
        <v>60.002879422886956</v>
      </c>
      <c r="C12" s="21">
        <v>7.685052865371472</v>
      </c>
      <c r="D12" s="60">
        <v>2.8429392467364027</v>
      </c>
      <c r="E12" s="60">
        <v>29.469128465005177</v>
      </c>
      <c r="F12" s="154">
        <v>100</v>
      </c>
    </row>
    <row r="13" spans="1:6" ht="13">
      <c r="A13" s="19" t="s">
        <v>8</v>
      </c>
      <c r="B13" s="21">
        <v>46.469011310920507</v>
      </c>
      <c r="C13" s="21">
        <v>7.970978108053826</v>
      </c>
      <c r="D13" s="60">
        <v>6.8095758282346832</v>
      </c>
      <c r="E13" s="60">
        <v>38.750434752790994</v>
      </c>
      <c r="F13" s="154">
        <v>100.00000000000001</v>
      </c>
    </row>
    <row r="14" spans="1:6" ht="13">
      <c r="A14" s="19" t="s">
        <v>9</v>
      </c>
      <c r="B14" s="21">
        <v>49.74405670814793</v>
      </c>
      <c r="C14" s="21">
        <v>13.475003532990105</v>
      </c>
      <c r="D14" s="60">
        <v>3.2386833475022878</v>
      </c>
      <c r="E14" s="60">
        <v>33.542256411359681</v>
      </c>
      <c r="F14" s="154">
        <v>100</v>
      </c>
    </row>
    <row r="15" spans="1:6" ht="13">
      <c r="A15" s="19" t="s">
        <v>10</v>
      </c>
      <c r="B15" s="21">
        <v>37.345266947255574</v>
      </c>
      <c r="C15" s="21">
        <v>22.200408963349822</v>
      </c>
      <c r="D15" s="60">
        <v>6.8389750981285591</v>
      </c>
      <c r="E15" s="60">
        <v>33.615348991266039</v>
      </c>
      <c r="F15" s="154">
        <v>100</v>
      </c>
    </row>
    <row r="16" spans="1:6" ht="13">
      <c r="A16" s="19" t="s">
        <v>11</v>
      </c>
      <c r="B16" s="21">
        <v>53.210421332479143</v>
      </c>
      <c r="C16" s="21">
        <v>9.8859852315468508</v>
      </c>
      <c r="D16" s="60">
        <v>2.2320383523706919</v>
      </c>
      <c r="E16" s="60">
        <v>34.671555083603323</v>
      </c>
      <c r="F16" s="154">
        <v>100.00000000000001</v>
      </c>
    </row>
    <row r="17" spans="1:6" s="7" customFormat="1" ht="22.5" customHeight="1">
      <c r="A17" s="7" t="s">
        <v>25</v>
      </c>
      <c r="B17" s="22">
        <v>48.37217391825147</v>
      </c>
      <c r="C17" s="22">
        <v>19.109659071419188</v>
      </c>
      <c r="D17" s="59">
        <v>3.2266268326062111</v>
      </c>
      <c r="E17" s="59">
        <v>29.291540177723114</v>
      </c>
      <c r="F17" s="154">
        <v>100</v>
      </c>
    </row>
    <row r="18" spans="1:6" ht="13">
      <c r="A18" s="2" t="s">
        <v>0</v>
      </c>
      <c r="B18" s="21"/>
      <c r="C18" s="21"/>
      <c r="D18" s="21"/>
      <c r="E18" s="60"/>
      <c r="F18" s="154"/>
    </row>
    <row r="19" spans="1:6" ht="13">
      <c r="B19" s="21"/>
      <c r="C19" s="21"/>
      <c r="D19" s="21"/>
      <c r="E19" s="60"/>
      <c r="F19" s="22"/>
    </row>
    <row r="20" spans="1:6" ht="12.75" customHeight="1">
      <c r="A20" s="55" t="s">
        <v>19</v>
      </c>
      <c r="F20" s="142"/>
    </row>
    <row r="21" spans="1:6" s="18" customFormat="1" ht="39">
      <c r="A21" s="17"/>
      <c r="B21" s="8" t="s">
        <v>13</v>
      </c>
      <c r="C21" s="8" t="s">
        <v>211</v>
      </c>
      <c r="D21" s="8" t="s">
        <v>212</v>
      </c>
      <c r="E21" s="8" t="s">
        <v>176</v>
      </c>
      <c r="F21" s="153" t="s">
        <v>14</v>
      </c>
    </row>
    <row r="22" spans="1:6" ht="21.75" customHeight="1">
      <c r="A22" s="19" t="s">
        <v>1</v>
      </c>
      <c r="B22" s="53">
        <v>72478.759999999995</v>
      </c>
      <c r="C22" s="53">
        <v>29093.05</v>
      </c>
      <c r="D22" s="53">
        <v>4740.3900000000003</v>
      </c>
      <c r="E22" s="52">
        <v>42925.05</v>
      </c>
      <c r="F22" s="158">
        <v>149237.25</v>
      </c>
    </row>
    <row r="23" spans="1:6" ht="13">
      <c r="A23" s="19" t="s">
        <v>2</v>
      </c>
      <c r="B23" s="53">
        <v>240166.08</v>
      </c>
      <c r="C23" s="53">
        <v>163239.65</v>
      </c>
      <c r="D23" s="53">
        <v>18389.099999999999</v>
      </c>
      <c r="E23" s="52">
        <v>125874.19</v>
      </c>
      <c r="F23" s="158">
        <v>547669.02</v>
      </c>
    </row>
    <row r="24" spans="1:6" ht="13">
      <c r="A24" s="19" t="s">
        <v>3</v>
      </c>
      <c r="B24" s="53">
        <v>42531.88</v>
      </c>
      <c r="C24" s="53">
        <v>47382.11</v>
      </c>
      <c r="D24" s="53">
        <v>5569.45</v>
      </c>
      <c r="E24" s="52">
        <v>35759.800000000003</v>
      </c>
      <c r="F24" s="158">
        <v>131243.24</v>
      </c>
    </row>
    <row r="25" spans="1:6" ht="13">
      <c r="A25" s="19" t="s">
        <v>4</v>
      </c>
      <c r="B25" s="53">
        <v>9396.31</v>
      </c>
      <c r="C25" s="53">
        <v>10729.45</v>
      </c>
      <c r="D25" s="53">
        <v>458.05</v>
      </c>
      <c r="E25" s="52">
        <v>7444.24</v>
      </c>
      <c r="F25" s="158">
        <v>28028.050000000003</v>
      </c>
    </row>
    <row r="26" spans="1:6" ht="13">
      <c r="A26" s="19" t="s">
        <v>5</v>
      </c>
      <c r="B26" s="53">
        <v>214074.57</v>
      </c>
      <c r="C26" s="53">
        <v>54823.61</v>
      </c>
      <c r="D26" s="53">
        <v>12648.2</v>
      </c>
      <c r="E26" s="52">
        <v>133066.6</v>
      </c>
      <c r="F26" s="158">
        <v>414612.98</v>
      </c>
    </row>
    <row r="27" spans="1:6" ht="13">
      <c r="A27" s="19" t="s">
        <v>6</v>
      </c>
      <c r="B27" s="53">
        <v>45295.22</v>
      </c>
      <c r="C27" s="53">
        <v>15158.98</v>
      </c>
      <c r="D27" s="53">
        <v>3291.42</v>
      </c>
      <c r="E27" s="52">
        <v>33627.4</v>
      </c>
      <c r="F27" s="158">
        <v>97373.01999999999</v>
      </c>
    </row>
    <row r="28" spans="1:6" ht="13">
      <c r="A28" s="19" t="s">
        <v>7</v>
      </c>
      <c r="B28" s="53">
        <v>157080.68</v>
      </c>
      <c r="C28" s="53">
        <v>20118.59</v>
      </c>
      <c r="D28" s="53">
        <v>7442.49</v>
      </c>
      <c r="E28" s="52">
        <v>77146.81</v>
      </c>
      <c r="F28" s="158">
        <v>261788.56999999998</v>
      </c>
    </row>
    <row r="29" spans="1:6" ht="13">
      <c r="A29" s="19" t="s">
        <v>8</v>
      </c>
      <c r="B29" s="53">
        <v>7588.91</v>
      </c>
      <c r="C29" s="53">
        <v>1301.75</v>
      </c>
      <c r="D29" s="53">
        <v>1112.08</v>
      </c>
      <c r="E29" s="52">
        <v>6328.38</v>
      </c>
      <c r="F29" s="158">
        <v>16331.119999999999</v>
      </c>
    </row>
    <row r="30" spans="1:6" ht="13">
      <c r="A30" s="19" t="s">
        <v>9</v>
      </c>
      <c r="B30" s="53">
        <v>87400.82</v>
      </c>
      <c r="C30" s="53">
        <v>23675.72</v>
      </c>
      <c r="D30" s="53">
        <v>5690.4</v>
      </c>
      <c r="E30" s="52">
        <v>58934.09</v>
      </c>
      <c r="F30" s="158">
        <v>175701.03</v>
      </c>
    </row>
    <row r="31" spans="1:6" ht="13">
      <c r="A31" s="19" t="s">
        <v>10</v>
      </c>
      <c r="B31" s="53">
        <v>15007.02</v>
      </c>
      <c r="C31" s="53">
        <v>8921.1299999999992</v>
      </c>
      <c r="D31" s="53">
        <v>2748.21</v>
      </c>
      <c r="E31" s="52">
        <v>13508.17</v>
      </c>
      <c r="F31" s="158">
        <v>40184.53</v>
      </c>
    </row>
    <row r="32" spans="1:6" ht="13">
      <c r="A32" s="19" t="s">
        <v>11</v>
      </c>
      <c r="B32" s="53">
        <v>107243.38</v>
      </c>
      <c r="C32" s="53">
        <v>19924.79</v>
      </c>
      <c r="D32" s="53">
        <v>4498.58</v>
      </c>
      <c r="E32" s="52">
        <v>69879.070000000007</v>
      </c>
      <c r="F32" s="158">
        <v>201545.82</v>
      </c>
    </row>
    <row r="33" spans="1:6" ht="21.75" customHeight="1">
      <c r="A33" s="7" t="s">
        <v>25</v>
      </c>
      <c r="B33" s="184">
        <v>998263.63</v>
      </c>
      <c r="C33" s="184">
        <v>394368.83</v>
      </c>
      <c r="D33" s="184">
        <v>66588.37</v>
      </c>
      <c r="E33" s="185">
        <v>604493.80000000005</v>
      </c>
      <c r="F33" s="186">
        <v>2063714.6300000004</v>
      </c>
    </row>
    <row r="34" spans="1:6">
      <c r="A34" s="2" t="s">
        <v>0</v>
      </c>
      <c r="E34" s="52"/>
      <c r="F34" s="142"/>
    </row>
    <row r="37" spans="1:6">
      <c r="A37" s="5" t="s">
        <v>182</v>
      </c>
    </row>
    <row r="38" spans="1:6">
      <c r="A38" s="5" t="s">
        <v>101</v>
      </c>
    </row>
    <row r="39" spans="1:6">
      <c r="A39" s="5" t="s">
        <v>216</v>
      </c>
    </row>
  </sheetData>
  <phoneticPr fontId="3" type="noConversion"/>
  <hyperlinks>
    <hyperlink ref="F1" location="Contenu!A1" display="retour"/>
  </hyperlinks>
  <pageMargins left="0.78740157499999996" right="0.78740157499999996" top="0.984251969" bottom="0.984251969" header="0.4921259845" footer="0.4921259845"/>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9" tint="0.39997558519241921"/>
    <pageSetUpPr fitToPage="1"/>
  </sheetPr>
  <dimension ref="A1:G42"/>
  <sheetViews>
    <sheetView topLeftCell="A16" zoomScale="80" zoomScaleNormal="80" workbookViewId="0">
      <selection activeCell="F30" sqref="F30"/>
    </sheetView>
  </sheetViews>
  <sheetFormatPr baseColWidth="10" defaultColWidth="11.453125" defaultRowHeight="13"/>
  <cols>
    <col min="1" max="1" width="49" style="7" customWidth="1"/>
    <col min="2" max="2" width="20.54296875" style="2" bestFit="1" customWidth="1"/>
    <col min="3" max="3" width="23.7265625" style="2" customWidth="1"/>
    <col min="4" max="4" width="16.453125" style="2" bestFit="1" customWidth="1"/>
    <col min="5" max="5" width="16.1796875" style="2" bestFit="1" customWidth="1"/>
    <col min="6" max="6" width="17.453125" style="2" bestFit="1" customWidth="1"/>
    <col min="7" max="7" width="18.54296875" style="27" customWidth="1"/>
    <col min="8" max="16384" width="11.453125" style="2"/>
  </cols>
  <sheetData>
    <row r="1" spans="1:7">
      <c r="A1" s="7" t="s">
        <v>225</v>
      </c>
      <c r="D1" s="31" t="s">
        <v>58</v>
      </c>
      <c r="F1" s="31"/>
      <c r="G1" s="35"/>
    </row>
    <row r="2" spans="1:7">
      <c r="A2" s="7" t="s">
        <v>0</v>
      </c>
    </row>
    <row r="4" spans="1:7" ht="12.75" customHeight="1">
      <c r="A4" s="55" t="s">
        <v>12</v>
      </c>
      <c r="F4" s="142"/>
    </row>
    <row r="5" spans="1:7" s="18" customFormat="1" ht="33.75" customHeight="1">
      <c r="A5" s="17"/>
      <c r="B5" s="8" t="s">
        <v>23</v>
      </c>
      <c r="C5" s="8" t="s">
        <v>213</v>
      </c>
      <c r="D5" s="8" t="s">
        <v>24</v>
      </c>
      <c r="E5" s="8" t="s">
        <v>17</v>
      </c>
      <c r="F5" s="143" t="s">
        <v>14</v>
      </c>
    </row>
    <row r="6" spans="1:7" ht="22.5" customHeight="1">
      <c r="A6" s="19" t="s">
        <v>1</v>
      </c>
      <c r="B6" s="60">
        <v>64.931448904911505</v>
      </c>
      <c r="C6" s="60">
        <v>27.102938572957463</v>
      </c>
      <c r="D6" s="60">
        <v>5.5170367732250263</v>
      </c>
      <c r="E6" s="21">
        <v>2.4485757489060114</v>
      </c>
      <c r="F6" s="161">
        <v>100</v>
      </c>
    </row>
    <row r="7" spans="1:7">
      <c r="A7" s="19" t="s">
        <v>2</v>
      </c>
      <c r="B7" s="60">
        <v>55.932976357380348</v>
      </c>
      <c r="C7" s="60">
        <v>38.779483591644848</v>
      </c>
      <c r="D7" s="60">
        <v>3.2257605095367925</v>
      </c>
      <c r="E7" s="21">
        <v>2.0617795414380149</v>
      </c>
      <c r="F7" s="161">
        <v>100.00000000000001</v>
      </c>
    </row>
    <row r="8" spans="1:7">
      <c r="A8" s="19" t="s">
        <v>3</v>
      </c>
      <c r="B8" s="60">
        <v>53.961503110880436</v>
      </c>
      <c r="C8" s="60">
        <v>42.29059526647854</v>
      </c>
      <c r="D8" s="60">
        <v>1.690949947658946</v>
      </c>
      <c r="E8" s="21">
        <v>2.05695167498207</v>
      </c>
      <c r="F8" s="161">
        <v>100</v>
      </c>
    </row>
    <row r="9" spans="1:7">
      <c r="A9" s="19" t="s">
        <v>4</v>
      </c>
      <c r="B9" s="60">
        <v>56.293450453489868</v>
      </c>
      <c r="C9" s="60">
        <v>40.101667133611521</v>
      </c>
      <c r="D9" s="60">
        <v>0.9853600655646767</v>
      </c>
      <c r="E9" s="21">
        <v>2.6195223473339317</v>
      </c>
      <c r="F9" s="161">
        <v>100</v>
      </c>
    </row>
    <row r="10" spans="1:7">
      <c r="A10" s="19" t="s">
        <v>5</v>
      </c>
      <c r="B10" s="60">
        <v>62.033151077922142</v>
      </c>
      <c r="C10" s="60">
        <v>19.584520728917337</v>
      </c>
      <c r="D10" s="60">
        <v>15.097995504772918</v>
      </c>
      <c r="E10" s="21">
        <v>3.2843326883875936</v>
      </c>
      <c r="F10" s="161">
        <v>100</v>
      </c>
    </row>
    <row r="11" spans="1:7">
      <c r="A11" s="19" t="s">
        <v>6</v>
      </c>
      <c r="B11" s="60">
        <v>77.74537474873874</v>
      </c>
      <c r="C11" s="60">
        <v>17.794229520239305</v>
      </c>
      <c r="D11" s="60">
        <v>2.6469848985202811</v>
      </c>
      <c r="E11" s="21">
        <v>1.8134108325016602</v>
      </c>
      <c r="F11" s="161">
        <v>100</v>
      </c>
    </row>
    <row r="12" spans="1:7">
      <c r="A12" s="19" t="s">
        <v>7</v>
      </c>
      <c r="B12" s="60">
        <v>84.306484231358652</v>
      </c>
      <c r="C12" s="60">
        <v>11.229862597633794</v>
      </c>
      <c r="D12" s="60">
        <v>2.4296870239520523</v>
      </c>
      <c r="E12" s="21">
        <v>2.0339661470555184</v>
      </c>
      <c r="F12" s="161">
        <v>100.00000000000003</v>
      </c>
    </row>
    <row r="13" spans="1:7">
      <c r="A13" s="19" t="s">
        <v>8</v>
      </c>
      <c r="B13" s="60">
        <v>56.418969360909031</v>
      </c>
      <c r="C13" s="60">
        <v>20.848819973049622</v>
      </c>
      <c r="D13" s="60">
        <v>13.971792434328925</v>
      </c>
      <c r="E13" s="21">
        <v>8.7604182317124266</v>
      </c>
      <c r="F13" s="161">
        <v>100.00000000000001</v>
      </c>
    </row>
    <row r="14" spans="1:7">
      <c r="A14" s="19" t="s">
        <v>9</v>
      </c>
      <c r="B14" s="60">
        <v>56.711621939844271</v>
      </c>
      <c r="C14" s="60">
        <v>25.591484399422875</v>
      </c>
      <c r="D14" s="60">
        <v>14.979461315374259</v>
      </c>
      <c r="E14" s="21">
        <v>2.7174323453585982</v>
      </c>
      <c r="F14" s="161">
        <v>100.00000000000001</v>
      </c>
    </row>
    <row r="15" spans="1:7">
      <c r="A15" s="19" t="s">
        <v>10</v>
      </c>
      <c r="B15" s="60">
        <v>36.483667335468603</v>
      </c>
      <c r="C15" s="60">
        <v>21.196598390245047</v>
      </c>
      <c r="D15" s="60">
        <v>25.564835428227461</v>
      </c>
      <c r="E15" s="21">
        <v>16.754898846058889</v>
      </c>
      <c r="F15" s="161">
        <v>100</v>
      </c>
    </row>
    <row r="16" spans="1:7">
      <c r="A16" s="19" t="s">
        <v>11</v>
      </c>
      <c r="B16" s="60">
        <v>74.629076439241302</v>
      </c>
      <c r="C16" s="60">
        <v>16.410675031243166</v>
      </c>
      <c r="D16" s="60">
        <v>7.2525640048189386</v>
      </c>
      <c r="E16" s="21">
        <v>1.7076845246965919</v>
      </c>
      <c r="F16" s="161">
        <v>100</v>
      </c>
    </row>
    <row r="17" spans="1:6" ht="21" customHeight="1">
      <c r="A17" s="7" t="s">
        <v>25</v>
      </c>
      <c r="B17" s="59">
        <v>63.80212486970089</v>
      </c>
      <c r="C17" s="59">
        <v>26.310464501617446</v>
      </c>
      <c r="D17" s="59">
        <v>7.2322487710511325</v>
      </c>
      <c r="E17" s="22">
        <v>2.65516185763054</v>
      </c>
      <c r="F17" s="161">
        <v>100.00000000000001</v>
      </c>
    </row>
    <row r="18" spans="1:6">
      <c r="A18" s="16" t="s">
        <v>0</v>
      </c>
      <c r="B18" s="60"/>
      <c r="C18" s="21"/>
      <c r="D18" s="60"/>
      <c r="E18" s="21"/>
      <c r="F18" s="154"/>
    </row>
    <row r="19" spans="1:6">
      <c r="A19" s="16"/>
      <c r="B19" s="60"/>
      <c r="C19" s="21"/>
      <c r="D19" s="60"/>
      <c r="E19" s="21"/>
      <c r="F19" s="22"/>
    </row>
    <row r="20" spans="1:6" ht="12.75" customHeight="1">
      <c r="A20" s="55" t="s">
        <v>19</v>
      </c>
      <c r="F20" s="142"/>
    </row>
    <row r="21" spans="1:6" s="18" customFormat="1" ht="33.75" customHeight="1">
      <c r="A21" s="17"/>
      <c r="B21" s="8" t="s">
        <v>23</v>
      </c>
      <c r="C21" s="8" t="s">
        <v>213</v>
      </c>
      <c r="D21" s="8" t="s">
        <v>24</v>
      </c>
      <c r="E21" s="8" t="s">
        <v>17</v>
      </c>
      <c r="F21" s="143" t="s">
        <v>14</v>
      </c>
    </row>
    <row r="22" spans="1:6" ht="22.5" customHeight="1">
      <c r="A22" s="19" t="s">
        <v>1</v>
      </c>
      <c r="B22" s="52">
        <v>138123.23000000001</v>
      </c>
      <c r="C22" s="52">
        <v>57653.81</v>
      </c>
      <c r="D22" s="52">
        <v>11735.93</v>
      </c>
      <c r="E22" s="52">
        <v>5208.6499999999996</v>
      </c>
      <c r="F22" s="154">
        <v>212721.62</v>
      </c>
    </row>
    <row r="23" spans="1:6">
      <c r="A23" s="19" t="s">
        <v>2</v>
      </c>
      <c r="B23" s="52">
        <v>439466.43</v>
      </c>
      <c r="C23" s="52">
        <v>304691.12</v>
      </c>
      <c r="D23" s="52">
        <v>25344.86</v>
      </c>
      <c r="E23" s="52">
        <v>16199.44</v>
      </c>
      <c r="F23" s="154">
        <v>785701.85</v>
      </c>
    </row>
    <row r="24" spans="1:6">
      <c r="A24" s="19" t="s">
        <v>3</v>
      </c>
      <c r="B24" s="52">
        <v>110539.47</v>
      </c>
      <c r="C24" s="52">
        <v>86631.76</v>
      </c>
      <c r="D24" s="52">
        <v>3463.89</v>
      </c>
      <c r="E24" s="52">
        <v>4213.6400000000003</v>
      </c>
      <c r="F24" s="154">
        <v>204848.76</v>
      </c>
    </row>
    <row r="25" spans="1:6">
      <c r="A25" s="19" t="s">
        <v>4</v>
      </c>
      <c r="B25" s="52">
        <v>22041.83</v>
      </c>
      <c r="C25" s="52">
        <v>15701.9</v>
      </c>
      <c r="D25" s="52">
        <v>385.82</v>
      </c>
      <c r="E25" s="52">
        <v>1025.68</v>
      </c>
      <c r="F25" s="154">
        <v>39155.230000000003</v>
      </c>
    </row>
    <row r="26" spans="1:6">
      <c r="A26" s="19" t="s">
        <v>5</v>
      </c>
      <c r="B26" s="52">
        <v>359216.59</v>
      </c>
      <c r="C26" s="52">
        <v>113408.47</v>
      </c>
      <c r="D26" s="52">
        <v>87428.26</v>
      </c>
      <c r="E26" s="52">
        <v>19018.650000000001</v>
      </c>
      <c r="F26" s="154">
        <v>579071.97000000009</v>
      </c>
    </row>
    <row r="27" spans="1:6">
      <c r="A27" s="19" t="s">
        <v>6</v>
      </c>
      <c r="B27" s="52">
        <v>115994</v>
      </c>
      <c r="C27" s="52">
        <v>26548.51</v>
      </c>
      <c r="D27" s="52">
        <v>3949.23</v>
      </c>
      <c r="E27" s="52">
        <v>2705.56</v>
      </c>
      <c r="F27" s="154">
        <v>149197.30000000002</v>
      </c>
    </row>
    <row r="28" spans="1:6">
      <c r="A28" s="19" t="s">
        <v>7</v>
      </c>
      <c r="B28" s="52">
        <v>307428.67</v>
      </c>
      <c r="C28" s="52">
        <v>40950.370000000003</v>
      </c>
      <c r="D28" s="52">
        <v>8860</v>
      </c>
      <c r="E28" s="52">
        <v>7416.98</v>
      </c>
      <c r="F28" s="154">
        <v>364656.01999999996</v>
      </c>
    </row>
    <row r="29" spans="1:6">
      <c r="A29" s="19" t="s">
        <v>8</v>
      </c>
      <c r="B29" s="52">
        <v>12054.02</v>
      </c>
      <c r="C29" s="52">
        <v>4454.3900000000003</v>
      </c>
      <c r="D29" s="52">
        <v>2985.1</v>
      </c>
      <c r="E29" s="52">
        <v>1871.68</v>
      </c>
      <c r="F29" s="154">
        <v>21365.19</v>
      </c>
    </row>
    <row r="30" spans="1:6">
      <c r="A30" s="19" t="s">
        <v>9</v>
      </c>
      <c r="B30" s="52">
        <v>123087.84</v>
      </c>
      <c r="C30" s="52">
        <v>55544.18</v>
      </c>
      <c r="D30" s="52">
        <v>32511.67</v>
      </c>
      <c r="E30" s="52">
        <v>5897.96</v>
      </c>
      <c r="F30" s="154">
        <v>217041.65</v>
      </c>
    </row>
    <row r="31" spans="1:6">
      <c r="A31" s="19" t="s">
        <v>10</v>
      </c>
      <c r="B31" s="52">
        <v>18752.740000000002</v>
      </c>
      <c r="C31" s="52">
        <v>10895.13</v>
      </c>
      <c r="D31" s="52">
        <v>13140.42</v>
      </c>
      <c r="E31" s="52">
        <v>8612.08</v>
      </c>
      <c r="F31" s="154">
        <v>51400.37</v>
      </c>
    </row>
    <row r="32" spans="1:6">
      <c r="A32" s="19" t="s">
        <v>11</v>
      </c>
      <c r="B32" s="52">
        <v>194400.52</v>
      </c>
      <c r="C32" s="52">
        <v>42748</v>
      </c>
      <c r="D32" s="52">
        <v>18892.13</v>
      </c>
      <c r="E32" s="52">
        <v>4448.33</v>
      </c>
      <c r="F32" s="154">
        <v>260488.97999999998</v>
      </c>
    </row>
    <row r="33" spans="1:7" ht="21" customHeight="1">
      <c r="A33" s="7" t="s">
        <v>25</v>
      </c>
      <c r="B33" s="181">
        <v>1841105.34</v>
      </c>
      <c r="C33" s="183">
        <v>759227.64000000013</v>
      </c>
      <c r="D33" s="181">
        <v>208697.31000000003</v>
      </c>
      <c r="E33" s="181">
        <v>76618.649999999994</v>
      </c>
      <c r="F33" s="182">
        <v>2885648.94</v>
      </c>
    </row>
    <row r="34" spans="1:7" s="5" customFormat="1" ht="17.25" customHeight="1">
      <c r="A34" s="5" t="s">
        <v>0</v>
      </c>
      <c r="F34" s="166"/>
      <c r="G34" s="30"/>
    </row>
    <row r="35" spans="1:7" ht="12.5">
      <c r="A35" s="5" t="s">
        <v>0</v>
      </c>
    </row>
    <row r="36" spans="1:7" ht="12.5">
      <c r="A36" s="5"/>
    </row>
    <row r="37" spans="1:7" ht="12.5">
      <c r="A37" s="5"/>
    </row>
    <row r="38" spans="1:7" ht="12.5">
      <c r="A38" s="5" t="s">
        <v>182</v>
      </c>
    </row>
    <row r="39" spans="1:7" ht="12.5">
      <c r="A39" s="5" t="s">
        <v>101</v>
      </c>
    </row>
    <row r="40" spans="1:7" ht="12.5">
      <c r="A40" s="5" t="s">
        <v>216</v>
      </c>
    </row>
    <row r="41" spans="1:7" ht="12.5">
      <c r="A41" s="2"/>
    </row>
    <row r="42" spans="1:7" ht="12.5">
      <c r="A42" s="2"/>
    </row>
  </sheetData>
  <phoneticPr fontId="3" type="noConversion"/>
  <hyperlinks>
    <hyperlink ref="D1" location="Contenu!A1" display="retour"/>
  </hyperlinks>
  <pageMargins left="0.78740157499999996" right="0.78740157499999996" top="0.984251969" bottom="0.984251969" header="0.4921259845" footer="0.4921259845"/>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9" tint="0.39997558519241921"/>
    <pageSetUpPr fitToPage="1"/>
  </sheetPr>
  <dimension ref="A1:M89"/>
  <sheetViews>
    <sheetView zoomScale="55" zoomScaleNormal="55" workbookViewId="0">
      <pane ySplit="4" topLeftCell="A14" activePane="bottomLeft" state="frozen"/>
      <selection activeCell="A34" sqref="A34"/>
      <selection pane="bottomLeft" activeCell="L82" sqref="L82"/>
    </sheetView>
  </sheetViews>
  <sheetFormatPr baseColWidth="10" defaultColWidth="11.453125" defaultRowHeight="13"/>
  <cols>
    <col min="1" max="1" width="1.1796875" style="7" customWidth="1"/>
    <col min="2" max="2" width="35.26953125" style="7" customWidth="1"/>
    <col min="3" max="3" width="8.1796875" style="7" bestFit="1" customWidth="1"/>
    <col min="4" max="5" width="18.453125" style="2" customWidth="1"/>
    <col min="6" max="6" width="21.81640625" style="54" customWidth="1"/>
    <col min="7" max="7" width="18.453125" style="2" customWidth="1"/>
    <col min="8" max="8" width="18.453125" style="54" customWidth="1"/>
    <col min="9" max="9" width="18.453125" style="2" customWidth="1"/>
    <col min="10" max="10" width="18.453125" style="54" customWidth="1"/>
    <col min="11" max="12" width="18.453125" style="2" customWidth="1"/>
    <col min="13" max="13" width="18.453125" style="54" customWidth="1"/>
    <col min="14" max="16384" width="11.453125" style="2"/>
  </cols>
  <sheetData>
    <row r="1" spans="1:13">
      <c r="A1" s="7" t="s">
        <v>226</v>
      </c>
      <c r="L1" s="31" t="s">
        <v>58</v>
      </c>
    </row>
    <row r="2" spans="1:13">
      <c r="A2" s="29"/>
    </row>
    <row r="3" spans="1:13">
      <c r="A3" s="167"/>
      <c r="B3" s="167"/>
      <c r="C3" s="168"/>
      <c r="D3" s="223" t="s">
        <v>19</v>
      </c>
      <c r="E3" s="223"/>
      <c r="F3" s="223"/>
      <c r="G3" s="223"/>
      <c r="H3" s="223"/>
      <c r="I3" s="223"/>
      <c r="J3" s="223"/>
      <c r="K3" s="223"/>
      <c r="L3" s="223"/>
      <c r="M3" s="175" t="s">
        <v>34</v>
      </c>
    </row>
    <row r="4" spans="1:13" ht="32.25" customHeight="1">
      <c r="A4" s="7" t="s">
        <v>0</v>
      </c>
      <c r="D4" s="8" t="s">
        <v>23</v>
      </c>
      <c r="E4" s="193" t="s">
        <v>179</v>
      </c>
      <c r="F4" s="8" t="s">
        <v>213</v>
      </c>
      <c r="G4" s="193" t="s">
        <v>179</v>
      </c>
      <c r="H4" s="8" t="s">
        <v>24</v>
      </c>
      <c r="I4" s="193" t="s">
        <v>179</v>
      </c>
      <c r="J4" s="8" t="s">
        <v>17</v>
      </c>
      <c r="K4" s="193" t="s">
        <v>179</v>
      </c>
      <c r="L4" s="169" t="s">
        <v>14</v>
      </c>
      <c r="M4" s="170" t="s">
        <v>89</v>
      </c>
    </row>
    <row r="5" spans="1:13" s="65" customFormat="1">
      <c r="A5" s="64" t="s">
        <v>26</v>
      </c>
      <c r="B5" s="64"/>
      <c r="C5" s="64"/>
      <c r="D5" s="81"/>
      <c r="E5" s="194"/>
      <c r="F5" s="81"/>
      <c r="G5" s="194"/>
      <c r="H5" s="81"/>
      <c r="I5" s="194"/>
      <c r="J5" s="81"/>
      <c r="K5" s="194"/>
      <c r="L5" s="171"/>
      <c r="M5" s="171"/>
    </row>
    <row r="6" spans="1:13" s="65" customFormat="1">
      <c r="A6" s="64"/>
      <c r="B6" s="66" t="s">
        <v>1</v>
      </c>
      <c r="C6" s="66"/>
      <c r="D6" s="78">
        <v>19921.810000000001</v>
      </c>
      <c r="E6" s="195">
        <v>9.7590029399754368</v>
      </c>
      <c r="F6" s="78">
        <v>16817.09</v>
      </c>
      <c r="G6" s="195">
        <v>19.078487982613559</v>
      </c>
      <c r="H6" s="78">
        <v>3191.2</v>
      </c>
      <c r="I6" s="195">
        <v>12.465668824616962</v>
      </c>
      <c r="J6" s="78">
        <v>263.83999999999997</v>
      </c>
      <c r="K6" s="195">
        <v>8.4015845317097391</v>
      </c>
      <c r="L6" s="151">
        <v>40193.939999999995</v>
      </c>
      <c r="M6" s="154">
        <v>12.520505418738548</v>
      </c>
    </row>
    <row r="7" spans="1:13" s="65" customFormat="1">
      <c r="A7" s="64"/>
      <c r="B7" s="66" t="s">
        <v>2</v>
      </c>
      <c r="C7" s="66"/>
      <c r="D7" s="78">
        <v>46638.31</v>
      </c>
      <c r="E7" s="195">
        <v>22.846488567328258</v>
      </c>
      <c r="F7" s="78">
        <v>25196.62</v>
      </c>
      <c r="G7" s="195">
        <v>28.584815320158274</v>
      </c>
      <c r="H7" s="78">
        <v>5723.23</v>
      </c>
      <c r="I7" s="195">
        <v>22.356445784379712</v>
      </c>
      <c r="J7" s="78">
        <v>290.2</v>
      </c>
      <c r="K7" s="195">
        <v>9.2409787412908067</v>
      </c>
      <c r="L7" s="151">
        <v>77848.359999999986</v>
      </c>
      <c r="M7" s="154">
        <v>24.249944474712091</v>
      </c>
    </row>
    <row r="8" spans="1:13" s="65" customFormat="1">
      <c r="A8" s="64"/>
      <c r="B8" s="66" t="s">
        <v>3</v>
      </c>
      <c r="C8" s="66"/>
      <c r="D8" s="78">
        <v>11818.07</v>
      </c>
      <c r="E8" s="195">
        <v>5.7892621139763651</v>
      </c>
      <c r="F8" s="78">
        <v>1413.84</v>
      </c>
      <c r="G8" s="195">
        <v>1.6039593918649633</v>
      </c>
      <c r="H8" s="78">
        <v>125.63</v>
      </c>
      <c r="I8" s="195">
        <v>0.49074391277156831</v>
      </c>
      <c r="J8" s="78">
        <v>56.37</v>
      </c>
      <c r="K8" s="195">
        <v>1.7950171317938071</v>
      </c>
      <c r="L8" s="151">
        <v>13413.91</v>
      </c>
      <c r="M8" s="154">
        <v>4.1784640381478209</v>
      </c>
    </row>
    <row r="9" spans="1:13" s="65" customFormat="1">
      <c r="A9" s="64"/>
      <c r="B9" s="66" t="s">
        <v>4</v>
      </c>
      <c r="C9" s="66"/>
      <c r="D9" s="78">
        <v>17254.62</v>
      </c>
      <c r="E9" s="195">
        <v>8.4524391763679585</v>
      </c>
      <c r="F9" s="78">
        <v>14313.44</v>
      </c>
      <c r="G9" s="195">
        <v>16.238171587941803</v>
      </c>
      <c r="H9" s="78">
        <v>282.86</v>
      </c>
      <c r="I9" s="195">
        <v>1.1049257595046234</v>
      </c>
      <c r="J9" s="78">
        <v>613.16</v>
      </c>
      <c r="K9" s="195">
        <v>19.525149982804518</v>
      </c>
      <c r="L9" s="151">
        <v>32464.079999999998</v>
      </c>
      <c r="M9" s="154">
        <v>10.112636122618527</v>
      </c>
    </row>
    <row r="10" spans="1:13" s="65" customFormat="1">
      <c r="A10" s="64"/>
      <c r="B10" s="66" t="s">
        <v>5</v>
      </c>
      <c r="C10" s="66"/>
      <c r="D10" s="78">
        <v>18223.3</v>
      </c>
      <c r="E10" s="195">
        <v>8.9269618712383245</v>
      </c>
      <c r="F10" s="78">
        <v>4809.54</v>
      </c>
      <c r="G10" s="195">
        <v>5.4562799563955018</v>
      </c>
      <c r="H10" s="78">
        <v>5876.71</v>
      </c>
      <c r="I10" s="195">
        <v>22.95597914211417</v>
      </c>
      <c r="J10" s="78">
        <v>114.32</v>
      </c>
      <c r="K10" s="195">
        <v>3.6403469665898176</v>
      </c>
      <c r="L10" s="151">
        <v>29023.87</v>
      </c>
      <c r="M10" s="154">
        <v>9.0410027384168661</v>
      </c>
    </row>
    <row r="11" spans="1:13" s="65" customFormat="1">
      <c r="A11" s="64"/>
      <c r="B11" s="66" t="s">
        <v>6</v>
      </c>
      <c r="C11" s="66"/>
      <c r="D11" s="78">
        <v>8998.0400000000009</v>
      </c>
      <c r="E11" s="195">
        <v>4.4078273416931788</v>
      </c>
      <c r="F11" s="78">
        <v>4974.74</v>
      </c>
      <c r="G11" s="195">
        <v>5.6436944386113757</v>
      </c>
      <c r="H11" s="78">
        <v>322.36</v>
      </c>
      <c r="I11" s="195">
        <v>1.2592231769564814</v>
      </c>
      <c r="J11" s="78">
        <v>510.73</v>
      </c>
      <c r="K11" s="195">
        <v>16.263422028047739</v>
      </c>
      <c r="L11" s="151">
        <v>14805.87</v>
      </c>
      <c r="M11" s="154">
        <v>4.612062802605033</v>
      </c>
    </row>
    <row r="12" spans="1:13" s="65" customFormat="1">
      <c r="A12" s="64"/>
      <c r="B12" s="66" t="s">
        <v>7</v>
      </c>
      <c r="C12" s="66"/>
      <c r="D12" s="78">
        <v>38297.870000000003</v>
      </c>
      <c r="E12" s="195">
        <v>18.76079663066745</v>
      </c>
      <c r="F12" s="78">
        <v>5418.22</v>
      </c>
      <c r="G12" s="195">
        <v>6.1468092968020303</v>
      </c>
      <c r="H12" s="78">
        <v>1514.08</v>
      </c>
      <c r="I12" s="195">
        <v>5.9143957927977091</v>
      </c>
      <c r="J12" s="78">
        <v>851.11</v>
      </c>
      <c r="K12" s="195">
        <v>27.102306741902201</v>
      </c>
      <c r="L12" s="151">
        <v>46081.280000000006</v>
      </c>
      <c r="M12" s="154">
        <v>14.354425466684988</v>
      </c>
    </row>
    <row r="13" spans="1:13" s="65" customFormat="1">
      <c r="A13" s="64"/>
      <c r="B13" s="66" t="s">
        <v>9</v>
      </c>
      <c r="C13" s="66"/>
      <c r="D13" s="78">
        <v>10947.16</v>
      </c>
      <c r="E13" s="195">
        <v>5.3626335470713498</v>
      </c>
      <c r="F13" s="78">
        <v>6452.77</v>
      </c>
      <c r="G13" s="195">
        <v>7.3204754746254741</v>
      </c>
      <c r="H13" s="78">
        <v>5989</v>
      </c>
      <c r="I13" s="195">
        <v>23.394613496688073</v>
      </c>
      <c r="J13" s="78">
        <v>239.32</v>
      </c>
      <c r="K13" s="195">
        <v>7.6207823306882014</v>
      </c>
      <c r="L13" s="151">
        <v>23628.25</v>
      </c>
      <c r="M13" s="154">
        <v>7.3602546095334063</v>
      </c>
    </row>
    <row r="14" spans="1:13" s="65" customFormat="1">
      <c r="A14" s="64"/>
      <c r="B14" s="66" t="s">
        <v>11</v>
      </c>
      <c r="C14" s="66"/>
      <c r="D14" s="78">
        <v>32038.58</v>
      </c>
      <c r="E14" s="195">
        <v>15.694587811681679</v>
      </c>
      <c r="F14" s="78">
        <v>8750.61</v>
      </c>
      <c r="G14" s="195">
        <v>9.9273065509870051</v>
      </c>
      <c r="H14" s="78">
        <v>2574.84</v>
      </c>
      <c r="I14" s="195">
        <v>10.0580041101707</v>
      </c>
      <c r="J14" s="78">
        <v>201.31</v>
      </c>
      <c r="K14" s="195">
        <v>6.4104115451731642</v>
      </c>
      <c r="L14" s="151">
        <v>43565.34</v>
      </c>
      <c r="M14" s="154">
        <v>13.570704328542742</v>
      </c>
    </row>
    <row r="15" spans="1:13" s="64" customFormat="1" ht="20.25" customHeight="1">
      <c r="B15" s="64" t="s">
        <v>227</v>
      </c>
      <c r="D15" s="71">
        <v>204137.76</v>
      </c>
      <c r="E15" s="196">
        <v>100</v>
      </c>
      <c r="F15" s="71">
        <v>88146.87000000001</v>
      </c>
      <c r="G15" s="196">
        <v>100</v>
      </c>
      <c r="H15" s="71">
        <v>25599.91</v>
      </c>
      <c r="I15" s="196">
        <v>99.999999999999986</v>
      </c>
      <c r="J15" s="71">
        <v>3140.36</v>
      </c>
      <c r="K15" s="196">
        <v>99.999999999999986</v>
      </c>
      <c r="L15" s="154">
        <v>321024.89999999991</v>
      </c>
      <c r="M15" s="154">
        <v>100.00000000000003</v>
      </c>
    </row>
    <row r="16" spans="1:13" s="65" customFormat="1">
      <c r="A16" s="64" t="s">
        <v>0</v>
      </c>
      <c r="B16" s="64"/>
      <c r="C16" s="64"/>
      <c r="D16" s="81"/>
      <c r="E16" s="194"/>
      <c r="F16" s="81"/>
      <c r="G16" s="194"/>
      <c r="H16" s="81"/>
      <c r="I16" s="194"/>
      <c r="J16" s="81"/>
      <c r="K16" s="194"/>
      <c r="L16" s="154"/>
      <c r="M16" s="154"/>
    </row>
    <row r="17" spans="1:13" s="65" customFormat="1">
      <c r="A17" s="64" t="s">
        <v>27</v>
      </c>
      <c r="B17" s="64"/>
      <c r="C17" s="64"/>
      <c r="D17" s="81"/>
      <c r="E17" s="194"/>
      <c r="F17" s="81"/>
      <c r="G17" s="194"/>
      <c r="H17" s="81"/>
      <c r="I17" s="194"/>
      <c r="J17" s="81"/>
      <c r="K17" s="194"/>
      <c r="L17" s="171"/>
      <c r="M17" s="154"/>
    </row>
    <row r="18" spans="1:13" s="65" customFormat="1">
      <c r="A18" s="64"/>
      <c r="B18" s="66" t="s">
        <v>1</v>
      </c>
      <c r="C18" s="66"/>
      <c r="D18" s="78">
        <v>42399.85</v>
      </c>
      <c r="E18" s="195">
        <v>6.9552955002195693</v>
      </c>
      <c r="F18" s="78">
        <v>9702.08</v>
      </c>
      <c r="G18" s="195">
        <v>5.0453668448599407</v>
      </c>
      <c r="H18" s="78">
        <v>1199.01</v>
      </c>
      <c r="I18" s="195">
        <v>3.7641129513287614</v>
      </c>
      <c r="J18" s="78">
        <v>1544</v>
      </c>
      <c r="K18" s="195">
        <v>6.3908104781145783</v>
      </c>
      <c r="L18" s="151">
        <v>54844.94</v>
      </c>
      <c r="M18" s="154">
        <v>6.3928135209302015</v>
      </c>
    </row>
    <row r="19" spans="1:13" s="65" customFormat="1">
      <c r="A19" s="64"/>
      <c r="B19" s="66" t="s">
        <v>2</v>
      </c>
      <c r="C19" s="66"/>
      <c r="D19" s="78">
        <v>129954.49</v>
      </c>
      <c r="E19" s="195">
        <v>21.317808424565865</v>
      </c>
      <c r="F19" s="78">
        <v>77066.789999999994</v>
      </c>
      <c r="G19" s="195">
        <v>40.076996593079379</v>
      </c>
      <c r="H19" s="78">
        <v>2475.63</v>
      </c>
      <c r="I19" s="195">
        <v>7.7718709149198268</v>
      </c>
      <c r="J19" s="78">
        <v>4129.46</v>
      </c>
      <c r="K19" s="195">
        <v>17.092355075748074</v>
      </c>
      <c r="L19" s="151">
        <v>213626.37</v>
      </c>
      <c r="M19" s="154">
        <v>24.900629785778559</v>
      </c>
    </row>
    <row r="20" spans="1:13" s="65" customFormat="1">
      <c r="A20" s="64"/>
      <c r="B20" s="66" t="s">
        <v>3</v>
      </c>
      <c r="C20" s="66"/>
      <c r="D20" s="78">
        <v>25077.439999999999</v>
      </c>
      <c r="E20" s="195">
        <v>4.1137175152512624</v>
      </c>
      <c r="F20" s="78">
        <v>13444.56</v>
      </c>
      <c r="G20" s="195">
        <v>6.9915664752022417</v>
      </c>
      <c r="H20" s="78">
        <v>522.08000000000004</v>
      </c>
      <c r="I20" s="195">
        <v>1.6389922432921493</v>
      </c>
      <c r="J20" s="78">
        <v>1264.28</v>
      </c>
      <c r="K20" s="195">
        <v>5.2330141653307631</v>
      </c>
      <c r="L20" s="151">
        <v>40308.36</v>
      </c>
      <c r="M20" s="154">
        <v>4.698406613527558</v>
      </c>
    </row>
    <row r="21" spans="1:13" s="65" customFormat="1">
      <c r="A21" s="64"/>
      <c r="B21" s="66" t="s">
        <v>4</v>
      </c>
      <c r="C21" s="66"/>
      <c r="D21" s="78">
        <v>4787.21</v>
      </c>
      <c r="E21" s="195">
        <v>0.78529665014395389</v>
      </c>
      <c r="F21" s="78">
        <v>1388.45</v>
      </c>
      <c r="G21" s="195">
        <v>0.72203482096063776</v>
      </c>
      <c r="H21" s="78">
        <v>102.96</v>
      </c>
      <c r="I21" s="195">
        <v>0.32322755395602143</v>
      </c>
      <c r="J21" s="78">
        <v>412.52</v>
      </c>
      <c r="K21" s="195">
        <v>1.7074722399169855</v>
      </c>
      <c r="L21" s="151">
        <v>6691.1399999999994</v>
      </c>
      <c r="M21" s="154">
        <v>0.77992993086393936</v>
      </c>
    </row>
    <row r="22" spans="1:13" s="65" customFormat="1">
      <c r="A22" s="64"/>
      <c r="B22" s="66" t="s">
        <v>5</v>
      </c>
      <c r="C22" s="66"/>
      <c r="D22" s="78">
        <v>132255.87</v>
      </c>
      <c r="E22" s="195">
        <v>21.695328108203785</v>
      </c>
      <c r="F22" s="78">
        <v>40285.769999999997</v>
      </c>
      <c r="G22" s="195">
        <v>20.949784817034413</v>
      </c>
      <c r="H22" s="78">
        <v>10651.03</v>
      </c>
      <c r="I22" s="195">
        <v>33.437319094912617</v>
      </c>
      <c r="J22" s="78">
        <v>6757.07</v>
      </c>
      <c r="K22" s="195">
        <v>27.968363832482947</v>
      </c>
      <c r="L22" s="151">
        <v>189949.74</v>
      </c>
      <c r="M22" s="154">
        <v>22.140844099185379</v>
      </c>
    </row>
    <row r="23" spans="1:13" s="65" customFormat="1">
      <c r="A23" s="64"/>
      <c r="B23" s="66" t="s">
        <v>6</v>
      </c>
      <c r="C23" s="66"/>
      <c r="D23" s="78">
        <v>38758.300000000003</v>
      </c>
      <c r="E23" s="195">
        <v>6.3579335678347952</v>
      </c>
      <c r="F23" s="78">
        <v>4538.84</v>
      </c>
      <c r="G23" s="195">
        <v>2.3603302436306537</v>
      </c>
      <c r="H23" s="78">
        <v>1049.6400000000001</v>
      </c>
      <c r="I23" s="195">
        <v>3.2951881287334732</v>
      </c>
      <c r="J23" s="78">
        <v>1453.35</v>
      </c>
      <c r="K23" s="195">
        <v>6.0155987100827861</v>
      </c>
      <c r="L23" s="151">
        <v>45800.13</v>
      </c>
      <c r="M23" s="154">
        <v>5.3385360677641529</v>
      </c>
    </row>
    <row r="24" spans="1:13" s="65" customFormat="1">
      <c r="A24" s="64"/>
      <c r="B24" s="66" t="s">
        <v>7</v>
      </c>
      <c r="C24" s="66"/>
      <c r="D24" s="78">
        <v>89196.73</v>
      </c>
      <c r="E24" s="195">
        <v>14.631882301548233</v>
      </c>
      <c r="F24" s="78">
        <v>6293.14</v>
      </c>
      <c r="G24" s="195">
        <v>3.2726178207211123</v>
      </c>
      <c r="H24" s="78">
        <v>1070.75</v>
      </c>
      <c r="I24" s="195">
        <v>3.36145982321688</v>
      </c>
      <c r="J24" s="78">
        <v>3095.02</v>
      </c>
      <c r="K24" s="195">
        <v>12.810677620449599</v>
      </c>
      <c r="L24" s="151">
        <v>99655.64</v>
      </c>
      <c r="M24" s="154">
        <v>11.616020052696797</v>
      </c>
    </row>
    <row r="25" spans="1:13" s="65" customFormat="1">
      <c r="A25" s="64"/>
      <c r="B25" s="66" t="s">
        <v>9</v>
      </c>
      <c r="C25" s="66"/>
      <c r="D25" s="78">
        <v>46258.2</v>
      </c>
      <c r="E25" s="195">
        <v>7.588221427864883</v>
      </c>
      <c r="F25" s="78">
        <v>17700.02</v>
      </c>
      <c r="G25" s="195">
        <v>9.2045307873525939</v>
      </c>
      <c r="H25" s="78">
        <v>6713.11</v>
      </c>
      <c r="I25" s="195">
        <v>21.074806961321944</v>
      </c>
      <c r="J25" s="78">
        <v>2277.86</v>
      </c>
      <c r="K25" s="195">
        <v>9.4283494531593739</v>
      </c>
      <c r="L25" s="151">
        <v>72949.19</v>
      </c>
      <c r="M25" s="154">
        <v>8.5030737233536264</v>
      </c>
    </row>
    <row r="26" spans="1:13" s="65" customFormat="1">
      <c r="A26" s="64"/>
      <c r="B26" s="66" t="s">
        <v>11</v>
      </c>
      <c r="C26" s="66"/>
      <c r="D26" s="78">
        <v>100917.21</v>
      </c>
      <c r="E26" s="195">
        <v>16.554516504367665</v>
      </c>
      <c r="F26" s="78">
        <v>21877.17</v>
      </c>
      <c r="G26" s="195">
        <v>11.376771597159017</v>
      </c>
      <c r="H26" s="78">
        <v>8069.51</v>
      </c>
      <c r="I26" s="195">
        <v>25.333022328318325</v>
      </c>
      <c r="J26" s="78">
        <v>3226.13</v>
      </c>
      <c r="K26" s="195">
        <v>13.353358424714886</v>
      </c>
      <c r="L26" s="151">
        <v>134090.01999999999</v>
      </c>
      <c r="M26" s="154">
        <v>15.62974620589978</v>
      </c>
    </row>
    <row r="27" spans="1:13" s="64" customFormat="1" ht="20.25" customHeight="1">
      <c r="B27" s="64" t="s">
        <v>228</v>
      </c>
      <c r="D27" s="71">
        <v>609605.29999999993</v>
      </c>
      <c r="E27" s="196">
        <v>100.00000000000001</v>
      </c>
      <c r="F27" s="71">
        <v>192296.82</v>
      </c>
      <c r="G27" s="196">
        <v>99.999999999999986</v>
      </c>
      <c r="H27" s="71">
        <v>31853.72</v>
      </c>
      <c r="I27" s="196">
        <v>100</v>
      </c>
      <c r="J27" s="71">
        <v>24159.690000000002</v>
      </c>
      <c r="K27" s="196">
        <v>99.999999999999986</v>
      </c>
      <c r="L27" s="154">
        <v>857915.53</v>
      </c>
      <c r="M27" s="154">
        <v>99.999999999999986</v>
      </c>
    </row>
    <row r="28" spans="1:13" s="65" customFormat="1">
      <c r="A28" s="64" t="s">
        <v>0</v>
      </c>
      <c r="B28" s="64"/>
      <c r="C28" s="64"/>
      <c r="D28" s="81"/>
      <c r="E28" s="194"/>
      <c r="F28" s="81"/>
      <c r="G28" s="194"/>
      <c r="H28" s="81"/>
      <c r="I28" s="194"/>
      <c r="J28" s="81"/>
      <c r="K28" s="194"/>
      <c r="L28" s="171"/>
      <c r="M28" s="154"/>
    </row>
    <row r="29" spans="1:13" s="65" customFormat="1">
      <c r="A29" s="64" t="s">
        <v>28</v>
      </c>
      <c r="B29" s="66"/>
      <c r="C29" s="66"/>
      <c r="D29" s="81"/>
      <c r="E29" s="194"/>
      <c r="F29" s="81"/>
      <c r="G29" s="194"/>
      <c r="H29" s="81"/>
      <c r="I29" s="194"/>
      <c r="J29" s="81"/>
      <c r="K29" s="194"/>
      <c r="L29" s="171"/>
      <c r="M29" s="154"/>
    </row>
    <row r="30" spans="1:13" s="65" customFormat="1">
      <c r="A30" s="64"/>
      <c r="B30" s="66" t="s">
        <v>1</v>
      </c>
      <c r="C30" s="66"/>
      <c r="D30" s="78">
        <v>11974.75</v>
      </c>
      <c r="E30" s="195">
        <v>5.275961920462036</v>
      </c>
      <c r="F30" s="78">
        <v>8472.74</v>
      </c>
      <c r="G30" s="195">
        <v>8.3923987277394776</v>
      </c>
      <c r="H30" s="78">
        <v>2878.71</v>
      </c>
      <c r="I30" s="195">
        <v>9.1323837319967005</v>
      </c>
      <c r="J30" s="78">
        <v>546.99</v>
      </c>
      <c r="K30" s="195">
        <v>11.354205803412967</v>
      </c>
      <c r="L30" s="151">
        <v>23873.19</v>
      </c>
      <c r="M30" s="154">
        <v>6.5537989920577315</v>
      </c>
    </row>
    <row r="31" spans="1:13" s="65" customFormat="1">
      <c r="A31" s="64"/>
      <c r="B31" s="66" t="s">
        <v>2</v>
      </c>
      <c r="C31" s="66"/>
      <c r="D31" s="78">
        <v>55702.32</v>
      </c>
      <c r="E31" s="195">
        <v>24.541916883558393</v>
      </c>
      <c r="F31" s="78">
        <v>32184.44</v>
      </c>
      <c r="G31" s="195">
        <v>31.879256687802002</v>
      </c>
      <c r="H31" s="78">
        <v>2445.16</v>
      </c>
      <c r="I31" s="195">
        <v>7.7569951145231899</v>
      </c>
      <c r="J31" s="78">
        <v>1228.01</v>
      </c>
      <c r="K31" s="195">
        <v>25.490554248979244</v>
      </c>
      <c r="L31" s="151">
        <v>91559.93</v>
      </c>
      <c r="M31" s="154">
        <v>25.135533916786002</v>
      </c>
    </row>
    <row r="32" spans="1:13">
      <c r="B32" s="66" t="s">
        <v>3</v>
      </c>
      <c r="C32" s="66"/>
      <c r="D32" s="78">
        <v>18931.98</v>
      </c>
      <c r="E32" s="195">
        <v>8.3412518473411854</v>
      </c>
      <c r="F32" s="78">
        <v>22096.53</v>
      </c>
      <c r="G32" s="195">
        <v>21.887003526540081</v>
      </c>
      <c r="H32" s="78">
        <v>401.98</v>
      </c>
      <c r="I32" s="195">
        <v>1.2752363428716451</v>
      </c>
      <c r="J32" s="78">
        <v>44.49</v>
      </c>
      <c r="K32" s="195">
        <v>0.92350612660897435</v>
      </c>
      <c r="L32" s="151">
        <v>41474.979999999996</v>
      </c>
      <c r="M32" s="154">
        <v>11.385938876187662</v>
      </c>
    </row>
    <row r="33" spans="1:13">
      <c r="B33" s="66" t="s">
        <v>5</v>
      </c>
      <c r="C33" s="66"/>
      <c r="D33" s="78">
        <v>48916.42</v>
      </c>
      <c r="E33" s="195">
        <v>21.552113338927956</v>
      </c>
      <c r="F33" s="78">
        <v>8618.93</v>
      </c>
      <c r="G33" s="195">
        <v>8.5372025066832702</v>
      </c>
      <c r="H33" s="78">
        <v>15293.22</v>
      </c>
      <c r="I33" s="195">
        <v>48.516020557071251</v>
      </c>
      <c r="J33" s="78">
        <v>656.04</v>
      </c>
      <c r="K33" s="195">
        <v>13.617823315364161</v>
      </c>
      <c r="L33" s="151">
        <v>73484.609999999986</v>
      </c>
      <c r="M33" s="154">
        <v>20.173397981156075</v>
      </c>
    </row>
    <row r="34" spans="1:13">
      <c r="B34" s="19" t="s">
        <v>6</v>
      </c>
      <c r="C34" s="19"/>
      <c r="D34" s="78">
        <v>21855.56</v>
      </c>
      <c r="E34" s="195">
        <v>9.6293536241151791</v>
      </c>
      <c r="F34" s="78">
        <v>6952.31</v>
      </c>
      <c r="G34" s="195">
        <v>6.886385938769565</v>
      </c>
      <c r="H34" s="78">
        <v>340.2</v>
      </c>
      <c r="I34" s="195">
        <v>1.0792462407207664</v>
      </c>
      <c r="J34" s="78">
        <v>466.16</v>
      </c>
      <c r="K34" s="195">
        <v>9.6763680822665652</v>
      </c>
      <c r="L34" s="151">
        <v>29614.230000000003</v>
      </c>
      <c r="M34" s="154">
        <v>8.1298607653424551</v>
      </c>
    </row>
    <row r="35" spans="1:13">
      <c r="B35" s="19" t="s">
        <v>7</v>
      </c>
      <c r="C35" s="19"/>
      <c r="D35" s="78">
        <v>39244.46</v>
      </c>
      <c r="E35" s="195">
        <v>17.290738975685969</v>
      </c>
      <c r="F35" s="78">
        <v>3148.61</v>
      </c>
      <c r="G35" s="195">
        <v>3.1187538574472717</v>
      </c>
      <c r="H35" s="78">
        <v>209.48</v>
      </c>
      <c r="I35" s="195">
        <v>0.66455174164075881</v>
      </c>
      <c r="J35" s="78">
        <v>837.81</v>
      </c>
      <c r="K35" s="195">
        <v>17.390934320842096</v>
      </c>
      <c r="L35" s="151">
        <v>43440.36</v>
      </c>
      <c r="M35" s="154">
        <v>11.925485768036236</v>
      </c>
    </row>
    <row r="36" spans="1:13">
      <c r="B36" s="19" t="s">
        <v>9</v>
      </c>
      <c r="C36" s="19"/>
      <c r="D36" s="78">
        <v>21943.61</v>
      </c>
      <c r="E36" s="195">
        <v>9.6681476237474637</v>
      </c>
      <c r="F36" s="78">
        <v>11942.7</v>
      </c>
      <c r="G36" s="195">
        <v>11.829455440126129</v>
      </c>
      <c r="H36" s="78">
        <v>7476.68</v>
      </c>
      <c r="I36" s="195">
        <v>23.71892646405685</v>
      </c>
      <c r="J36" s="78">
        <v>938.62</v>
      </c>
      <c r="K36" s="195">
        <v>19.483509115705001</v>
      </c>
      <c r="L36" s="151">
        <v>42301.61</v>
      </c>
      <c r="M36" s="154">
        <v>11.612869875388219</v>
      </c>
    </row>
    <row r="37" spans="1:13">
      <c r="B37" s="19" t="s">
        <v>10</v>
      </c>
      <c r="C37" s="19"/>
      <c r="D37" s="78">
        <v>8398.99</v>
      </c>
      <c r="E37" s="195">
        <v>3.700515786161835</v>
      </c>
      <c r="F37" s="78">
        <v>7541.05</v>
      </c>
      <c r="G37" s="195">
        <v>7.4695433148922055</v>
      </c>
      <c r="H37" s="78">
        <v>2476.5700000000002</v>
      </c>
      <c r="I37" s="195">
        <v>7.8566398071188388</v>
      </c>
      <c r="J37" s="78">
        <v>99.39</v>
      </c>
      <c r="K37" s="195">
        <v>2.0630989868209926</v>
      </c>
      <c r="L37" s="151">
        <v>18516</v>
      </c>
      <c r="M37" s="154">
        <v>5.0831138250456247</v>
      </c>
    </row>
    <row r="38" spans="1:13" s="7" customFormat="1" ht="20.25" customHeight="1">
      <c r="B38" s="64" t="s">
        <v>229</v>
      </c>
      <c r="D38" s="22">
        <v>226968.08999999997</v>
      </c>
      <c r="E38" s="196">
        <v>100.00000000000001</v>
      </c>
      <c r="F38" s="22">
        <v>100957.31</v>
      </c>
      <c r="G38" s="196">
        <v>100</v>
      </c>
      <c r="H38" s="22">
        <v>31522</v>
      </c>
      <c r="I38" s="196">
        <v>100</v>
      </c>
      <c r="J38" s="22">
        <v>4817.51</v>
      </c>
      <c r="K38" s="196">
        <v>100</v>
      </c>
      <c r="L38" s="154">
        <v>364264.91</v>
      </c>
      <c r="M38" s="154">
        <v>100.00000000000001</v>
      </c>
    </row>
    <row r="39" spans="1:13">
      <c r="A39" s="7" t="s">
        <v>0</v>
      </c>
      <c r="D39" s="106"/>
      <c r="E39" s="197"/>
      <c r="F39" s="106"/>
      <c r="G39" s="197"/>
      <c r="H39" s="106"/>
      <c r="I39" s="197"/>
      <c r="J39" s="105"/>
      <c r="K39" s="197"/>
      <c r="L39" s="171"/>
      <c r="M39" s="154"/>
    </row>
    <row r="40" spans="1:13">
      <c r="A40" s="64" t="s">
        <v>29</v>
      </c>
      <c r="B40" s="66"/>
      <c r="C40" s="66"/>
      <c r="D40" s="106"/>
      <c r="E40" s="195"/>
      <c r="F40" s="106"/>
      <c r="G40" s="195"/>
      <c r="H40" s="106"/>
      <c r="I40" s="195"/>
      <c r="J40" s="105"/>
      <c r="K40" s="195"/>
      <c r="L40" s="171"/>
      <c r="M40" s="154"/>
    </row>
    <row r="41" spans="1:13">
      <c r="A41" s="64"/>
      <c r="B41" s="66" t="s">
        <v>1</v>
      </c>
      <c r="C41" s="66"/>
      <c r="D41" s="78">
        <v>15906.97</v>
      </c>
      <c r="E41" s="195">
        <v>9.4900373510963085</v>
      </c>
      <c r="F41" s="78">
        <v>4170.1099999999997</v>
      </c>
      <c r="G41" s="195">
        <v>6.3363080780630794</v>
      </c>
      <c r="H41" s="78">
        <v>1817.36</v>
      </c>
      <c r="I41" s="195">
        <v>5.9289766434154574</v>
      </c>
      <c r="J41" s="78">
        <v>234.58</v>
      </c>
      <c r="K41" s="195">
        <v>2.3495028164387075</v>
      </c>
      <c r="L41" s="151">
        <v>22129.02</v>
      </c>
      <c r="M41" s="154">
        <v>8.0743129478856108</v>
      </c>
    </row>
    <row r="42" spans="1:13">
      <c r="A42" s="64"/>
      <c r="B42" s="66" t="s">
        <v>2</v>
      </c>
      <c r="C42" s="66"/>
      <c r="D42" s="78">
        <v>45074.04</v>
      </c>
      <c r="E42" s="195">
        <v>26.890999553328449</v>
      </c>
      <c r="F42" s="78">
        <v>32101.24</v>
      </c>
      <c r="G42" s="195">
        <v>48.776494223855408</v>
      </c>
      <c r="H42" s="78">
        <v>3390.08</v>
      </c>
      <c r="I42" s="195">
        <v>11.059836872886976</v>
      </c>
      <c r="J42" s="78">
        <v>4348.47</v>
      </c>
      <c r="K42" s="195">
        <v>43.553340063940773</v>
      </c>
      <c r="L42" s="151">
        <v>84913.83</v>
      </c>
      <c r="M42" s="154">
        <v>30.982882975547838</v>
      </c>
    </row>
    <row r="43" spans="1:13">
      <c r="A43" s="64"/>
      <c r="B43" s="66" t="s">
        <v>5</v>
      </c>
      <c r="C43" s="66"/>
      <c r="D43" s="78">
        <v>35341.449999999997</v>
      </c>
      <c r="E43" s="195">
        <v>21.084573651795569</v>
      </c>
      <c r="F43" s="78">
        <v>13007.38</v>
      </c>
      <c r="G43" s="195">
        <v>19.764170961542057</v>
      </c>
      <c r="H43" s="78">
        <v>19345.080000000002</v>
      </c>
      <c r="I43" s="195">
        <v>63.111616567440414</v>
      </c>
      <c r="J43" s="78">
        <v>2512.5700000000002</v>
      </c>
      <c r="K43" s="195">
        <v>25.165360608318714</v>
      </c>
      <c r="L43" s="151">
        <v>70206.48000000001</v>
      </c>
      <c r="M43" s="154">
        <v>25.616547433617587</v>
      </c>
    </row>
    <row r="44" spans="1:13">
      <c r="A44" s="64"/>
      <c r="B44" s="66" t="s">
        <v>6</v>
      </c>
      <c r="C44" s="66"/>
      <c r="D44" s="78">
        <v>20539.669999999998</v>
      </c>
      <c r="E44" s="195">
        <v>12.253888419931155</v>
      </c>
      <c r="F44" s="78">
        <v>5062.24</v>
      </c>
      <c r="G44" s="195">
        <v>7.6918623741565684</v>
      </c>
      <c r="H44" s="78">
        <v>173.22</v>
      </c>
      <c r="I44" s="195">
        <v>0.56511496575935727</v>
      </c>
      <c r="J44" s="78">
        <v>113.11</v>
      </c>
      <c r="K44" s="195">
        <v>1.1328854274336355</v>
      </c>
      <c r="L44" s="151">
        <v>25888.239999999998</v>
      </c>
      <c r="M44" s="154">
        <v>9.4459560988227285</v>
      </c>
    </row>
    <row r="45" spans="1:13">
      <c r="A45" s="64"/>
      <c r="B45" s="66" t="s">
        <v>7</v>
      </c>
      <c r="C45" s="66"/>
      <c r="D45" s="78">
        <v>36531.29</v>
      </c>
      <c r="E45" s="195">
        <v>21.79442763667317</v>
      </c>
      <c r="F45" s="78">
        <v>4857.6499999999996</v>
      </c>
      <c r="G45" s="195">
        <v>7.3809964090642977</v>
      </c>
      <c r="H45" s="78">
        <v>796.55</v>
      </c>
      <c r="I45" s="195">
        <v>2.5986740906108765</v>
      </c>
      <c r="J45" s="78">
        <v>1826.61</v>
      </c>
      <c r="K45" s="195">
        <v>18.294932814115047</v>
      </c>
      <c r="L45" s="151">
        <v>44012.100000000006</v>
      </c>
      <c r="M45" s="154">
        <v>16.058888685248434</v>
      </c>
    </row>
    <row r="46" spans="1:13" s="7" customFormat="1" ht="12.75" customHeight="1">
      <c r="A46" s="64"/>
      <c r="B46" s="66" t="s">
        <v>9</v>
      </c>
      <c r="C46" s="66"/>
      <c r="D46" s="78">
        <v>12621.42</v>
      </c>
      <c r="E46" s="195">
        <v>7.5298908103726836</v>
      </c>
      <c r="F46" s="78">
        <v>6614.31</v>
      </c>
      <c r="G46" s="195">
        <v>10.050167953318597</v>
      </c>
      <c r="H46" s="78">
        <v>5129.88</v>
      </c>
      <c r="I46" s="195">
        <v>16.735780859886916</v>
      </c>
      <c r="J46" s="78">
        <v>948.9</v>
      </c>
      <c r="K46" s="195">
        <v>9.5039782697531319</v>
      </c>
      <c r="L46" s="151">
        <v>25314.510000000002</v>
      </c>
      <c r="M46" s="154">
        <v>9.2366167079418702</v>
      </c>
    </row>
    <row r="47" spans="1:13" s="7" customFormat="1" ht="12.75" customHeight="1">
      <c r="A47" s="64"/>
      <c r="B47" s="66" t="s">
        <v>10</v>
      </c>
      <c r="C47" s="66"/>
      <c r="D47" s="78">
        <v>1602.73</v>
      </c>
      <c r="E47" s="195">
        <v>0.9561825768026585</v>
      </c>
      <c r="F47" s="78">
        <v>0</v>
      </c>
      <c r="G47" s="195">
        <v>0</v>
      </c>
      <c r="H47" s="78">
        <v>0</v>
      </c>
      <c r="I47" s="195">
        <v>0</v>
      </c>
      <c r="J47" s="78">
        <v>0</v>
      </c>
      <c r="K47" s="195">
        <v>0</v>
      </c>
      <c r="L47" s="151">
        <v>1602.73</v>
      </c>
      <c r="M47" s="154">
        <v>0.58479515093595213</v>
      </c>
    </row>
    <row r="48" spans="1:13" ht="20.25" customHeight="1">
      <c r="A48" s="64"/>
      <c r="B48" s="64" t="s">
        <v>230</v>
      </c>
      <c r="C48" s="64"/>
      <c r="D48" s="22">
        <v>167617.57</v>
      </c>
      <c r="E48" s="196">
        <v>100</v>
      </c>
      <c r="F48" s="22">
        <v>65812.929999999993</v>
      </c>
      <c r="G48" s="196">
        <v>100</v>
      </c>
      <c r="H48" s="22">
        <v>30652.170000000002</v>
      </c>
      <c r="I48" s="196">
        <v>100</v>
      </c>
      <c r="J48" s="22">
        <v>9984.24</v>
      </c>
      <c r="K48" s="196">
        <v>100.00000000000001</v>
      </c>
      <c r="L48" s="154">
        <v>274066.90999999997</v>
      </c>
      <c r="M48" s="154">
        <v>100.00000000000003</v>
      </c>
    </row>
    <row r="49" spans="1:13">
      <c r="A49" s="64" t="s">
        <v>0</v>
      </c>
      <c r="B49" s="64"/>
      <c r="C49" s="64"/>
      <c r="D49" s="106"/>
      <c r="E49" s="197"/>
      <c r="F49" s="106"/>
      <c r="G49" s="197"/>
      <c r="H49" s="106"/>
      <c r="I49" s="197"/>
      <c r="J49" s="105"/>
      <c r="K49" s="197"/>
      <c r="L49" s="171"/>
      <c r="M49" s="154"/>
    </row>
    <row r="50" spans="1:13">
      <c r="A50" s="64" t="s">
        <v>30</v>
      </c>
      <c r="B50" s="66"/>
      <c r="C50" s="66"/>
      <c r="D50" s="106"/>
      <c r="E50" s="197"/>
      <c r="F50" s="106"/>
      <c r="G50" s="197"/>
      <c r="H50" s="106"/>
      <c r="I50" s="197"/>
      <c r="J50" s="105"/>
      <c r="K50" s="197"/>
      <c r="L50" s="171"/>
      <c r="M50" s="154"/>
    </row>
    <row r="51" spans="1:13">
      <c r="A51" s="64"/>
      <c r="B51" s="66" t="s">
        <v>1</v>
      </c>
      <c r="C51" s="66"/>
      <c r="D51" s="78">
        <v>8523.59</v>
      </c>
      <c r="E51" s="195">
        <v>9.5910326057908364</v>
      </c>
      <c r="F51" s="78">
        <v>8952.9</v>
      </c>
      <c r="G51" s="195">
        <v>20.146479344846185</v>
      </c>
      <c r="H51" s="78">
        <v>1172.44</v>
      </c>
      <c r="I51" s="195">
        <v>7.5151544675633186</v>
      </c>
      <c r="J51" s="78">
        <v>1326.18</v>
      </c>
      <c r="K51" s="195">
        <v>34.416197811779853</v>
      </c>
      <c r="L51" s="151">
        <v>19975.109999999997</v>
      </c>
      <c r="M51" s="172">
        <v>13.075812916684912</v>
      </c>
    </row>
    <row r="52" spans="1:13">
      <c r="A52" s="64"/>
      <c r="B52" s="66" t="s">
        <v>2</v>
      </c>
      <c r="C52" s="66"/>
      <c r="D52" s="78">
        <v>24141.25</v>
      </c>
      <c r="E52" s="195">
        <v>27.164553421099328</v>
      </c>
      <c r="F52" s="78">
        <v>23844.1</v>
      </c>
      <c r="G52" s="195">
        <v>53.655761613158518</v>
      </c>
      <c r="H52" s="78">
        <v>3059.95</v>
      </c>
      <c r="I52" s="195">
        <v>19.613794235116831</v>
      </c>
      <c r="J52" s="78">
        <v>704.26</v>
      </c>
      <c r="K52" s="195">
        <v>18.276517117528599</v>
      </c>
      <c r="L52" s="151">
        <v>51749.56</v>
      </c>
      <c r="M52" s="172">
        <v>33.875536359036865</v>
      </c>
    </row>
    <row r="53" spans="1:13">
      <c r="A53" s="64"/>
      <c r="B53" s="66" t="s">
        <v>3</v>
      </c>
      <c r="C53" s="66"/>
      <c r="D53" s="78">
        <v>0</v>
      </c>
      <c r="E53" s="195">
        <v>0</v>
      </c>
      <c r="F53" s="78">
        <v>2425.02</v>
      </c>
      <c r="G53" s="195">
        <v>5.4569597941269183</v>
      </c>
      <c r="H53" s="78">
        <v>55.76</v>
      </c>
      <c r="I53" s="195">
        <v>0.35741275725097288</v>
      </c>
      <c r="J53" s="78">
        <v>79.23</v>
      </c>
      <c r="K53" s="195">
        <v>2.056127639255092</v>
      </c>
      <c r="L53" s="151">
        <v>2560.0100000000002</v>
      </c>
      <c r="M53" s="172">
        <v>1.6757961195128612</v>
      </c>
    </row>
    <row r="54" spans="1:13">
      <c r="A54" s="64"/>
      <c r="B54" s="66" t="s">
        <v>5</v>
      </c>
      <c r="C54" s="66"/>
      <c r="D54" s="78">
        <v>17058.21</v>
      </c>
      <c r="E54" s="195">
        <v>19.19447654174207</v>
      </c>
      <c r="F54" s="78">
        <v>2890.23</v>
      </c>
      <c r="G54" s="195">
        <v>6.5038098266321285</v>
      </c>
      <c r="H54" s="78">
        <v>5540.65</v>
      </c>
      <c r="I54" s="195">
        <v>35.514687831108375</v>
      </c>
      <c r="J54" s="78">
        <v>989.58</v>
      </c>
      <c r="K54" s="195">
        <v>25.680964145576848</v>
      </c>
      <c r="L54" s="151">
        <v>26478.67</v>
      </c>
      <c r="M54" s="172">
        <v>17.33307777542338</v>
      </c>
    </row>
    <row r="55" spans="1:13">
      <c r="A55" s="64"/>
      <c r="B55" s="66" t="s">
        <v>6</v>
      </c>
      <c r="C55" s="66"/>
      <c r="D55" s="78">
        <v>6986.29</v>
      </c>
      <c r="E55" s="195">
        <v>7.861210497397277</v>
      </c>
      <c r="F55" s="78">
        <v>1031.22</v>
      </c>
      <c r="G55" s="195">
        <v>2.3205276982868437</v>
      </c>
      <c r="H55" s="78">
        <v>278.86</v>
      </c>
      <c r="I55" s="195">
        <v>1.7874483767397114</v>
      </c>
      <c r="J55" s="78">
        <v>135.37</v>
      </c>
      <c r="K55" s="195">
        <v>3.5130379720555571</v>
      </c>
      <c r="L55" s="151">
        <v>8431.7400000000016</v>
      </c>
      <c r="M55" s="172">
        <v>5.5194617102047943</v>
      </c>
    </row>
    <row r="56" spans="1:13">
      <c r="A56" s="64"/>
      <c r="B56" s="66" t="s">
        <v>7</v>
      </c>
      <c r="C56" s="66"/>
      <c r="D56" s="78">
        <v>11088.03</v>
      </c>
      <c r="E56" s="195">
        <v>12.476627484896266</v>
      </c>
      <c r="F56" s="78">
        <v>958.25</v>
      </c>
      <c r="G56" s="195">
        <v>2.1563251943167971</v>
      </c>
      <c r="H56" s="78">
        <v>698.23</v>
      </c>
      <c r="I56" s="195">
        <v>4.4755435705765212</v>
      </c>
      <c r="J56" s="78">
        <v>520.73</v>
      </c>
      <c r="K56" s="195">
        <v>13.513660805115537</v>
      </c>
      <c r="L56" s="151">
        <v>13265.24</v>
      </c>
      <c r="M56" s="172">
        <v>8.6834964380634379</v>
      </c>
    </row>
    <row r="57" spans="1:13">
      <c r="A57" s="64"/>
      <c r="B57" s="66" t="s">
        <v>9</v>
      </c>
      <c r="C57" s="66"/>
      <c r="D57" s="78">
        <v>4928.2</v>
      </c>
      <c r="E57" s="195">
        <v>5.5453778147304593</v>
      </c>
      <c r="F57" s="78">
        <v>1535.62</v>
      </c>
      <c r="G57" s="195">
        <v>3.4555659743248217</v>
      </c>
      <c r="H57" s="78">
        <v>1117.1199999999999</v>
      </c>
      <c r="I57" s="195">
        <v>7.1605620405345549</v>
      </c>
      <c r="J57" s="78">
        <v>42.45</v>
      </c>
      <c r="K57" s="195">
        <v>1.1016359748375444</v>
      </c>
      <c r="L57" s="151">
        <v>7623.3899999999994</v>
      </c>
      <c r="M57" s="172">
        <v>4.9903115142257839</v>
      </c>
    </row>
    <row r="58" spans="1:13" s="7" customFormat="1" ht="12.75" customHeight="1">
      <c r="A58" s="64"/>
      <c r="B58" s="66" t="s">
        <v>11</v>
      </c>
      <c r="C58" s="66"/>
      <c r="D58" s="78">
        <v>16144.84</v>
      </c>
      <c r="E58" s="195">
        <v>18.166721634343759</v>
      </c>
      <c r="F58" s="78">
        <v>2801.69</v>
      </c>
      <c r="G58" s="195">
        <v>6.3045705543077775</v>
      </c>
      <c r="H58" s="78">
        <v>3678</v>
      </c>
      <c r="I58" s="195">
        <v>23.575396721109726</v>
      </c>
      <c r="J58" s="78">
        <v>55.56</v>
      </c>
      <c r="K58" s="195">
        <v>1.4418585338509768</v>
      </c>
      <c r="L58" s="151">
        <v>22680.09</v>
      </c>
      <c r="M58" s="172">
        <v>14.84650716684796</v>
      </c>
    </row>
    <row r="59" spans="1:13" ht="20.25" customHeight="1">
      <c r="A59" s="64"/>
      <c r="B59" s="64" t="s">
        <v>231</v>
      </c>
      <c r="C59" s="64"/>
      <c r="D59" s="22">
        <v>88870.41</v>
      </c>
      <c r="E59" s="198">
        <v>100</v>
      </c>
      <c r="F59" s="22">
        <v>44439.030000000006</v>
      </c>
      <c r="G59" s="198">
        <v>99.999999999999986</v>
      </c>
      <c r="H59" s="22">
        <v>15601.009999999998</v>
      </c>
      <c r="I59" s="198">
        <v>100.00000000000001</v>
      </c>
      <c r="J59" s="22">
        <v>3853.3599999999997</v>
      </c>
      <c r="K59" s="198">
        <v>100.00000000000001</v>
      </c>
      <c r="L59" s="154">
        <v>152763.81</v>
      </c>
      <c r="M59" s="154">
        <v>99.999999999999986</v>
      </c>
    </row>
    <row r="60" spans="1:13">
      <c r="A60" s="64" t="s">
        <v>0</v>
      </c>
      <c r="B60" s="64"/>
      <c r="C60" s="64"/>
      <c r="E60" s="199"/>
      <c r="F60" s="2"/>
      <c r="G60" s="199"/>
      <c r="H60" s="15"/>
      <c r="I60" s="199"/>
      <c r="J60" s="2"/>
      <c r="K60" s="199"/>
      <c r="L60" s="142"/>
      <c r="M60" s="152"/>
    </row>
    <row r="61" spans="1:13">
      <c r="A61" s="64" t="s">
        <v>31</v>
      </c>
      <c r="B61" s="66"/>
      <c r="C61" s="66"/>
      <c r="D61" s="106"/>
      <c r="E61" s="197"/>
      <c r="F61" s="106"/>
      <c r="G61" s="197"/>
      <c r="H61" s="106"/>
      <c r="I61" s="197"/>
      <c r="J61" s="105"/>
      <c r="K61" s="197"/>
      <c r="L61" s="171"/>
      <c r="M61" s="154"/>
    </row>
    <row r="62" spans="1:13">
      <c r="A62" s="64"/>
      <c r="B62" s="66" t="s">
        <v>1</v>
      </c>
      <c r="C62" s="66"/>
      <c r="D62" s="78">
        <v>22970.53</v>
      </c>
      <c r="E62" s="195">
        <v>15.402168014666122</v>
      </c>
      <c r="F62" s="78">
        <v>7288.21</v>
      </c>
      <c r="G62" s="195">
        <v>8.6004544373726652</v>
      </c>
      <c r="H62" s="78">
        <v>574.23</v>
      </c>
      <c r="I62" s="195">
        <v>3.5454766045962831</v>
      </c>
      <c r="J62" s="78">
        <v>1039.45</v>
      </c>
      <c r="K62" s="195">
        <v>11.23865808616827</v>
      </c>
      <c r="L62" s="151">
        <v>31872.42</v>
      </c>
      <c r="M62" s="154">
        <v>12.290509859329269</v>
      </c>
    </row>
    <row r="63" spans="1:13">
      <c r="A63" s="64"/>
      <c r="B63" s="66" t="s">
        <v>2</v>
      </c>
      <c r="C63" s="66"/>
      <c r="D63" s="78">
        <v>72195.22</v>
      </c>
      <c r="E63" s="195">
        <v>48.40823909138291</v>
      </c>
      <c r="F63" s="78">
        <v>55049.22</v>
      </c>
      <c r="G63" s="195">
        <v>64.960848880987797</v>
      </c>
      <c r="H63" s="78">
        <v>3420.36</v>
      </c>
      <c r="I63" s="195">
        <v>21.118378279255598</v>
      </c>
      <c r="J63" s="78">
        <v>3841.59</v>
      </c>
      <c r="K63" s="195">
        <v>41.535731894023918</v>
      </c>
      <c r="L63" s="151">
        <v>134506.39000000001</v>
      </c>
      <c r="M63" s="154">
        <v>51.867793924583964</v>
      </c>
    </row>
    <row r="64" spans="1:13">
      <c r="A64" s="64"/>
      <c r="B64" s="66" t="s">
        <v>5</v>
      </c>
      <c r="C64" s="66"/>
      <c r="D64" s="78">
        <v>34441.4</v>
      </c>
      <c r="E64" s="195">
        <v>23.093599906502888</v>
      </c>
      <c r="F64" s="78">
        <v>16464.71</v>
      </c>
      <c r="G64" s="195">
        <v>19.429186066202004</v>
      </c>
      <c r="H64" s="78">
        <v>9838.6200000000008</v>
      </c>
      <c r="I64" s="195">
        <v>60.746733941997256</v>
      </c>
      <c r="J64" s="78">
        <v>3075.24</v>
      </c>
      <c r="K64" s="195">
        <v>33.249863767288574</v>
      </c>
      <c r="L64" s="151">
        <v>63819.97</v>
      </c>
      <c r="M64" s="154">
        <v>24.609991036359911</v>
      </c>
    </row>
    <row r="65" spans="1:13">
      <c r="A65" s="64"/>
      <c r="B65" s="66" t="s">
        <v>9</v>
      </c>
      <c r="C65" s="66"/>
      <c r="D65" s="78">
        <v>13048.84</v>
      </c>
      <c r="E65" s="195">
        <v>8.7494901544063577</v>
      </c>
      <c r="F65" s="78">
        <v>4206.75</v>
      </c>
      <c r="G65" s="195">
        <v>4.9641766228494326</v>
      </c>
      <c r="H65" s="78">
        <v>1749.97</v>
      </c>
      <c r="I65" s="195">
        <v>10.804865112838684</v>
      </c>
      <c r="J65" s="78">
        <v>774.73</v>
      </c>
      <c r="K65" s="195">
        <v>8.3764736919497267</v>
      </c>
      <c r="L65" s="151">
        <v>19780.29</v>
      </c>
      <c r="M65" s="154">
        <v>7.6275930495830622</v>
      </c>
    </row>
    <row r="66" spans="1:13" s="7" customFormat="1" ht="12.75" customHeight="1">
      <c r="A66" s="64"/>
      <c r="B66" s="66" t="s">
        <v>11</v>
      </c>
      <c r="C66" s="66"/>
      <c r="D66" s="78">
        <v>6482.3</v>
      </c>
      <c r="E66" s="195">
        <v>4.346502833041737</v>
      </c>
      <c r="F66" s="78">
        <v>1733.26</v>
      </c>
      <c r="G66" s="195">
        <v>2.045333992588104</v>
      </c>
      <c r="H66" s="78">
        <v>612.95000000000005</v>
      </c>
      <c r="I66" s="195">
        <v>3.7845460613121777</v>
      </c>
      <c r="J66" s="78">
        <v>517.87</v>
      </c>
      <c r="K66" s="195">
        <v>5.5992725605694957</v>
      </c>
      <c r="L66" s="151">
        <v>9346.380000000001</v>
      </c>
      <c r="M66" s="154">
        <v>3.6041121301438022</v>
      </c>
    </row>
    <row r="67" spans="1:13" ht="20.25" customHeight="1">
      <c r="A67" s="64"/>
      <c r="B67" s="64" t="s">
        <v>232</v>
      </c>
      <c r="C67" s="64"/>
      <c r="D67" s="22">
        <v>149138.28999999998</v>
      </c>
      <c r="E67" s="198">
        <v>100.00000000000001</v>
      </c>
      <c r="F67" s="22">
        <v>84742.15</v>
      </c>
      <c r="G67" s="198">
        <v>100</v>
      </c>
      <c r="H67" s="22">
        <v>16196.130000000001</v>
      </c>
      <c r="I67" s="198">
        <v>100.00000000000001</v>
      </c>
      <c r="J67" s="22">
        <v>9248.880000000001</v>
      </c>
      <c r="K67" s="198">
        <v>100</v>
      </c>
      <c r="L67" s="154">
        <v>259325.45</v>
      </c>
      <c r="M67" s="154">
        <v>100.00000000000001</v>
      </c>
    </row>
    <row r="68" spans="1:13">
      <c r="A68" s="64" t="s">
        <v>0</v>
      </c>
      <c r="B68" s="64"/>
      <c r="C68" s="64"/>
      <c r="D68" s="54"/>
      <c r="E68" s="197"/>
      <c r="G68" s="197"/>
      <c r="I68" s="197"/>
      <c r="J68" s="52"/>
      <c r="K68" s="197"/>
      <c r="L68" s="142"/>
      <c r="M68" s="152"/>
    </row>
    <row r="69" spans="1:13">
      <c r="A69" s="64" t="s">
        <v>32</v>
      </c>
      <c r="B69" s="66"/>
      <c r="C69" s="66"/>
      <c r="D69" s="54"/>
      <c r="E69" s="197"/>
      <c r="G69" s="197"/>
      <c r="I69" s="197"/>
      <c r="J69" s="52"/>
      <c r="K69" s="197"/>
      <c r="L69" s="171"/>
      <c r="M69" s="154"/>
    </row>
    <row r="70" spans="1:13">
      <c r="A70" s="64"/>
      <c r="B70" s="66" t="s">
        <v>1</v>
      </c>
      <c r="C70" s="66"/>
      <c r="D70" s="78">
        <v>16425.73</v>
      </c>
      <c r="E70" s="195">
        <v>4.1608572408604712</v>
      </c>
      <c r="F70" s="78">
        <v>2250.66</v>
      </c>
      <c r="G70" s="195">
        <v>1.2309957853766349</v>
      </c>
      <c r="H70" s="78">
        <v>902.97</v>
      </c>
      <c r="I70" s="195">
        <v>1.5766241208457061</v>
      </c>
      <c r="J70" s="78">
        <v>253.6</v>
      </c>
      <c r="K70" s="195">
        <v>1.1842371313443192</v>
      </c>
      <c r="L70" s="151">
        <v>19832.96</v>
      </c>
      <c r="M70" s="154">
        <v>3.0219931085070351</v>
      </c>
    </row>
    <row r="71" spans="1:13">
      <c r="A71" s="64"/>
      <c r="B71" s="66" t="s">
        <v>2</v>
      </c>
      <c r="C71" s="66"/>
      <c r="D71" s="78">
        <v>65760.81</v>
      </c>
      <c r="E71" s="195">
        <v>16.658093275206017</v>
      </c>
      <c r="F71" s="78">
        <v>59248.71</v>
      </c>
      <c r="G71" s="195">
        <v>32.406010814162279</v>
      </c>
      <c r="H71" s="78">
        <v>4830.46</v>
      </c>
      <c r="I71" s="195">
        <v>8.4341891212115012</v>
      </c>
      <c r="J71" s="78">
        <v>1657.46</v>
      </c>
      <c r="K71" s="195">
        <v>7.7398488790140192</v>
      </c>
      <c r="L71" s="151">
        <v>131497.44</v>
      </c>
      <c r="M71" s="154">
        <v>20.036563249576329</v>
      </c>
    </row>
    <row r="72" spans="1:13">
      <c r="A72" s="64"/>
      <c r="B72" s="66" t="s">
        <v>3</v>
      </c>
      <c r="C72" s="66"/>
      <c r="D72" s="78">
        <v>54711.98</v>
      </c>
      <c r="E72" s="195">
        <v>13.859276765465724</v>
      </c>
      <c r="F72" s="78">
        <v>47251.81</v>
      </c>
      <c r="G72" s="195">
        <v>25.844320759873785</v>
      </c>
      <c r="H72" s="78">
        <v>2358.44</v>
      </c>
      <c r="I72" s="195">
        <v>4.1179367991930489</v>
      </c>
      <c r="J72" s="78">
        <v>2769.27</v>
      </c>
      <c r="K72" s="195">
        <v>12.931673346679348</v>
      </c>
      <c r="L72" s="151">
        <v>107091.50000000001</v>
      </c>
      <c r="M72" s="154">
        <v>16.317774804148304</v>
      </c>
    </row>
    <row r="73" spans="1:13">
      <c r="A73" s="64"/>
      <c r="B73" s="66" t="s">
        <v>5</v>
      </c>
      <c r="C73" s="66"/>
      <c r="D73" s="78">
        <v>72979.94</v>
      </c>
      <c r="E73" s="195">
        <v>18.486795520598644</v>
      </c>
      <c r="F73" s="78">
        <v>27331.919999999998</v>
      </c>
      <c r="G73" s="195">
        <v>14.949160835599937</v>
      </c>
      <c r="H73" s="78">
        <v>20882.95</v>
      </c>
      <c r="I73" s="195">
        <v>36.462521107472938</v>
      </c>
      <c r="J73" s="78">
        <v>4913.84</v>
      </c>
      <c r="K73" s="195">
        <v>22.946182119420229</v>
      </c>
      <c r="L73" s="151">
        <v>126108.65</v>
      </c>
      <c r="M73" s="154">
        <v>19.215461092198325</v>
      </c>
    </row>
    <row r="74" spans="1:13">
      <c r="A74" s="64"/>
      <c r="B74" s="66" t="s">
        <v>6</v>
      </c>
      <c r="C74" s="66"/>
      <c r="D74" s="78">
        <v>18856.14</v>
      </c>
      <c r="E74" s="195">
        <v>4.7765126209720217</v>
      </c>
      <c r="F74" s="78">
        <v>3989.15</v>
      </c>
      <c r="G74" s="195">
        <v>2.1818608040464587</v>
      </c>
      <c r="H74" s="78">
        <v>1784.95</v>
      </c>
      <c r="I74" s="195">
        <v>3.1165988067195403</v>
      </c>
      <c r="J74" s="78">
        <v>26.85</v>
      </c>
      <c r="K74" s="195">
        <v>0.12538157325155747</v>
      </c>
      <c r="L74" s="151">
        <v>24657.09</v>
      </c>
      <c r="M74" s="154">
        <v>3.7570567406901305</v>
      </c>
    </row>
    <row r="75" spans="1:13">
      <c r="A75" s="64"/>
      <c r="B75" s="66" t="s">
        <v>7</v>
      </c>
      <c r="C75" s="66"/>
      <c r="D75" s="78">
        <v>93070.3</v>
      </c>
      <c r="E75" s="195">
        <v>23.575952585611496</v>
      </c>
      <c r="F75" s="78">
        <v>20274.490000000002</v>
      </c>
      <c r="G75" s="195">
        <v>11.089107968622862</v>
      </c>
      <c r="H75" s="78">
        <v>4570.92</v>
      </c>
      <c r="I75" s="195">
        <v>7.9810212149418645</v>
      </c>
      <c r="J75" s="78">
        <v>285.68</v>
      </c>
      <c r="K75" s="195">
        <v>1.334041260577465</v>
      </c>
      <c r="L75" s="151">
        <v>118201.39</v>
      </c>
      <c r="M75" s="154">
        <v>18.01061394748703</v>
      </c>
    </row>
    <row r="76" spans="1:13">
      <c r="A76" s="64"/>
      <c r="B76" s="66" t="s">
        <v>8</v>
      </c>
      <c r="C76" s="66"/>
      <c r="D76" s="78">
        <v>12054.02</v>
      </c>
      <c r="E76" s="195">
        <v>3.053444589584569</v>
      </c>
      <c r="F76" s="78">
        <v>4454.3900000000003</v>
      </c>
      <c r="G76" s="195">
        <v>2.4363232635866052</v>
      </c>
      <c r="H76" s="78">
        <v>2985.1</v>
      </c>
      <c r="I76" s="195">
        <v>5.2121118787296563</v>
      </c>
      <c r="J76" s="78">
        <v>1871.68</v>
      </c>
      <c r="K76" s="195">
        <v>8.7401930362560538</v>
      </c>
      <c r="L76" s="151">
        <v>21365.19</v>
      </c>
      <c r="M76" s="154">
        <v>3.2554624696436343</v>
      </c>
    </row>
    <row r="77" spans="1:13">
      <c r="A77" s="64"/>
      <c r="B77" s="66" t="s">
        <v>9</v>
      </c>
      <c r="C77" s="66"/>
      <c r="D77" s="78">
        <v>13340.4</v>
      </c>
      <c r="E77" s="195">
        <v>3.3793018597027369</v>
      </c>
      <c r="F77" s="78">
        <v>7092</v>
      </c>
      <c r="G77" s="195">
        <v>3.8789608869803054</v>
      </c>
      <c r="H77" s="78">
        <v>4335.8999999999996</v>
      </c>
      <c r="I77" s="195">
        <v>7.57066627415628</v>
      </c>
      <c r="J77" s="78">
        <v>676.1</v>
      </c>
      <c r="K77" s="195">
        <v>3.1571873994554189</v>
      </c>
      <c r="L77" s="151">
        <v>25444.400000000001</v>
      </c>
      <c r="M77" s="154">
        <v>3.8770209514916791</v>
      </c>
    </row>
    <row r="78" spans="1:13">
      <c r="A78" s="64"/>
      <c r="B78" s="66" t="s">
        <v>10</v>
      </c>
      <c r="C78" s="66"/>
      <c r="D78" s="78">
        <v>8751.02</v>
      </c>
      <c r="E78" s="195">
        <v>2.2167504842655275</v>
      </c>
      <c r="F78" s="78">
        <v>3354.08</v>
      </c>
      <c r="G78" s="195">
        <v>1.8345100298650456</v>
      </c>
      <c r="H78" s="78">
        <v>10663.85</v>
      </c>
      <c r="I78" s="195">
        <v>18.619536785364389</v>
      </c>
      <c r="J78" s="78">
        <v>8512.69</v>
      </c>
      <c r="K78" s="195">
        <v>39.75174915466669</v>
      </c>
      <c r="L78" s="151">
        <v>31281.64</v>
      </c>
      <c r="M78" s="154">
        <v>4.7664544527290937</v>
      </c>
    </row>
    <row r="79" spans="1:13">
      <c r="A79" s="64"/>
      <c r="B79" s="66" t="s">
        <v>11</v>
      </c>
      <c r="C79" s="66"/>
      <c r="D79" s="78">
        <v>38817.589999999997</v>
      </c>
      <c r="E79" s="195">
        <v>9.8330150577327782</v>
      </c>
      <c r="F79" s="78">
        <v>7585.26</v>
      </c>
      <c r="G79" s="195">
        <v>4.1487488518861015</v>
      </c>
      <c r="H79" s="78">
        <v>3956.83</v>
      </c>
      <c r="I79" s="195">
        <v>6.9087938913650682</v>
      </c>
      <c r="J79" s="78">
        <v>447.46</v>
      </c>
      <c r="K79" s="195">
        <v>2.0895060993348937</v>
      </c>
      <c r="L79" s="151">
        <v>50807.14</v>
      </c>
      <c r="M79" s="154">
        <v>7.7415991835284359</v>
      </c>
    </row>
    <row r="80" spans="1:13" ht="20.25" customHeight="1">
      <c r="A80" s="80"/>
      <c r="B80" s="64" t="s">
        <v>233</v>
      </c>
      <c r="C80" s="64"/>
      <c r="D80" s="22">
        <v>394767.93000000005</v>
      </c>
      <c r="E80" s="198">
        <v>99.999999999999986</v>
      </c>
      <c r="F80" s="22">
        <v>182832.46999999997</v>
      </c>
      <c r="G80" s="198">
        <v>100.00000000000001</v>
      </c>
      <c r="H80" s="22">
        <v>57272.37</v>
      </c>
      <c r="I80" s="198">
        <v>99.999999999999986</v>
      </c>
      <c r="J80" s="22">
        <v>21414.63</v>
      </c>
      <c r="K80" s="198">
        <v>100</v>
      </c>
      <c r="L80" s="154">
        <v>656287.4</v>
      </c>
      <c r="M80" s="154">
        <v>99.999999999999986</v>
      </c>
    </row>
    <row r="81" spans="1:13">
      <c r="A81" s="64" t="s">
        <v>0</v>
      </c>
      <c r="B81" s="64"/>
      <c r="C81" s="64"/>
      <c r="J81" s="52"/>
      <c r="L81" s="142"/>
      <c r="M81" s="142"/>
    </row>
    <row r="82" spans="1:13" ht="21" customHeight="1">
      <c r="A82" s="34"/>
      <c r="B82" s="7" t="s">
        <v>25</v>
      </c>
      <c r="D82" s="51">
        <v>1841105.35</v>
      </c>
      <c r="E82" s="51"/>
      <c r="F82" s="51">
        <v>759227.58</v>
      </c>
      <c r="G82" s="51"/>
      <c r="H82" s="51">
        <v>208697.31</v>
      </c>
      <c r="I82" s="51"/>
      <c r="J82" s="51">
        <v>76618.670000000013</v>
      </c>
      <c r="K82" s="51"/>
      <c r="L82" s="151">
        <v>2885648.9099999997</v>
      </c>
      <c r="M82" s="173"/>
    </row>
    <row r="83" spans="1:13">
      <c r="A83" s="5" t="s">
        <v>0</v>
      </c>
      <c r="L83" s="142"/>
      <c r="M83" s="174"/>
    </row>
    <row r="86" spans="1:13" ht="12.5">
      <c r="A86" s="5" t="s">
        <v>182</v>
      </c>
      <c r="B86" s="5"/>
      <c r="C86" s="5"/>
    </row>
    <row r="87" spans="1:13">
      <c r="A87" s="5" t="s">
        <v>101</v>
      </c>
    </row>
    <row r="88" spans="1:13">
      <c r="A88" s="5" t="s">
        <v>216</v>
      </c>
    </row>
    <row r="89" spans="1:13" ht="12.5">
      <c r="A89" s="2"/>
      <c r="B89" s="5"/>
      <c r="C89" s="5"/>
    </row>
  </sheetData>
  <mergeCells count="1">
    <mergeCell ref="D3:L3"/>
  </mergeCells>
  <phoneticPr fontId="3" type="noConversion"/>
  <hyperlinks>
    <hyperlink ref="L1" location="Contenu!A1" display="retour"/>
  </hyperlinks>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9" tint="0.39997558519241921"/>
    <pageSetUpPr fitToPage="1"/>
  </sheetPr>
  <dimension ref="A1:I25"/>
  <sheetViews>
    <sheetView zoomScale="80" zoomScaleNormal="80" workbookViewId="0">
      <selection sqref="A1:XFD1048576"/>
    </sheetView>
  </sheetViews>
  <sheetFormatPr baseColWidth="10" defaultColWidth="11.453125" defaultRowHeight="12.5"/>
  <cols>
    <col min="1" max="1" width="21.7265625" style="2" customWidth="1"/>
    <col min="2" max="5" width="23.81640625" style="2" customWidth="1"/>
    <col min="6" max="16384" width="11.453125" style="2"/>
  </cols>
  <sheetData>
    <row r="1" spans="1:6" ht="13">
      <c r="A1" s="7" t="s">
        <v>234</v>
      </c>
      <c r="E1" s="31" t="s">
        <v>58</v>
      </c>
      <c r="F1" s="31"/>
    </row>
    <row r="2" spans="1:6">
      <c r="A2" s="2" t="s">
        <v>0</v>
      </c>
    </row>
    <row r="4" spans="1:6" ht="12.75" customHeight="1">
      <c r="A4" s="55" t="s">
        <v>12</v>
      </c>
      <c r="E4" s="142"/>
    </row>
    <row r="5" spans="1:6" s="18" customFormat="1" ht="26">
      <c r="A5" s="17"/>
      <c r="B5" s="8" t="s">
        <v>20</v>
      </c>
      <c r="C5" s="8" t="s">
        <v>21</v>
      </c>
      <c r="D5" s="8" t="s">
        <v>160</v>
      </c>
      <c r="E5" s="153" t="s">
        <v>22</v>
      </c>
    </row>
    <row r="6" spans="1:6">
      <c r="A6" s="19" t="s">
        <v>15</v>
      </c>
      <c r="B6" s="20">
        <v>70.773999050222741</v>
      </c>
      <c r="C6" s="61">
        <v>15.267644432907412</v>
      </c>
      <c r="D6" s="61">
        <v>13.958356516869843</v>
      </c>
      <c r="E6" s="162">
        <v>100</v>
      </c>
    </row>
    <row r="7" spans="1:6">
      <c r="A7" s="19" t="s">
        <v>213</v>
      </c>
      <c r="B7" s="20">
        <v>72.989335583198738</v>
      </c>
      <c r="C7" s="61">
        <v>15.852356218221983</v>
      </c>
      <c r="D7" s="61">
        <v>11.158308198579284</v>
      </c>
      <c r="E7" s="162">
        <v>100</v>
      </c>
    </row>
    <row r="8" spans="1:6">
      <c r="A8" s="19" t="s">
        <v>16</v>
      </c>
      <c r="B8" s="20">
        <v>72.771276868459736</v>
      </c>
      <c r="C8" s="61">
        <v>17.236547861424178</v>
      </c>
      <c r="D8" s="61">
        <v>9.992175270116098</v>
      </c>
      <c r="E8" s="162">
        <v>100</v>
      </c>
    </row>
    <row r="9" spans="1:6">
      <c r="A9" s="19" t="s">
        <v>17</v>
      </c>
      <c r="B9" s="20">
        <v>71.345396975801577</v>
      </c>
      <c r="C9" s="61">
        <v>18.582864615860494</v>
      </c>
      <c r="D9" s="61">
        <v>10.071738408337918</v>
      </c>
      <c r="E9" s="162">
        <v>100</v>
      </c>
    </row>
    <row r="10" spans="1:6" ht="22.5" customHeight="1">
      <c r="A10" s="7" t="s">
        <v>18</v>
      </c>
      <c r="B10" s="22">
        <v>71.516484013067497</v>
      </c>
      <c r="C10" s="62">
        <v>15.651905267270994</v>
      </c>
      <c r="D10" s="62">
        <v>12.831610719661521</v>
      </c>
      <c r="E10" s="163">
        <v>100.00000000000001</v>
      </c>
    </row>
    <row r="11" spans="1:6" ht="12.75" customHeight="1">
      <c r="A11" s="7"/>
      <c r="B11" s="22"/>
      <c r="C11" s="62"/>
      <c r="D11" s="62"/>
      <c r="E11" s="163"/>
    </row>
    <row r="12" spans="1:6" ht="30" customHeight="1">
      <c r="A12" s="16" t="s">
        <v>0</v>
      </c>
      <c r="E12" s="156"/>
    </row>
    <row r="13" spans="1:6" ht="12.75" customHeight="1">
      <c r="A13" s="55" t="s">
        <v>19</v>
      </c>
      <c r="E13" s="142"/>
    </row>
    <row r="14" spans="1:6" s="18" customFormat="1" ht="26">
      <c r="A14" s="17"/>
      <c r="B14" s="8" t="s">
        <v>20</v>
      </c>
      <c r="C14" s="8" t="s">
        <v>21</v>
      </c>
      <c r="D14" s="8" t="s">
        <v>160</v>
      </c>
      <c r="E14" s="153" t="s">
        <v>22</v>
      </c>
    </row>
    <row r="15" spans="1:6" ht="13">
      <c r="A15" s="19" t="s">
        <v>15</v>
      </c>
      <c r="B15" s="52">
        <v>1303023.8900000001</v>
      </c>
      <c r="C15" s="63">
        <v>281093.42</v>
      </c>
      <c r="D15" s="63">
        <v>256988.05</v>
      </c>
      <c r="E15" s="160">
        <v>1841105.36</v>
      </c>
    </row>
    <row r="16" spans="1:6" ht="13">
      <c r="A16" s="19" t="s">
        <v>213</v>
      </c>
      <c r="B16" s="52">
        <v>554155.21</v>
      </c>
      <c r="C16" s="63">
        <v>120355.47</v>
      </c>
      <c r="D16" s="63">
        <v>84716.96</v>
      </c>
      <c r="E16" s="160">
        <v>759227.6399999999</v>
      </c>
    </row>
    <row r="17" spans="1:9" ht="13">
      <c r="A17" s="19" t="s">
        <v>16</v>
      </c>
      <c r="B17" s="52">
        <v>151871.69</v>
      </c>
      <c r="C17" s="63">
        <v>35972.21</v>
      </c>
      <c r="D17" s="63">
        <v>20853.400000000001</v>
      </c>
      <c r="E17" s="160">
        <v>208697.3</v>
      </c>
    </row>
    <row r="18" spans="1:9" ht="13">
      <c r="A18" s="19" t="s">
        <v>17</v>
      </c>
      <c r="B18" s="52">
        <v>54663.880000000005</v>
      </c>
      <c r="C18" s="63">
        <v>14237.939999999999</v>
      </c>
      <c r="D18" s="63">
        <v>7716.83</v>
      </c>
      <c r="E18" s="160">
        <v>76618.650000000009</v>
      </c>
    </row>
    <row r="19" spans="1:9" ht="22.5" customHeight="1">
      <c r="A19" s="7" t="s">
        <v>18</v>
      </c>
      <c r="B19" s="181">
        <v>2063714.67</v>
      </c>
      <c r="C19" s="183">
        <v>451659.04000000004</v>
      </c>
      <c r="D19" s="183">
        <v>370275.24000000005</v>
      </c>
      <c r="E19" s="188">
        <v>2885648.9499999997</v>
      </c>
    </row>
    <row r="20" spans="1:9" ht="13">
      <c r="A20" s="7" t="s">
        <v>0</v>
      </c>
      <c r="B20" s="15"/>
      <c r="C20" s="15"/>
      <c r="D20" s="15"/>
      <c r="E20" s="154"/>
    </row>
    <row r="21" spans="1:9">
      <c r="A21" s="5" t="s">
        <v>0</v>
      </c>
    </row>
    <row r="22" spans="1:9">
      <c r="A22" s="5"/>
    </row>
    <row r="23" spans="1:9">
      <c r="A23" s="5" t="s">
        <v>182</v>
      </c>
      <c r="I23" s="159"/>
    </row>
    <row r="24" spans="1:9">
      <c r="A24" s="5" t="s">
        <v>101</v>
      </c>
    </row>
    <row r="25" spans="1:9" s="5" customFormat="1" ht="10">
      <c r="A25" s="5" t="s">
        <v>216</v>
      </c>
    </row>
  </sheetData>
  <phoneticPr fontId="3" type="noConversion"/>
  <hyperlinks>
    <hyperlink ref="E1" location="Contenu!A1" display="retour"/>
  </hyperlinks>
  <pageMargins left="0.78740157499999996" right="0.78740157499999996" top="0.984251969" bottom="0.98425196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9" tint="0.39997558519241921"/>
    <pageSetUpPr fitToPage="1"/>
  </sheetPr>
  <dimension ref="A1:G38"/>
  <sheetViews>
    <sheetView zoomScale="80" zoomScaleNormal="80" workbookViewId="0">
      <selection activeCell="H18" sqref="H18"/>
    </sheetView>
  </sheetViews>
  <sheetFormatPr baseColWidth="10" defaultColWidth="11.453125" defaultRowHeight="12.5"/>
  <cols>
    <col min="1" max="1" width="37.26953125" style="2" customWidth="1"/>
    <col min="2" max="2" width="17.26953125" style="2" bestFit="1" customWidth="1"/>
    <col min="3" max="3" width="21" style="2" bestFit="1" customWidth="1"/>
    <col min="4" max="4" width="21" style="2" customWidth="1"/>
    <col min="5" max="5" width="23.54296875" style="2" customWidth="1"/>
    <col min="6" max="6" width="15.54296875" style="2" bestFit="1" customWidth="1"/>
    <col min="7" max="7" width="11.453125" style="27"/>
    <col min="8" max="16384" width="11.453125" style="2"/>
  </cols>
  <sheetData>
    <row r="1" spans="1:7" ht="13">
      <c r="A1" s="7" t="s">
        <v>235</v>
      </c>
      <c r="F1" s="31"/>
      <c r="G1" s="31" t="s">
        <v>58</v>
      </c>
    </row>
    <row r="2" spans="1:7">
      <c r="A2" s="2" t="s">
        <v>0</v>
      </c>
    </row>
    <row r="4" spans="1:7" ht="12.75" customHeight="1">
      <c r="A4" s="55" t="s">
        <v>12</v>
      </c>
      <c r="F4" s="142"/>
    </row>
    <row r="5" spans="1:7" s="18" customFormat="1" ht="39">
      <c r="A5" s="17"/>
      <c r="B5" s="8" t="s">
        <v>13</v>
      </c>
      <c r="C5" s="8" t="s">
        <v>211</v>
      </c>
      <c r="D5" s="8" t="s">
        <v>212</v>
      </c>
      <c r="E5" s="8" t="s">
        <v>176</v>
      </c>
      <c r="F5" s="143" t="s">
        <v>14</v>
      </c>
      <c r="G5" s="28"/>
    </row>
    <row r="6" spans="1:7" ht="13">
      <c r="A6" s="19" t="s">
        <v>15</v>
      </c>
      <c r="B6" s="21">
        <v>57.176197283689092</v>
      </c>
      <c r="C6" s="21">
        <v>8.5432324652159668</v>
      </c>
      <c r="D6" s="60">
        <v>2.6626541743605325</v>
      </c>
      <c r="E6" s="60">
        <v>31.617916076734399</v>
      </c>
      <c r="F6" s="154">
        <v>99.999999999999986</v>
      </c>
    </row>
    <row r="7" spans="1:7" ht="13">
      <c r="A7" s="19" t="s">
        <v>213</v>
      </c>
      <c r="B7" s="21">
        <v>27.684574146654693</v>
      </c>
      <c r="C7" s="21">
        <v>46.525046656152533</v>
      </c>
      <c r="D7" s="60">
        <v>3.3401273986037241</v>
      </c>
      <c r="E7" s="60">
        <v>22.450251798589065</v>
      </c>
      <c r="F7" s="154">
        <v>100.00000000000001</v>
      </c>
    </row>
    <row r="8" spans="1:7" ht="13">
      <c r="A8" s="19" t="s">
        <v>16</v>
      </c>
      <c r="B8" s="21">
        <v>52.69534433968569</v>
      </c>
      <c r="C8" s="21">
        <v>6.2016034719834874</v>
      </c>
      <c r="D8" s="60">
        <v>6.509343512276712</v>
      </c>
      <c r="E8" s="60">
        <v>34.593708676054106</v>
      </c>
      <c r="F8" s="154">
        <v>100</v>
      </c>
    </row>
    <row r="9" spans="1:7" ht="13">
      <c r="A9" s="19" t="s">
        <v>17</v>
      </c>
      <c r="B9" s="21">
        <v>36.220096341496429</v>
      </c>
      <c r="C9" s="21">
        <v>28.920431553706027</v>
      </c>
      <c r="D9" s="60">
        <v>6.399143273401009</v>
      </c>
      <c r="E9" s="60">
        <v>28.460328831396524</v>
      </c>
      <c r="F9" s="154">
        <v>99.999999999999986</v>
      </c>
    </row>
    <row r="10" spans="1:7" ht="22.5" customHeight="1">
      <c r="A10" s="7" t="s">
        <v>18</v>
      </c>
      <c r="B10" s="22">
        <v>48.372173465239754</v>
      </c>
      <c r="C10" s="22">
        <v>19.109659185588871</v>
      </c>
      <c r="D10" s="59">
        <v>3.2266272546291481</v>
      </c>
      <c r="E10" s="59">
        <v>29.291540094542238</v>
      </c>
      <c r="F10" s="154">
        <v>100.00000000000001</v>
      </c>
    </row>
    <row r="11" spans="1:7" ht="12.75" customHeight="1">
      <c r="A11" s="16" t="s">
        <v>0</v>
      </c>
      <c r="F11" s="142"/>
    </row>
    <row r="12" spans="1:7" ht="30" customHeight="1">
      <c r="A12" s="16"/>
    </row>
    <row r="13" spans="1:7" ht="12.75" customHeight="1">
      <c r="A13" s="55" t="s">
        <v>19</v>
      </c>
      <c r="F13" s="142"/>
    </row>
    <row r="14" spans="1:7" s="18" customFormat="1" ht="39">
      <c r="A14" s="17"/>
      <c r="B14" s="8" t="s">
        <v>13</v>
      </c>
      <c r="C14" s="8" t="s">
        <v>211</v>
      </c>
      <c r="D14" s="8" t="s">
        <v>212</v>
      </c>
      <c r="E14" s="8" t="s">
        <v>176</v>
      </c>
      <c r="F14" s="143" t="s">
        <v>14</v>
      </c>
      <c r="G14" s="28"/>
    </row>
    <row r="15" spans="1:7" ht="13">
      <c r="A15" s="19" t="s">
        <v>15</v>
      </c>
      <c r="B15" s="52">
        <v>745019.51</v>
      </c>
      <c r="C15" s="21">
        <v>111320.36</v>
      </c>
      <c r="D15" s="21">
        <v>34695.019999999997</v>
      </c>
      <c r="E15" s="60">
        <v>411989</v>
      </c>
      <c r="F15" s="164">
        <v>1303023.8900000001</v>
      </c>
    </row>
    <row r="16" spans="1:7" ht="13">
      <c r="A16" s="19" t="s">
        <v>213</v>
      </c>
      <c r="B16" s="52">
        <v>153415.51</v>
      </c>
      <c r="C16" s="21">
        <v>257820.97</v>
      </c>
      <c r="D16" s="21">
        <v>18509.490000000002</v>
      </c>
      <c r="E16" s="60">
        <v>124409.24</v>
      </c>
      <c r="F16" s="164">
        <v>554155.21</v>
      </c>
    </row>
    <row r="17" spans="1:7" ht="13">
      <c r="A17" s="19" t="s">
        <v>16</v>
      </c>
      <c r="B17" s="52">
        <v>80029.31</v>
      </c>
      <c r="C17" s="21">
        <v>9418.48</v>
      </c>
      <c r="D17" s="21">
        <v>9885.85</v>
      </c>
      <c r="E17" s="60">
        <v>52538.05</v>
      </c>
      <c r="F17" s="164">
        <v>151871.69</v>
      </c>
    </row>
    <row r="18" spans="1:7" ht="13">
      <c r="A18" s="19" t="s">
        <v>17</v>
      </c>
      <c r="B18" s="52">
        <v>19799.310000000001</v>
      </c>
      <c r="C18" s="21">
        <v>15809.03</v>
      </c>
      <c r="D18" s="21">
        <v>3498.02</v>
      </c>
      <c r="E18" s="60">
        <v>15557.52</v>
      </c>
      <c r="F18" s="164">
        <v>54663.880000000005</v>
      </c>
    </row>
    <row r="19" spans="1:7" ht="21.75" customHeight="1">
      <c r="A19" s="7" t="s">
        <v>18</v>
      </c>
      <c r="B19" s="181">
        <v>998263.64000000013</v>
      </c>
      <c r="C19" s="181">
        <v>394368.84</v>
      </c>
      <c r="D19" s="181">
        <v>66588.37999999999</v>
      </c>
      <c r="E19" s="187">
        <v>604493.81000000006</v>
      </c>
      <c r="F19" s="186">
        <v>2063714.67</v>
      </c>
      <c r="G19" s="22"/>
    </row>
    <row r="20" spans="1:7">
      <c r="A20" s="6"/>
      <c r="F20" s="142"/>
    </row>
    <row r="21" spans="1:7">
      <c r="A21" s="6"/>
      <c r="F21" s="142"/>
    </row>
    <row r="22" spans="1:7">
      <c r="A22" s="6"/>
    </row>
    <row r="23" spans="1:7">
      <c r="A23" s="5" t="s">
        <v>182</v>
      </c>
    </row>
    <row r="24" spans="1:7">
      <c r="A24" s="5" t="s">
        <v>101</v>
      </c>
    </row>
    <row r="25" spans="1:7">
      <c r="A25" s="5" t="s">
        <v>216</v>
      </c>
    </row>
    <row r="38" spans="1:1">
      <c r="A38" s="2" t="s">
        <v>82</v>
      </c>
    </row>
  </sheetData>
  <phoneticPr fontId="3" type="noConversion"/>
  <hyperlinks>
    <hyperlink ref="G1" location="Contenu!A1" display="retour"/>
  </hyperlinks>
  <pageMargins left="0.78740157499999996" right="0.78740157499999996" top="0.984251969" bottom="0.984251969" header="0.4921259845" footer="0.4921259845"/>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6" tint="0.39997558519241921"/>
    <pageSetUpPr fitToPage="1"/>
  </sheetPr>
  <dimension ref="A1:I29"/>
  <sheetViews>
    <sheetView topLeftCell="A16" workbookViewId="0">
      <selection activeCell="A23" sqref="A23:B23"/>
    </sheetView>
  </sheetViews>
  <sheetFormatPr baseColWidth="10" defaultColWidth="11.453125" defaultRowHeight="12.5"/>
  <cols>
    <col min="1" max="1" width="38.81640625" style="65" customWidth="1"/>
    <col min="2" max="2" width="41.7265625" style="65" customWidth="1"/>
    <col min="3" max="3" width="7" style="65" customWidth="1"/>
    <col min="4" max="5" width="38.81640625" style="65" customWidth="1"/>
    <col min="6" max="16384" width="11.453125" style="65"/>
  </cols>
  <sheetData>
    <row r="1" spans="1:9" s="66" customFormat="1">
      <c r="A1" s="131"/>
      <c r="B1" s="131"/>
      <c r="C1" s="131"/>
      <c r="D1" s="31" t="s">
        <v>58</v>
      </c>
      <c r="E1" s="131"/>
      <c r="F1" s="131"/>
      <c r="G1" s="131"/>
      <c r="H1" s="131"/>
      <c r="I1" s="131"/>
    </row>
    <row r="2" spans="1:9" s="66" customFormat="1" ht="15.5">
      <c r="A2" s="229" t="s">
        <v>78</v>
      </c>
      <c r="B2" s="229"/>
      <c r="C2" s="229"/>
      <c r="D2" s="229"/>
      <c r="E2" s="229"/>
      <c r="F2" s="229"/>
      <c r="G2" s="229"/>
      <c r="H2" s="229"/>
      <c r="I2" s="229"/>
    </row>
    <row r="3" spans="1:9" s="66" customFormat="1">
      <c r="A3" s="131"/>
      <c r="B3" s="131"/>
      <c r="C3" s="131"/>
      <c r="D3" s="131"/>
      <c r="E3" s="131"/>
      <c r="F3" s="131"/>
      <c r="G3" s="131"/>
      <c r="H3" s="131"/>
      <c r="I3" s="131"/>
    </row>
    <row r="4" spans="1:9" s="66" customFormat="1">
      <c r="A4" s="132" t="s">
        <v>183</v>
      </c>
      <c r="B4" s="132"/>
      <c r="C4" s="132"/>
      <c r="D4" s="132"/>
      <c r="E4" s="132"/>
      <c r="F4" s="132"/>
      <c r="G4" s="132"/>
      <c r="H4" s="132"/>
      <c r="I4" s="132"/>
    </row>
    <row r="5" spans="1:9" s="66" customFormat="1">
      <c r="A5" s="132"/>
      <c r="B5" s="132"/>
      <c r="C5" s="132"/>
      <c r="D5" s="132"/>
      <c r="E5" s="132"/>
      <c r="F5" s="132"/>
      <c r="G5" s="132"/>
      <c r="H5" s="132"/>
      <c r="I5" s="132"/>
    </row>
    <row r="6" spans="1:9" s="110" customFormat="1" ht="15" customHeight="1">
      <c r="A6" s="109" t="s">
        <v>117</v>
      </c>
      <c r="B6" s="109"/>
      <c r="D6" s="109" t="s">
        <v>118</v>
      </c>
    </row>
    <row r="7" spans="1:9" s="66" customFormat="1" ht="60" customHeight="1">
      <c r="A7" s="111" t="s">
        <v>138</v>
      </c>
      <c r="B7" s="112" t="s">
        <v>122</v>
      </c>
      <c r="D7" s="111" t="s">
        <v>145</v>
      </c>
      <c r="E7" s="113" t="s">
        <v>123</v>
      </c>
    </row>
    <row r="8" spans="1:9" s="66" customFormat="1" ht="7.5" customHeight="1">
      <c r="A8" s="114"/>
      <c r="B8" s="115"/>
      <c r="D8" s="114"/>
      <c r="E8" s="116"/>
    </row>
    <row r="9" spans="1:9" s="66" customFormat="1" ht="60" customHeight="1">
      <c r="A9" s="111" t="s">
        <v>139</v>
      </c>
      <c r="B9" s="117" t="s">
        <v>185</v>
      </c>
      <c r="D9" s="111" t="s">
        <v>144</v>
      </c>
      <c r="E9" s="118" t="s">
        <v>187</v>
      </c>
    </row>
    <row r="10" spans="1:9" s="66" customFormat="1" ht="7.5" customHeight="1">
      <c r="A10" s="119"/>
      <c r="D10" s="119"/>
      <c r="E10" s="65"/>
    </row>
    <row r="11" spans="1:9" s="66" customFormat="1" ht="60" customHeight="1">
      <c r="A11" s="111" t="s">
        <v>140</v>
      </c>
      <c r="B11" s="117" t="s">
        <v>114</v>
      </c>
      <c r="D11" s="111" t="s">
        <v>143</v>
      </c>
      <c r="E11" s="118" t="s">
        <v>115</v>
      </c>
    </row>
    <row r="12" spans="1:9" s="66" customFormat="1" ht="7.5" customHeight="1">
      <c r="A12" s="119"/>
      <c r="D12" s="119"/>
      <c r="E12" s="65"/>
    </row>
    <row r="13" spans="1:9" s="66" customFormat="1" ht="60" customHeight="1">
      <c r="A13" s="111" t="s">
        <v>141</v>
      </c>
      <c r="B13" s="117" t="s">
        <v>186</v>
      </c>
      <c r="D13" s="111" t="s">
        <v>142</v>
      </c>
      <c r="E13" s="118" t="s">
        <v>188</v>
      </c>
    </row>
    <row r="14" spans="1:9" s="66" customFormat="1" ht="17.25" customHeight="1">
      <c r="A14" s="120"/>
      <c r="B14" s="120"/>
      <c r="C14" s="120"/>
      <c r="D14" s="120"/>
      <c r="E14" s="120"/>
      <c r="F14" s="120"/>
      <c r="G14" s="120"/>
      <c r="H14" s="120"/>
      <c r="I14" s="120"/>
    </row>
    <row r="15" spans="1:9" s="66" customFormat="1" ht="15" customHeight="1">
      <c r="A15" s="121" t="s">
        <v>119</v>
      </c>
      <c r="B15" s="120"/>
      <c r="C15" s="122"/>
      <c r="D15" s="121" t="s">
        <v>120</v>
      </c>
      <c r="E15" s="120"/>
      <c r="F15" s="122"/>
      <c r="G15" s="122"/>
      <c r="H15" s="122"/>
      <c r="I15" s="122"/>
    </row>
    <row r="16" spans="1:9" s="66" customFormat="1" ht="60" customHeight="1">
      <c r="A16" s="123" t="s">
        <v>121</v>
      </c>
      <c r="B16" s="124" t="s">
        <v>157</v>
      </c>
      <c r="C16" s="125"/>
      <c r="D16" s="123" t="s">
        <v>150</v>
      </c>
      <c r="E16" s="124" t="s">
        <v>158</v>
      </c>
      <c r="F16" s="125"/>
      <c r="G16" s="125"/>
      <c r="I16" s="125"/>
    </row>
    <row r="17" spans="1:9" s="66" customFormat="1" ht="26.25" customHeight="1">
      <c r="A17" s="218" t="s">
        <v>137</v>
      </c>
      <c r="B17" s="218"/>
      <c r="C17" s="218"/>
      <c r="D17" s="126"/>
      <c r="E17" s="126"/>
      <c r="F17" s="126"/>
      <c r="G17" s="126"/>
      <c r="H17" s="126"/>
      <c r="I17" s="126"/>
    </row>
    <row r="18" spans="1:9" s="126" customFormat="1" ht="11.5"/>
    <row r="19" spans="1:9" s="127" customFormat="1" ht="18" customHeight="1">
      <c r="A19" s="230" t="s">
        <v>184</v>
      </c>
      <c r="B19" s="230"/>
      <c r="C19" s="230"/>
      <c r="D19" s="230"/>
      <c r="E19" s="230"/>
    </row>
    <row r="20" spans="1:9" ht="45" customHeight="1">
      <c r="A20" s="231" t="s">
        <v>124</v>
      </c>
      <c r="B20" s="232"/>
      <c r="C20" s="232"/>
      <c r="D20" s="232"/>
      <c r="E20" s="232"/>
    </row>
    <row r="21" spans="1:9" ht="93" customHeight="1">
      <c r="A21" s="231" t="s">
        <v>189</v>
      </c>
      <c r="B21" s="233"/>
      <c r="C21" s="233"/>
      <c r="D21" s="233"/>
      <c r="E21" s="233"/>
    </row>
    <row r="22" spans="1:9" s="119" customFormat="1" ht="39" customHeight="1">
      <c r="A22" s="227" t="s">
        <v>190</v>
      </c>
      <c r="B22" s="227"/>
      <c r="C22" s="227"/>
      <c r="D22" s="227"/>
      <c r="E22" s="227"/>
    </row>
    <row r="23" spans="1:9" s="119" customFormat="1">
      <c r="A23" s="227" t="s">
        <v>206</v>
      </c>
      <c r="B23" s="227"/>
      <c r="C23" s="201"/>
      <c r="D23" s="201"/>
      <c r="E23" s="201"/>
    </row>
    <row r="24" spans="1:9" s="119" customFormat="1" ht="18" customHeight="1">
      <c r="A24" s="228" t="s">
        <v>191</v>
      </c>
      <c r="B24" s="228"/>
      <c r="C24" s="228"/>
      <c r="D24" s="228"/>
      <c r="E24" s="228"/>
    </row>
    <row r="25" spans="1:9">
      <c r="A25" s="126" t="s">
        <v>192</v>
      </c>
      <c r="B25" s="126"/>
      <c r="C25" s="126"/>
      <c r="D25" s="126"/>
      <c r="E25" s="126"/>
    </row>
    <row r="26" spans="1:9">
      <c r="A26" s="224" t="s">
        <v>193</v>
      </c>
      <c r="B26" s="225"/>
      <c r="C26" s="225"/>
      <c r="D26" s="225"/>
      <c r="E26" s="225"/>
    </row>
    <row r="27" spans="1:9">
      <c r="A27" s="226"/>
      <c r="B27" s="226"/>
      <c r="C27" s="226"/>
      <c r="D27" s="226"/>
      <c r="E27" s="226"/>
    </row>
    <row r="28" spans="1:9">
      <c r="A28" s="200"/>
    </row>
    <row r="29" spans="1:9">
      <c r="A29" s="200"/>
      <c r="D29" s="128"/>
    </row>
  </sheetData>
  <mergeCells count="10">
    <mergeCell ref="A26:E26"/>
    <mergeCell ref="A27:E27"/>
    <mergeCell ref="A22:E22"/>
    <mergeCell ref="A24:E24"/>
    <mergeCell ref="A2:I2"/>
    <mergeCell ref="A17:C17"/>
    <mergeCell ref="A19:E19"/>
    <mergeCell ref="A20:E20"/>
    <mergeCell ref="A21:E21"/>
    <mergeCell ref="A23:B23"/>
  </mergeCells>
  <hyperlinks>
    <hyperlink ref="D1" location="Contenu!A1" display="retour"/>
    <hyperlink ref="A26" r:id="rId1"/>
  </hyperlinks>
  <pageMargins left="0.70866141732283472" right="0.70866141732283472" top="0.74803149606299213" bottom="0.74803149606299213" header="0.31496062992125984" footer="0.31496062992125984"/>
  <pageSetup paperSize="9" scale="63"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6" tint="0.39997558519241921"/>
    <pageSetUpPr fitToPage="1"/>
  </sheetPr>
  <dimension ref="A1:Q60"/>
  <sheetViews>
    <sheetView zoomScale="88" zoomScaleNormal="88" workbookViewId="0">
      <pane ySplit="4" topLeftCell="A20" activePane="bottomLeft" state="frozen"/>
      <selection activeCell="A32" sqref="A32"/>
      <selection pane="bottomLeft" activeCell="L45" sqref="L45"/>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26" t="s">
        <v>236</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28519.522642857144</v>
      </c>
      <c r="F6" s="99">
        <v>32344.725611615242</v>
      </c>
      <c r="G6" s="99">
        <v>26190.475229797979</v>
      </c>
      <c r="H6" s="99">
        <v>23634.760773286467</v>
      </c>
      <c r="I6" s="99">
        <v>19595.514106583072</v>
      </c>
      <c r="J6" s="99">
        <v>25659.733837689135</v>
      </c>
      <c r="K6" s="99">
        <v>29904.41654734411</v>
      </c>
      <c r="L6" s="99">
        <v>27590.997379444714</v>
      </c>
      <c r="M6" s="90"/>
      <c r="N6" s="90"/>
      <c r="O6" s="90"/>
      <c r="P6" s="90"/>
      <c r="Q6" s="90"/>
    </row>
    <row r="7" spans="1:17" ht="12.75" customHeight="1">
      <c r="A7" s="88"/>
      <c r="B7" s="87" t="s">
        <v>147</v>
      </c>
      <c r="C7" s="90"/>
      <c r="D7" s="90"/>
      <c r="E7" s="99">
        <v>57346.319821428573</v>
      </c>
      <c r="F7" s="99">
        <v>40158.692331488201</v>
      </c>
      <c r="G7" s="99">
        <v>44682.265366666667</v>
      </c>
      <c r="H7" s="99">
        <v>29930.63856256591</v>
      </c>
      <c r="I7" s="99">
        <v>45846.890282131659</v>
      </c>
      <c r="J7" s="99">
        <v>33921.162310866574</v>
      </c>
      <c r="K7" s="99">
        <v>33960.06329214781</v>
      </c>
      <c r="L7" s="99">
        <v>40205.572060910861</v>
      </c>
      <c r="M7" s="90"/>
      <c r="N7" s="90"/>
      <c r="O7" s="90"/>
      <c r="P7" s="90"/>
      <c r="Q7" s="90"/>
    </row>
    <row r="8" spans="1:17" ht="21" customHeight="1">
      <c r="A8" s="88"/>
      <c r="B8" s="87" t="s">
        <v>148</v>
      </c>
      <c r="C8" s="90"/>
      <c r="D8" s="90"/>
      <c r="E8" s="99">
        <v>34947.336280087526</v>
      </c>
      <c r="F8" s="99">
        <v>37923.960400157717</v>
      </c>
      <c r="G8" s="99">
        <v>30563.139479079393</v>
      </c>
      <c r="H8" s="99">
        <v>25174.950583386701</v>
      </c>
      <c r="I8" s="99">
        <v>28152.656823944104</v>
      </c>
      <c r="J8" s="99">
        <v>30296.271965439959</v>
      </c>
      <c r="K8" s="99">
        <v>32411.595245962533</v>
      </c>
      <c r="L8" s="99">
        <v>32297.174876993002</v>
      </c>
      <c r="M8" s="90"/>
      <c r="N8" s="90"/>
      <c r="O8" s="90"/>
      <c r="P8" s="90"/>
      <c r="Q8" s="90"/>
    </row>
    <row r="9" spans="1:17" ht="12.75" customHeight="1">
      <c r="A9" s="88"/>
      <c r="B9" s="87" t="s">
        <v>149</v>
      </c>
      <c r="C9" s="90"/>
      <c r="D9" s="90"/>
      <c r="E9" s="99">
        <v>70271.201531728671</v>
      </c>
      <c r="F9" s="99">
        <v>47085.780723227501</v>
      </c>
      <c r="G9" s="99">
        <v>52142.250060775463</v>
      </c>
      <c r="H9" s="99">
        <v>31881.107406573039</v>
      </c>
      <c r="I9" s="99">
        <v>65867.716536421911</v>
      </c>
      <c r="J9" s="99">
        <v>40050.483970507034</v>
      </c>
      <c r="K9" s="99">
        <v>36807.266385209594</v>
      </c>
      <c r="L9" s="99">
        <v>47063.408909174977</v>
      </c>
      <c r="M9" s="90"/>
      <c r="N9" s="90"/>
      <c r="O9" s="90"/>
      <c r="P9" s="90"/>
      <c r="Q9" s="90"/>
    </row>
    <row r="10" spans="1:17" ht="21" customHeight="1">
      <c r="A10" s="82" t="s">
        <v>108</v>
      </c>
      <c r="B10" s="87"/>
      <c r="C10" s="90"/>
      <c r="D10" s="90"/>
      <c r="E10" s="99"/>
      <c r="F10" s="99"/>
      <c r="G10" s="99"/>
      <c r="H10" s="99"/>
      <c r="I10" s="99"/>
      <c r="J10" s="99"/>
      <c r="K10" s="99"/>
      <c r="L10" s="99"/>
      <c r="M10" s="90"/>
      <c r="N10" s="90"/>
      <c r="O10" s="90"/>
      <c r="P10" s="90"/>
      <c r="Q10" s="90"/>
    </row>
    <row r="11" spans="1:17">
      <c r="A11" s="88"/>
      <c r="B11" s="87" t="s">
        <v>146</v>
      </c>
      <c r="C11" s="90"/>
      <c r="D11" s="90"/>
      <c r="E11" s="99">
        <v>35574.662644642856</v>
      </c>
      <c r="F11" s="99">
        <v>38475.36384754991</v>
      </c>
      <c r="G11" s="99">
        <v>30239.280214646464</v>
      </c>
      <c r="H11" s="99">
        <v>27956.00181019332</v>
      </c>
      <c r="I11" s="99">
        <v>26719.709803761758</v>
      </c>
      <c r="J11" s="99">
        <v>31596.327698762034</v>
      </c>
      <c r="K11" s="99">
        <v>37934.703364896071</v>
      </c>
      <c r="L11" s="99">
        <v>33639.363433365805</v>
      </c>
      <c r="M11" s="90"/>
      <c r="N11" s="90"/>
      <c r="O11" s="90"/>
      <c r="P11" s="90"/>
      <c r="Q11" s="90"/>
    </row>
    <row r="12" spans="1:17" ht="12.75" customHeight="1">
      <c r="A12" s="88"/>
      <c r="B12" s="87" t="s">
        <v>147</v>
      </c>
      <c r="C12" s="90"/>
      <c r="D12" s="90"/>
      <c r="E12" s="99">
        <v>65605.18604821428</v>
      </c>
      <c r="F12" s="99">
        <v>47279.429887749546</v>
      </c>
      <c r="G12" s="99">
        <v>51635.091572222213</v>
      </c>
      <c r="H12" s="99">
        <v>35284.850212829522</v>
      </c>
      <c r="I12" s="99">
        <v>54785.239936050159</v>
      </c>
      <c r="J12" s="99">
        <v>41621.37231017882</v>
      </c>
      <c r="K12" s="99">
        <v>43132.541124480376</v>
      </c>
      <c r="L12" s="99">
        <v>47680.718819532391</v>
      </c>
      <c r="M12" s="90"/>
      <c r="N12" s="90"/>
      <c r="O12" s="90"/>
      <c r="P12" s="90"/>
      <c r="Q12" s="90"/>
    </row>
    <row r="13" spans="1:17" ht="21" customHeight="1">
      <c r="A13" s="88"/>
      <c r="B13" s="87" t="s">
        <v>148</v>
      </c>
      <c r="C13" s="90"/>
      <c r="D13" s="90"/>
      <c r="E13" s="99">
        <v>43592.584422319473</v>
      </c>
      <c r="F13" s="99">
        <v>45112.090065533121</v>
      </c>
      <c r="G13" s="99">
        <v>35287.917872360602</v>
      </c>
      <c r="H13" s="99">
        <v>29777.790891632631</v>
      </c>
      <c r="I13" s="99">
        <v>38387.909418919975</v>
      </c>
      <c r="J13" s="99">
        <v>37305.567669795695</v>
      </c>
      <c r="K13" s="99">
        <v>41115.139273561974</v>
      </c>
      <c r="L13" s="99">
        <v>39377.206579982099</v>
      </c>
      <c r="M13" s="90"/>
      <c r="N13" s="90"/>
      <c r="O13" s="90"/>
      <c r="P13" s="90"/>
      <c r="Q13" s="90"/>
    </row>
    <row r="14" spans="1:17">
      <c r="A14" s="88"/>
      <c r="B14" s="87" t="s">
        <v>149</v>
      </c>
      <c r="C14" s="90"/>
      <c r="D14" s="90"/>
      <c r="E14" s="99">
        <v>80391.475245076581</v>
      </c>
      <c r="F14" s="99">
        <v>55434.794789576401</v>
      </c>
      <c r="G14" s="99">
        <v>60255.894247438497</v>
      </c>
      <c r="H14" s="99">
        <v>37584.233196647903</v>
      </c>
      <c r="I14" s="99">
        <v>78709.343911467382</v>
      </c>
      <c r="J14" s="99">
        <v>49142.069167992988</v>
      </c>
      <c r="K14" s="99">
        <v>46748.76243257289</v>
      </c>
      <c r="L14" s="99">
        <v>55813.586322995092</v>
      </c>
      <c r="M14" s="90"/>
      <c r="N14" s="90"/>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101">
        <v>3.7774338229639199</v>
      </c>
      <c r="F16" s="101">
        <v>6.2419381865019359</v>
      </c>
      <c r="G16" s="101">
        <v>4.8320428377145594</v>
      </c>
      <c r="H16" s="101">
        <v>7.3207802707024925</v>
      </c>
      <c r="I16" s="101">
        <v>3.3144149197523496</v>
      </c>
      <c r="J16" s="101">
        <v>8.4621864131219393</v>
      </c>
      <c r="K16" s="101">
        <v>8.1226547544749916</v>
      </c>
      <c r="L16" s="101">
        <v>5.7032614786395976</v>
      </c>
      <c r="M16" s="91"/>
      <c r="N16" s="91"/>
      <c r="O16" s="91"/>
      <c r="P16" s="87"/>
      <c r="Q16" s="87"/>
    </row>
    <row r="17" spans="1:17">
      <c r="A17" s="93"/>
      <c r="B17" s="92" t="s">
        <v>102</v>
      </c>
      <c r="C17" s="92"/>
      <c r="D17" s="92"/>
      <c r="E17" s="101">
        <v>32.092773689318079</v>
      </c>
      <c r="F17" s="101">
        <v>98.011001555267384</v>
      </c>
      <c r="G17" s="101">
        <v>17.401159345781892</v>
      </c>
      <c r="H17" s="101">
        <v>83.561465827585252</v>
      </c>
      <c r="I17" s="101">
        <v>26.086509902343359</v>
      </c>
      <c r="J17" s="101">
        <v>29.780906907287719</v>
      </c>
      <c r="K17" s="101">
        <v>85.94691971354878</v>
      </c>
      <c r="L17" s="101">
        <v>41.085612870079537</v>
      </c>
      <c r="M17" s="92"/>
      <c r="N17" s="92"/>
      <c r="O17" s="92"/>
      <c r="P17" s="92"/>
      <c r="Q17" s="92"/>
    </row>
    <row r="18" spans="1:17">
      <c r="A18" s="93"/>
      <c r="B18" s="92" t="s">
        <v>103</v>
      </c>
      <c r="C18" s="92"/>
      <c r="D18" s="92"/>
      <c r="E18" s="101">
        <v>9.975062134475003</v>
      </c>
      <c r="F18" s="101">
        <v>10.045454071672413</v>
      </c>
      <c r="G18" s="101">
        <v>21.584791038349277</v>
      </c>
      <c r="H18" s="101">
        <v>15.504502892418666</v>
      </c>
      <c r="I18" s="101">
        <v>11.46667638039137</v>
      </c>
      <c r="J18" s="101">
        <v>27.318699816175979</v>
      </c>
      <c r="K18" s="101">
        <v>11.578335750990647</v>
      </c>
      <c r="L18" s="101">
        <v>13.130140701861063</v>
      </c>
      <c r="M18" s="92"/>
      <c r="N18" s="92"/>
      <c r="O18" s="92"/>
      <c r="P18" s="92"/>
      <c r="Q18" s="92"/>
    </row>
    <row r="19" spans="1:17">
      <c r="A19" s="93"/>
      <c r="B19" s="92" t="s">
        <v>151</v>
      </c>
      <c r="C19" s="92"/>
      <c r="D19" s="92"/>
      <c r="E19" s="101">
        <v>7.6097903623920695</v>
      </c>
      <c r="F19" s="101">
        <v>9.1115797656848923</v>
      </c>
      <c r="G19" s="101">
        <v>9.634249892664025</v>
      </c>
      <c r="H19" s="101">
        <v>13.077941954823169</v>
      </c>
      <c r="I19" s="101">
        <v>7.9653844734227173</v>
      </c>
      <c r="J19" s="101">
        <v>14.24835831171068</v>
      </c>
      <c r="K19" s="101">
        <v>10.203739415671002</v>
      </c>
      <c r="L19" s="101">
        <v>9.9502421762064355</v>
      </c>
      <c r="M19" s="92"/>
      <c r="N19" s="92"/>
      <c r="O19" s="92"/>
      <c r="P19" s="92"/>
      <c r="Q19" s="92"/>
    </row>
    <row r="20" spans="1:17" ht="21" customHeight="1">
      <c r="A20" s="82" t="s">
        <v>156</v>
      </c>
      <c r="B20" s="91"/>
      <c r="C20" s="92"/>
      <c r="D20" s="92"/>
      <c r="E20" s="98"/>
      <c r="F20" s="98"/>
      <c r="G20" s="98"/>
      <c r="H20" s="98"/>
      <c r="I20" s="98"/>
      <c r="J20" s="98"/>
      <c r="K20" s="98"/>
      <c r="L20" s="98"/>
      <c r="M20" s="92"/>
      <c r="N20" s="92"/>
      <c r="O20" s="92"/>
      <c r="P20" s="92"/>
      <c r="Q20" s="92"/>
    </row>
    <row r="21" spans="1:17">
      <c r="A21" s="93"/>
      <c r="B21" s="92" t="s">
        <v>173</v>
      </c>
      <c r="C21" s="92"/>
      <c r="D21" s="92"/>
      <c r="E21" s="101">
        <v>8.6114560552214101</v>
      </c>
      <c r="F21" s="101">
        <v>8.4424888537563625</v>
      </c>
      <c r="G21" s="101">
        <v>10.241044125649692</v>
      </c>
      <c r="H21" s="101">
        <v>10.506663840092193</v>
      </c>
      <c r="I21" s="101">
        <v>11.773175182407083</v>
      </c>
      <c r="J21" s="101">
        <v>12.423698260381041</v>
      </c>
      <c r="K21" s="101">
        <v>11.032305176517752</v>
      </c>
      <c r="L21" s="101">
        <v>9.9359948287363498</v>
      </c>
      <c r="M21" s="92"/>
      <c r="N21" s="92"/>
      <c r="O21" s="92"/>
      <c r="P21" s="92"/>
      <c r="Q21" s="92"/>
    </row>
    <row r="22" spans="1:17">
      <c r="A22" s="93"/>
      <c r="B22" s="92" t="s">
        <v>102</v>
      </c>
      <c r="C22" s="92"/>
      <c r="D22" s="92"/>
      <c r="E22" s="101">
        <v>61.963020477124623</v>
      </c>
      <c r="F22" s="101">
        <v>150.90912931734414</v>
      </c>
      <c r="G22" s="101">
        <v>27.655331605000349</v>
      </c>
      <c r="H22" s="101">
        <v>129.85351420413437</v>
      </c>
      <c r="I22" s="101">
        <v>67.940566327782832</v>
      </c>
      <c r="J22" s="101">
        <v>38.273151566550005</v>
      </c>
      <c r="K22" s="101">
        <v>125.99702552041875</v>
      </c>
      <c r="L22" s="101">
        <v>66.046899638924288</v>
      </c>
      <c r="M22" s="92"/>
      <c r="N22" s="92"/>
      <c r="O22" s="92"/>
      <c r="P22" s="92"/>
      <c r="Q22" s="92"/>
    </row>
    <row r="23" spans="1:17">
      <c r="A23" s="93"/>
      <c r="B23" s="92" t="s">
        <v>103</v>
      </c>
      <c r="C23" s="92"/>
      <c r="D23" s="92"/>
      <c r="E23" s="101">
        <v>15.364504581959208</v>
      </c>
      <c r="F23" s="101">
        <v>11.697989881483837</v>
      </c>
      <c r="G23" s="101">
        <v>33.00355543177222</v>
      </c>
      <c r="H23" s="101">
        <v>18.481582765590765</v>
      </c>
      <c r="I23" s="101">
        <v>20.041659812921623</v>
      </c>
      <c r="J23" s="101">
        <v>29.652771271701209</v>
      </c>
      <c r="K23" s="101">
        <v>12.849265895283876</v>
      </c>
      <c r="L23" s="101">
        <v>16.585184975938173</v>
      </c>
      <c r="M23" s="92"/>
      <c r="N23" s="92"/>
      <c r="O23" s="92"/>
      <c r="P23" s="92"/>
      <c r="Q23" s="92"/>
    </row>
    <row r="24" spans="1:17">
      <c r="A24" s="93"/>
      <c r="B24" s="92" t="s">
        <v>151</v>
      </c>
      <c r="C24" s="92"/>
      <c r="D24" s="92"/>
      <c r="E24" s="101">
        <v>12.311671831025146</v>
      </c>
      <c r="F24" s="101">
        <v>10.856434063131424</v>
      </c>
      <c r="G24" s="101">
        <v>15.046835083808256</v>
      </c>
      <c r="H24" s="101">
        <v>16.17889844812883</v>
      </c>
      <c r="I24" s="101">
        <v>15.476327180686164</v>
      </c>
      <c r="J24" s="101">
        <v>16.707980721182924</v>
      </c>
      <c r="K24" s="101">
        <v>11.660155027688651</v>
      </c>
      <c r="L24" s="101">
        <v>13.25635257423678</v>
      </c>
      <c r="M24" s="92"/>
      <c r="N24" s="92"/>
      <c r="O24" s="92"/>
      <c r="P24" s="92"/>
      <c r="Q24" s="92"/>
    </row>
    <row r="25" spans="1:17" ht="21" customHeight="1">
      <c r="A25" s="88" t="s">
        <v>154</v>
      </c>
      <c r="B25" s="90"/>
      <c r="C25" s="90"/>
      <c r="D25" s="90"/>
      <c r="E25" s="99"/>
      <c r="F25" s="99"/>
      <c r="G25" s="99"/>
      <c r="H25" s="99"/>
      <c r="I25" s="99"/>
      <c r="J25" s="99"/>
      <c r="K25" s="100"/>
      <c r="L25" s="100"/>
      <c r="M25" s="87"/>
      <c r="N25" s="87"/>
      <c r="O25" s="87"/>
      <c r="P25" s="87"/>
      <c r="Q25" s="87"/>
    </row>
    <row r="26" spans="1:17">
      <c r="A26" s="88"/>
      <c r="B26" s="90" t="s">
        <v>104</v>
      </c>
      <c r="C26" s="90"/>
      <c r="D26" s="90"/>
      <c r="E26" s="99">
        <v>34933669.629900001</v>
      </c>
      <c r="F26" s="99">
        <v>46777631.5722</v>
      </c>
      <c r="G26" s="99">
        <v>20691395.877040002</v>
      </c>
      <c r="H26" s="99">
        <v>18803313.4421</v>
      </c>
      <c r="I26" s="99">
        <v>16959732</v>
      </c>
      <c r="J26" s="99">
        <v>25752713.330000002</v>
      </c>
      <c r="K26" s="99">
        <v>15622184.25973</v>
      </c>
      <c r="L26" s="99">
        <v>179540640.11097002</v>
      </c>
      <c r="M26" s="90"/>
      <c r="N26" s="90"/>
      <c r="O26" s="90"/>
      <c r="P26" s="90"/>
      <c r="Q26" s="90"/>
    </row>
    <row r="27" spans="1:17">
      <c r="A27" s="88"/>
      <c r="B27" s="90" t="s">
        <v>109</v>
      </c>
      <c r="C27" s="90"/>
      <c r="D27" s="90"/>
      <c r="E27" s="99">
        <v>15970932.68</v>
      </c>
      <c r="F27" s="99">
        <v>35643887.623999998</v>
      </c>
      <c r="G27" s="99">
        <v>10371428.191</v>
      </c>
      <c r="H27" s="99">
        <v>13448178.880000001</v>
      </c>
      <c r="I27" s="99">
        <v>6250969</v>
      </c>
      <c r="J27" s="99">
        <v>18654626.5</v>
      </c>
      <c r="K27" s="99">
        <v>12948612.365</v>
      </c>
      <c r="L27" s="99">
        <v>113288635.23999999</v>
      </c>
      <c r="M27" s="90"/>
      <c r="N27" s="90"/>
      <c r="O27" s="90"/>
      <c r="P27" s="90"/>
      <c r="Q27" s="90"/>
    </row>
    <row r="28" spans="1:17">
      <c r="A28" s="88"/>
      <c r="B28" s="90" t="s">
        <v>213</v>
      </c>
      <c r="C28" s="90"/>
      <c r="D28" s="90"/>
      <c r="E28" s="99">
        <v>16143006.42</v>
      </c>
      <c r="F28" s="99">
        <v>8610991.3253000006</v>
      </c>
      <c r="G28" s="99">
        <v>7322748.8942</v>
      </c>
      <c r="H28" s="99">
        <v>3582354.4621000001</v>
      </c>
      <c r="I28" s="99">
        <v>8374189</v>
      </c>
      <c r="J28" s="99">
        <v>6006058.5</v>
      </c>
      <c r="K28" s="99">
        <v>1756095.0404999999</v>
      </c>
      <c r="L28" s="99">
        <v>51795443.642100006</v>
      </c>
      <c r="M28" s="90"/>
      <c r="N28" s="90"/>
      <c r="O28" s="90"/>
      <c r="P28" s="90"/>
      <c r="Q28" s="90"/>
    </row>
    <row r="29" spans="1:17">
      <c r="A29" s="88"/>
      <c r="B29" s="90" t="s">
        <v>24</v>
      </c>
      <c r="C29" s="90"/>
      <c r="D29" s="90"/>
      <c r="E29" s="99">
        <v>2614460.8898999998</v>
      </c>
      <c r="F29" s="99">
        <v>1122817.1679</v>
      </c>
      <c r="G29" s="99">
        <v>2513345.6283999998</v>
      </c>
      <c r="H29" s="99">
        <v>1570535.06</v>
      </c>
      <c r="I29" s="99">
        <v>1104143</v>
      </c>
      <c r="J29" s="99">
        <v>340791.94</v>
      </c>
      <c r="K29" s="99">
        <v>716028.77827000001</v>
      </c>
      <c r="L29" s="99">
        <v>9982122.4644699991</v>
      </c>
      <c r="M29" s="90"/>
      <c r="N29" s="90"/>
      <c r="O29" s="90"/>
      <c r="P29" s="90"/>
      <c r="Q29" s="90"/>
    </row>
    <row r="30" spans="1:17">
      <c r="A30" s="88"/>
      <c r="B30" s="90" t="s">
        <v>110</v>
      </c>
      <c r="C30" s="90"/>
      <c r="D30" s="90"/>
      <c r="E30" s="99">
        <v>205269.64</v>
      </c>
      <c r="F30" s="99">
        <v>1399935.4550000001</v>
      </c>
      <c r="G30" s="99">
        <v>483873.16343999997</v>
      </c>
      <c r="H30" s="99">
        <v>202245.04</v>
      </c>
      <c r="I30" s="99">
        <v>1230431</v>
      </c>
      <c r="J30" s="99">
        <v>751236.39</v>
      </c>
      <c r="K30" s="99">
        <v>201448.07595999999</v>
      </c>
      <c r="L30" s="99">
        <v>4474438.7643999998</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c r="A32" s="88"/>
      <c r="B32" s="90" t="s">
        <v>104</v>
      </c>
      <c r="C32" s="90"/>
      <c r="D32" s="90"/>
      <c r="E32" s="99">
        <v>40193948.629399993</v>
      </c>
      <c r="F32" s="99">
        <v>54844941.535800003</v>
      </c>
      <c r="G32" s="99">
        <v>23873200.561399996</v>
      </c>
      <c r="H32" s="99">
        <v>22129024.441499997</v>
      </c>
      <c r="I32" s="99">
        <v>19975118</v>
      </c>
      <c r="J32" s="99">
        <v>31872414.246550001</v>
      </c>
      <c r="K32" s="99">
        <v>19832963.35286</v>
      </c>
      <c r="L32" s="99">
        <v>212721610.76751</v>
      </c>
      <c r="M32" s="90"/>
      <c r="N32" s="90"/>
      <c r="O32" s="90"/>
      <c r="P32" s="90"/>
      <c r="Q32" s="90"/>
    </row>
    <row r="33" spans="1:17">
      <c r="A33" s="88"/>
      <c r="B33" s="90" t="s">
        <v>109</v>
      </c>
      <c r="C33" s="90"/>
      <c r="D33" s="90"/>
      <c r="E33" s="99">
        <v>19921811.081</v>
      </c>
      <c r="F33" s="99">
        <v>42399850.960000001</v>
      </c>
      <c r="G33" s="99">
        <v>11974754.965</v>
      </c>
      <c r="H33" s="99">
        <v>15906965.029999999</v>
      </c>
      <c r="I33" s="99">
        <v>8523587.4274000004</v>
      </c>
      <c r="J33" s="99">
        <v>22970530.237</v>
      </c>
      <c r="K33" s="99">
        <v>16425726.557</v>
      </c>
      <c r="L33" s="99">
        <v>138123226.25740001</v>
      </c>
      <c r="M33" s="90"/>
      <c r="N33" s="90"/>
      <c r="O33" s="90"/>
      <c r="P33" s="90"/>
      <c r="Q33" s="90"/>
    </row>
    <row r="34" spans="1:17">
      <c r="A34" s="88"/>
      <c r="B34" s="90" t="s">
        <v>213</v>
      </c>
      <c r="C34" s="90"/>
      <c r="D34" s="90"/>
      <c r="E34" s="99">
        <v>16817093.105999999</v>
      </c>
      <c r="F34" s="99">
        <v>9702080.7763</v>
      </c>
      <c r="G34" s="99">
        <v>8472741.2975999992</v>
      </c>
      <c r="H34" s="99">
        <v>4170114.7411000002</v>
      </c>
      <c r="I34" s="99">
        <v>8952904.1121999994</v>
      </c>
      <c r="J34" s="99">
        <v>7288207.4325000001</v>
      </c>
      <c r="K34" s="99">
        <v>2250663.7499000002</v>
      </c>
      <c r="L34" s="99">
        <v>57653805.215599991</v>
      </c>
      <c r="M34" s="90"/>
      <c r="N34" s="90"/>
      <c r="O34" s="90"/>
      <c r="P34" s="90"/>
      <c r="Q34" s="90"/>
    </row>
    <row r="35" spans="1:17">
      <c r="A35" s="88"/>
      <c r="B35" s="90" t="s">
        <v>24</v>
      </c>
      <c r="C35" s="90"/>
      <c r="D35" s="90"/>
      <c r="E35" s="99">
        <v>3191202.5389999999</v>
      </c>
      <c r="F35" s="99">
        <v>1199011.3614000001</v>
      </c>
      <c r="G35" s="99">
        <v>2878711.7969999998</v>
      </c>
      <c r="H35" s="99">
        <v>1817359.8329</v>
      </c>
      <c r="I35" s="99">
        <v>1172441.8729999999</v>
      </c>
      <c r="J35" s="99">
        <v>574227.71325000003</v>
      </c>
      <c r="K35" s="99">
        <v>902971.81001999998</v>
      </c>
      <c r="L35" s="99">
        <v>11735926.92657</v>
      </c>
      <c r="M35" s="90"/>
      <c r="N35" s="90"/>
      <c r="O35" s="90"/>
      <c r="P35" s="90"/>
      <c r="Q35" s="90"/>
    </row>
    <row r="36" spans="1:17">
      <c r="A36" s="88"/>
      <c r="B36" s="90" t="s">
        <v>110</v>
      </c>
      <c r="C36" s="90"/>
      <c r="D36" s="90"/>
      <c r="E36" s="99">
        <v>263841.90340000001</v>
      </c>
      <c r="F36" s="99">
        <v>1543998.4380999999</v>
      </c>
      <c r="G36" s="99">
        <v>546992.50179999997</v>
      </c>
      <c r="H36" s="99">
        <v>234584.83749999999</v>
      </c>
      <c r="I36" s="99">
        <v>1326184.5874000001</v>
      </c>
      <c r="J36" s="99">
        <v>1039448.8638000001</v>
      </c>
      <c r="K36" s="99">
        <v>253601.23594000001</v>
      </c>
      <c r="L36" s="99">
        <v>5208652.3679400003</v>
      </c>
      <c r="M36" s="90"/>
      <c r="N36" s="90"/>
      <c r="O36" s="90"/>
      <c r="P36" s="90"/>
      <c r="Q36" s="90"/>
    </row>
    <row r="37" spans="1:17" ht="21" customHeight="1">
      <c r="A37" s="88" t="s">
        <v>111</v>
      </c>
      <c r="C37" s="87"/>
      <c r="D37" s="87"/>
      <c r="E37" s="100"/>
      <c r="F37" s="100"/>
      <c r="G37" s="100"/>
      <c r="H37" s="100"/>
      <c r="I37" s="100"/>
      <c r="J37" s="100"/>
      <c r="K37" s="100"/>
      <c r="L37" s="99"/>
      <c r="M37" s="87"/>
      <c r="N37" s="87"/>
      <c r="O37" s="87"/>
      <c r="P37" s="87"/>
      <c r="Q37" s="87"/>
    </row>
    <row r="38" spans="1:17" ht="12.75" customHeight="1">
      <c r="A38" s="88"/>
      <c r="B38" s="95" t="s">
        <v>180</v>
      </c>
      <c r="C38" s="87"/>
      <c r="D38" s="87"/>
      <c r="E38" s="100">
        <v>573</v>
      </c>
      <c r="F38" s="100">
        <v>1131</v>
      </c>
      <c r="G38" s="100">
        <v>416</v>
      </c>
      <c r="H38" s="100">
        <v>581</v>
      </c>
      <c r="I38" s="100">
        <v>329</v>
      </c>
      <c r="J38" s="100">
        <v>750</v>
      </c>
      <c r="K38" s="100">
        <v>438</v>
      </c>
      <c r="L38" s="99">
        <v>4218</v>
      </c>
      <c r="M38" s="87"/>
      <c r="N38" s="87"/>
      <c r="O38" s="87"/>
      <c r="P38" s="87"/>
      <c r="Q38" s="87"/>
    </row>
    <row r="39" spans="1:17">
      <c r="A39" s="94"/>
      <c r="B39" s="95" t="s">
        <v>181</v>
      </c>
      <c r="C39" s="96"/>
      <c r="D39" s="96"/>
      <c r="E39" s="100">
        <v>560</v>
      </c>
      <c r="F39" s="100">
        <v>1102</v>
      </c>
      <c r="G39" s="100">
        <v>396</v>
      </c>
      <c r="H39" s="100">
        <v>569</v>
      </c>
      <c r="I39" s="100">
        <v>319</v>
      </c>
      <c r="J39" s="100">
        <v>727</v>
      </c>
      <c r="K39" s="100">
        <v>433</v>
      </c>
      <c r="L39" s="99">
        <v>4106</v>
      </c>
      <c r="M39" s="96"/>
      <c r="N39" s="96"/>
      <c r="O39" s="96"/>
      <c r="P39" s="95"/>
      <c r="Q39" s="95"/>
    </row>
    <row r="40" spans="1:17">
      <c r="A40" s="94"/>
      <c r="B40" s="95" t="s">
        <v>112</v>
      </c>
      <c r="C40" s="96"/>
      <c r="D40" s="96"/>
      <c r="E40" s="103">
        <v>457</v>
      </c>
      <c r="F40" s="103">
        <v>939.87777774000006</v>
      </c>
      <c r="G40" s="103">
        <v>339.34433332999998</v>
      </c>
      <c r="H40" s="103">
        <v>534.18888889000004</v>
      </c>
      <c r="I40" s="103">
        <v>222.03833333</v>
      </c>
      <c r="J40" s="103">
        <v>615.74</v>
      </c>
      <c r="K40" s="103">
        <v>399.50555555</v>
      </c>
      <c r="L40" s="99">
        <v>3507.6948888399997</v>
      </c>
      <c r="M40" s="96"/>
      <c r="N40" s="96"/>
      <c r="O40" s="96"/>
      <c r="P40" s="95"/>
      <c r="Q40" s="95"/>
    </row>
    <row r="41" spans="1:17" ht="21" customHeight="1">
      <c r="A41" s="94" t="s">
        <v>116</v>
      </c>
      <c r="B41" s="95"/>
      <c r="C41" s="96"/>
      <c r="D41" s="96"/>
      <c r="E41" s="130"/>
      <c r="F41" s="130"/>
      <c r="G41" s="130"/>
      <c r="H41" s="130"/>
      <c r="I41" s="130"/>
      <c r="J41" s="130"/>
      <c r="K41" s="130"/>
      <c r="L41" s="99"/>
      <c r="M41" s="96"/>
      <c r="N41" s="96"/>
      <c r="O41" s="96"/>
      <c r="P41" s="95"/>
      <c r="Q41" s="95"/>
    </row>
    <row r="42" spans="1:17" ht="12.75" customHeight="1">
      <c r="B42" s="89" t="s">
        <v>152</v>
      </c>
      <c r="C42" s="92"/>
      <c r="D42" s="92"/>
      <c r="E42" s="92"/>
      <c r="F42" s="92"/>
      <c r="G42" s="92"/>
      <c r="H42" s="92"/>
      <c r="I42" s="92"/>
      <c r="J42" s="92"/>
      <c r="K42" s="92"/>
      <c r="L42" s="92"/>
      <c r="M42" s="92"/>
      <c r="N42" s="92"/>
      <c r="O42" s="92"/>
      <c r="P42" s="87"/>
      <c r="Q42" s="87"/>
    </row>
    <row r="43" spans="1:17" ht="12.75" customHeight="1">
      <c r="B43" s="87" t="s">
        <v>172</v>
      </c>
      <c r="C43" s="92"/>
      <c r="D43" s="92"/>
      <c r="E43" s="101">
        <v>148.248791705</v>
      </c>
      <c r="F43" s="101">
        <v>176.547727176</v>
      </c>
      <c r="G43" s="101">
        <v>81.952915837000006</v>
      </c>
      <c r="H43" s="101">
        <v>77.723955501999995</v>
      </c>
      <c r="I43" s="101">
        <v>96.246247897000003</v>
      </c>
      <c r="J43" s="101">
        <v>85.911603042999985</v>
      </c>
      <c r="K43" s="101">
        <v>53.307694724000001</v>
      </c>
      <c r="L43" s="99">
        <v>719.93893588399999</v>
      </c>
      <c r="M43" s="102"/>
      <c r="N43" s="92"/>
      <c r="P43" s="87"/>
      <c r="Q43" s="87"/>
    </row>
    <row r="44" spans="1:17">
      <c r="A44" s="94"/>
      <c r="B44" s="95" t="s">
        <v>105</v>
      </c>
      <c r="C44" s="97"/>
      <c r="D44" s="97"/>
      <c r="E44" s="101">
        <v>17.449411054999999</v>
      </c>
      <c r="F44" s="101">
        <v>11.24363574</v>
      </c>
      <c r="G44" s="101">
        <v>22.757104405</v>
      </c>
      <c r="H44" s="101">
        <v>6.8093587680000001</v>
      </c>
      <c r="I44" s="101">
        <v>12.228542690999999</v>
      </c>
      <c r="J44" s="101">
        <v>24.411613866</v>
      </c>
      <c r="K44" s="101">
        <v>5.037993234</v>
      </c>
      <c r="L44" s="99">
        <v>99.937659758999999</v>
      </c>
      <c r="M44" s="102"/>
      <c r="N44" s="97"/>
      <c r="P44" s="95"/>
      <c r="Q44" s="95"/>
    </row>
    <row r="45" spans="1:17">
      <c r="A45" s="94"/>
      <c r="B45" s="95" t="s">
        <v>106</v>
      </c>
      <c r="C45" s="97"/>
      <c r="D45" s="97"/>
      <c r="E45" s="101">
        <v>56.140001179999999</v>
      </c>
      <c r="F45" s="101">
        <v>109.70136264</v>
      </c>
      <c r="G45" s="101">
        <v>18.34625127</v>
      </c>
      <c r="H45" s="101">
        <v>36.699016018000002</v>
      </c>
      <c r="I45" s="101">
        <v>27.819743875</v>
      </c>
      <c r="J45" s="101">
        <v>26.611808207999999</v>
      </c>
      <c r="K45" s="101">
        <v>37.397429934000002</v>
      </c>
      <c r="L45" s="99">
        <v>312.715613125</v>
      </c>
      <c r="M45" s="102"/>
      <c r="N45" s="97"/>
      <c r="P45" s="95"/>
      <c r="Q45" s="95"/>
    </row>
    <row r="46" spans="1:17">
      <c r="B46" s="95" t="s">
        <v>174</v>
      </c>
      <c r="E46" s="101">
        <v>73.589412234999998</v>
      </c>
      <c r="F46" s="101">
        <v>120.94499838</v>
      </c>
      <c r="G46" s="101">
        <v>41.103355675000003</v>
      </c>
      <c r="H46" s="101">
        <v>43.508374786000005</v>
      </c>
      <c r="I46" s="101">
        <v>40.048286566000002</v>
      </c>
      <c r="J46" s="101">
        <v>51.023422073999996</v>
      </c>
      <c r="K46" s="101">
        <v>42.435423168</v>
      </c>
      <c r="L46" s="99">
        <v>412.65327288399999</v>
      </c>
      <c r="M46" s="102"/>
    </row>
    <row r="47" spans="1:17" ht="21" customHeight="1">
      <c r="B47" s="89" t="s">
        <v>153</v>
      </c>
      <c r="E47" s="101"/>
      <c r="F47" s="101"/>
      <c r="G47" s="101"/>
      <c r="H47" s="101"/>
      <c r="I47" s="101"/>
      <c r="J47" s="101"/>
      <c r="K47" s="101"/>
      <c r="L47" s="101"/>
      <c r="M47" s="102"/>
    </row>
    <row r="48" spans="1:17">
      <c r="B48" s="87" t="s">
        <v>172</v>
      </c>
      <c r="E48" s="101">
        <v>65.029653104999994</v>
      </c>
      <c r="F48" s="101">
        <v>130.530228596</v>
      </c>
      <c r="G48" s="101">
        <v>38.667932209</v>
      </c>
      <c r="H48" s="101">
        <v>54.156105940000003</v>
      </c>
      <c r="I48" s="101">
        <v>27.095494211000002</v>
      </c>
      <c r="J48" s="101">
        <v>58.517197115000002</v>
      </c>
      <c r="K48" s="101">
        <v>39.248370406000006</v>
      </c>
      <c r="L48" s="99">
        <v>413.24498158199998</v>
      </c>
      <c r="M48" s="102"/>
    </row>
    <row r="49" spans="1:13">
      <c r="B49" s="95" t="s">
        <v>105</v>
      </c>
      <c r="E49" s="101">
        <v>9.0376485150000008</v>
      </c>
      <c r="F49" s="101">
        <v>7.3024077800000002</v>
      </c>
      <c r="G49" s="101">
        <v>14.31911957</v>
      </c>
      <c r="H49" s="101">
        <v>4.3818606180000002</v>
      </c>
      <c r="I49" s="101">
        <v>4.6952802609999997</v>
      </c>
      <c r="J49" s="101">
        <v>18.995038825999998</v>
      </c>
      <c r="K49" s="101">
        <v>3.4365890640000001</v>
      </c>
      <c r="L49" s="99">
        <v>62.167944634000001</v>
      </c>
      <c r="M49" s="102"/>
    </row>
    <row r="50" spans="1:13">
      <c r="B50" s="95" t="s">
        <v>106</v>
      </c>
      <c r="E50" s="101">
        <v>36.447644439999998</v>
      </c>
      <c r="F50" s="101">
        <v>94.204218944000004</v>
      </c>
      <c r="G50" s="101">
        <v>11.998707254999999</v>
      </c>
      <c r="H50" s="101">
        <v>30.787406426</v>
      </c>
      <c r="I50" s="101">
        <v>15.91684536</v>
      </c>
      <c r="J50" s="101">
        <v>24.517101398000001</v>
      </c>
      <c r="K50" s="101">
        <v>33.698423204000001</v>
      </c>
      <c r="L50" s="99">
        <v>247.57034702699997</v>
      </c>
      <c r="M50" s="102"/>
    </row>
    <row r="51" spans="1:13">
      <c r="B51" s="95" t="s">
        <v>174</v>
      </c>
      <c r="E51" s="101">
        <v>45.485292954999998</v>
      </c>
      <c r="F51" s="101">
        <v>101.506626724</v>
      </c>
      <c r="G51" s="101">
        <v>26.317826824999997</v>
      </c>
      <c r="H51" s="101">
        <v>35.169267044000001</v>
      </c>
      <c r="I51" s="101">
        <v>20.612125621000001</v>
      </c>
      <c r="J51" s="101">
        <v>43.512140223999999</v>
      </c>
      <c r="K51" s="101">
        <v>37.135012268000004</v>
      </c>
      <c r="L51" s="99">
        <v>309.73829166100001</v>
      </c>
      <c r="M51" s="102"/>
    </row>
    <row r="56" spans="1:13">
      <c r="A56" s="5" t="s">
        <v>175</v>
      </c>
    </row>
    <row r="57" spans="1:13">
      <c r="A57" s="5" t="s">
        <v>101</v>
      </c>
    </row>
    <row r="58" spans="1:13">
      <c r="A58" s="5" t="s">
        <v>216</v>
      </c>
    </row>
    <row r="59" spans="1:13">
      <c r="A59" s="5"/>
    </row>
    <row r="60" spans="1:13">
      <c r="A60" s="6"/>
    </row>
  </sheetData>
  <hyperlinks>
    <hyperlink ref="G1" location="Contenu!A1" display="retour"/>
  </hyperlinks>
  <pageMargins left="0.70866141732283472" right="0.70866141732283472" top="0.74803149606299213" bottom="0.74803149606299213" header="0.31496062992125984" footer="0.31496062992125984"/>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6" tint="0.39997558519241921"/>
    <pageSetUpPr fitToPage="1"/>
  </sheetPr>
  <dimension ref="A1:Q59"/>
  <sheetViews>
    <sheetView zoomScale="89" zoomScaleNormal="89" workbookViewId="0">
      <pane ySplit="4" topLeftCell="A41" activePane="bottomLeft" state="frozen"/>
      <selection activeCell="A56" sqref="A56"/>
      <selection pane="bottomLeft" activeCell="M12" sqref="M12"/>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26" t="s">
        <v>237</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31439.057147826086</v>
      </c>
      <c r="F6" s="99">
        <v>35687.853668691925</v>
      </c>
      <c r="G6" s="99">
        <v>26995.74868950028</v>
      </c>
      <c r="H6" s="99">
        <v>23557.295938425104</v>
      </c>
      <c r="I6" s="99">
        <v>14745.623072222223</v>
      </c>
      <c r="J6" s="99">
        <v>33079.345785791171</v>
      </c>
      <c r="K6" s="99">
        <v>26019.918543844109</v>
      </c>
      <c r="L6" s="99">
        <v>28158.264938106986</v>
      </c>
      <c r="M6" s="90"/>
      <c r="N6" s="90"/>
      <c r="O6" s="90"/>
      <c r="P6" s="90"/>
      <c r="Q6" s="90"/>
    </row>
    <row r="7" spans="1:17" ht="12.75" customHeight="1">
      <c r="A7" s="88"/>
      <c r="B7" s="87" t="s">
        <v>147</v>
      </c>
      <c r="C7" s="90"/>
      <c r="D7" s="90"/>
      <c r="E7" s="99">
        <v>51191.26433913043</v>
      </c>
      <c r="F7" s="99">
        <v>59547.602887419591</v>
      </c>
      <c r="G7" s="99">
        <v>42613.412316676026</v>
      </c>
      <c r="H7" s="99">
        <v>40291.38881586738</v>
      </c>
      <c r="I7" s="99">
        <v>29731.774797916667</v>
      </c>
      <c r="J7" s="99">
        <v>58760.267443487617</v>
      </c>
      <c r="K7" s="99">
        <v>48746.689012400348</v>
      </c>
      <c r="L7" s="99">
        <v>48673.589203329742</v>
      </c>
      <c r="M7" s="90"/>
      <c r="N7" s="90"/>
      <c r="O7" s="90"/>
      <c r="P7" s="90"/>
      <c r="Q7" s="90"/>
    </row>
    <row r="8" spans="1:17" ht="21" customHeight="1">
      <c r="A8" s="88"/>
      <c r="B8" s="87" t="s">
        <v>148</v>
      </c>
      <c r="C8" s="90"/>
      <c r="D8" s="90"/>
      <c r="E8" s="99">
        <v>39972.267241569927</v>
      </c>
      <c r="F8" s="99">
        <v>41870.981515472769</v>
      </c>
      <c r="G8" s="99">
        <v>33357.942411366232</v>
      </c>
      <c r="H8" s="99">
        <v>29864.660832611156</v>
      </c>
      <c r="I8" s="99">
        <v>25253.091504156637</v>
      </c>
      <c r="J8" s="99">
        <v>36529.664573822593</v>
      </c>
      <c r="K8" s="99">
        <v>32860.933648886057</v>
      </c>
      <c r="L8" s="99">
        <v>35214.822107702676</v>
      </c>
      <c r="M8" s="90"/>
      <c r="N8" s="90"/>
      <c r="O8" s="90"/>
      <c r="P8" s="90"/>
      <c r="Q8" s="90"/>
    </row>
    <row r="9" spans="1:17" ht="12.75" customHeight="1">
      <c r="A9" s="88"/>
      <c r="B9" s="87" t="s">
        <v>149</v>
      </c>
      <c r="C9" s="90"/>
      <c r="D9" s="90"/>
      <c r="E9" s="99">
        <v>65085.631829740181</v>
      </c>
      <c r="F9" s="99">
        <v>69864.570812707185</v>
      </c>
      <c r="G9" s="99">
        <v>52656.281933916485</v>
      </c>
      <c r="H9" s="99">
        <v>51079.23526562388</v>
      </c>
      <c r="I9" s="99">
        <v>50918.1080972536</v>
      </c>
      <c r="J9" s="99">
        <v>64889.217395003943</v>
      </c>
      <c r="K9" s="99">
        <v>61562.902687039554</v>
      </c>
      <c r="L9" s="99">
        <v>60871.35655929675</v>
      </c>
      <c r="M9" s="90"/>
      <c r="N9" s="90"/>
      <c r="O9" s="90"/>
      <c r="P9" s="90"/>
      <c r="Q9" s="90"/>
    </row>
    <row r="10" spans="1:17" ht="21" customHeight="1">
      <c r="A10" s="82" t="s">
        <v>108</v>
      </c>
      <c r="B10" s="87"/>
      <c r="C10" s="90"/>
      <c r="D10" s="90"/>
      <c r="E10" s="99"/>
      <c r="F10" s="99"/>
      <c r="G10" s="99"/>
      <c r="H10" s="99"/>
      <c r="I10" s="99"/>
      <c r="J10" s="99"/>
      <c r="K10" s="99"/>
      <c r="L10" s="99"/>
      <c r="M10" s="90"/>
      <c r="N10" s="90"/>
      <c r="O10" s="90"/>
      <c r="P10" s="90"/>
      <c r="Q10" s="90"/>
    </row>
    <row r="11" spans="1:17">
      <c r="A11" s="88"/>
      <c r="B11" s="87" t="s">
        <v>146</v>
      </c>
      <c r="C11" s="90"/>
      <c r="D11" s="90"/>
      <c r="E11" s="99">
        <v>40555.047952173918</v>
      </c>
      <c r="F11" s="99">
        <v>46445.494331665475</v>
      </c>
      <c r="G11" s="99">
        <v>31275.865480628858</v>
      </c>
      <c r="H11" s="99">
        <v>26686.821406157487</v>
      </c>
      <c r="I11" s="99">
        <v>16764.755622916666</v>
      </c>
      <c r="J11" s="99">
        <v>38856.416491388591</v>
      </c>
      <c r="K11" s="99">
        <v>29123.475607174489</v>
      </c>
      <c r="L11" s="99">
        <v>33872.856013565593</v>
      </c>
      <c r="M11" s="90"/>
      <c r="N11" s="90"/>
      <c r="O11" s="90"/>
      <c r="P11" s="90"/>
      <c r="Q11" s="90"/>
    </row>
    <row r="12" spans="1:17" ht="12.75" customHeight="1">
      <c r="A12" s="88"/>
      <c r="B12" s="87" t="s">
        <v>147</v>
      </c>
      <c r="C12" s="90"/>
      <c r="D12" s="90"/>
      <c r="E12" s="99">
        <v>62465.153157391316</v>
      </c>
      <c r="F12" s="99">
        <v>73989.020878484633</v>
      </c>
      <c r="G12" s="99">
        <v>49346.861957327346</v>
      </c>
      <c r="H12" s="99">
        <v>45692.88419834221</v>
      </c>
      <c r="I12" s="99">
        <v>33323.158739583334</v>
      </c>
      <c r="J12" s="99">
        <v>68484.628165231436</v>
      </c>
      <c r="K12" s="99">
        <v>55362.940646147035</v>
      </c>
      <c r="L12" s="99">
        <v>57357.604193078463</v>
      </c>
      <c r="M12" s="90"/>
      <c r="N12" s="90"/>
      <c r="O12" s="90"/>
      <c r="P12" s="90"/>
      <c r="Q12" s="90"/>
    </row>
    <row r="13" spans="1:17" ht="21" customHeight="1">
      <c r="A13" s="88"/>
      <c r="B13" s="87" t="s">
        <v>148</v>
      </c>
      <c r="C13" s="90"/>
      <c r="D13" s="90"/>
      <c r="E13" s="99">
        <v>51562.526417910449</v>
      </c>
      <c r="F13" s="99">
        <v>54492.445880661471</v>
      </c>
      <c r="G13" s="99">
        <v>38646.771073781507</v>
      </c>
      <c r="H13" s="99">
        <v>33832.103314343403</v>
      </c>
      <c r="I13" s="99">
        <v>28711.021956601311</v>
      </c>
      <c r="J13" s="99">
        <v>42909.308731881421</v>
      </c>
      <c r="K13" s="99">
        <v>36780.461012577958</v>
      </c>
      <c r="L13" s="99">
        <v>42361.509184582945</v>
      </c>
      <c r="M13" s="90"/>
      <c r="N13" s="90"/>
      <c r="O13" s="90"/>
      <c r="P13" s="90"/>
      <c r="Q13" s="90"/>
    </row>
    <row r="14" spans="1:17">
      <c r="A14" s="88"/>
      <c r="B14" s="87" t="s">
        <v>149</v>
      </c>
      <c r="C14" s="90"/>
      <c r="D14" s="90"/>
      <c r="E14" s="99">
        <v>79419.487154228875</v>
      </c>
      <c r="F14" s="99">
        <v>86808.04831557443</v>
      </c>
      <c r="G14" s="99">
        <v>60976.629997833777</v>
      </c>
      <c r="H14" s="99">
        <v>57926.957856882815</v>
      </c>
      <c r="I14" s="99">
        <v>57068.648285434283</v>
      </c>
      <c r="J14" s="99">
        <v>75627.870984481546</v>
      </c>
      <c r="K14" s="99">
        <v>69918.663123973005</v>
      </c>
      <c r="L14" s="99">
        <v>71731.615304528343</v>
      </c>
      <c r="M14" s="90"/>
      <c r="N14" s="90"/>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202">
        <v>4.0494924041680216</v>
      </c>
      <c r="F16" s="202">
        <v>3.6766909712339988</v>
      </c>
      <c r="G16" s="202">
        <v>5.4487841128955514</v>
      </c>
      <c r="H16" s="202">
        <v>5.4081627198303002</v>
      </c>
      <c r="I16" s="202">
        <v>5.9644859901346043</v>
      </c>
      <c r="J16" s="202">
        <v>4.3046604515883846</v>
      </c>
      <c r="K16" s="202">
        <v>4.9118024701278529</v>
      </c>
      <c r="L16" s="202">
        <v>4.6057273841192119</v>
      </c>
      <c r="M16" s="91"/>
      <c r="N16" s="91"/>
      <c r="O16" s="91"/>
      <c r="P16" s="87"/>
      <c r="Q16" s="87"/>
    </row>
    <row r="17" spans="1:17">
      <c r="A17" s="93"/>
      <c r="B17" s="92" t="s">
        <v>102</v>
      </c>
      <c r="C17" s="92"/>
      <c r="D17" s="92"/>
      <c r="E17" s="101">
        <v>44.101058958692683</v>
      </c>
      <c r="F17" s="101">
        <v>42.212877941542331</v>
      </c>
      <c r="G17" s="101">
        <v>18.236458439927222</v>
      </c>
      <c r="H17" s="101">
        <v>41.123426568936921</v>
      </c>
      <c r="I17" s="101">
        <v>46.899248708470807</v>
      </c>
      <c r="J17" s="101">
        <v>17.941946744133698</v>
      </c>
      <c r="K17" s="101">
        <v>40.308803635310774</v>
      </c>
      <c r="L17" s="101">
        <v>30.790011761668207</v>
      </c>
      <c r="M17" s="92"/>
      <c r="N17" s="92"/>
      <c r="O17" s="92"/>
      <c r="P17" s="92"/>
      <c r="Q17" s="92"/>
    </row>
    <row r="18" spans="1:17">
      <c r="A18" s="93"/>
      <c r="B18" s="92" t="s">
        <v>103</v>
      </c>
      <c r="C18" s="92"/>
      <c r="D18" s="92"/>
      <c r="E18" s="101">
        <v>8.9954531071157255</v>
      </c>
      <c r="F18" s="101">
        <v>9.2256929911116945</v>
      </c>
      <c r="G18" s="101">
        <v>18.130085844288018</v>
      </c>
      <c r="H18" s="101">
        <v>21.087486521943134</v>
      </c>
      <c r="I18" s="101">
        <v>26.877976667344406</v>
      </c>
      <c r="J18" s="101">
        <v>27.552580359516472</v>
      </c>
      <c r="K18" s="101">
        <v>15.850653315946007</v>
      </c>
      <c r="L18" s="101">
        <v>14.862758256215379</v>
      </c>
      <c r="M18" s="92"/>
      <c r="N18" s="92"/>
      <c r="O18" s="92"/>
      <c r="P18" s="92"/>
      <c r="Q18" s="92"/>
    </row>
    <row r="19" spans="1:17">
      <c r="A19" s="93"/>
      <c r="B19" s="92" t="s">
        <v>151</v>
      </c>
      <c r="C19" s="92"/>
      <c r="D19" s="92"/>
      <c r="E19" s="202">
        <v>7.4714702040198118</v>
      </c>
      <c r="F19" s="202">
        <v>7.5710317199484223</v>
      </c>
      <c r="G19" s="202">
        <v>9.0915582857615469</v>
      </c>
      <c r="H19" s="202">
        <v>13.939510938245707</v>
      </c>
      <c r="I19" s="202">
        <v>17.085989695073049</v>
      </c>
      <c r="J19" s="202">
        <v>10.866074689547562</v>
      </c>
      <c r="K19" s="202">
        <v>11.376906164858436</v>
      </c>
      <c r="L19" s="202">
        <v>10.024024858523092</v>
      </c>
      <c r="M19" s="92"/>
      <c r="N19" s="92"/>
      <c r="O19" s="92"/>
      <c r="P19" s="92"/>
      <c r="Q19" s="92"/>
    </row>
    <row r="20" spans="1:17" ht="21" customHeight="1">
      <c r="A20" s="82" t="s">
        <v>156</v>
      </c>
      <c r="B20" s="91"/>
      <c r="C20" s="92"/>
      <c r="D20" s="92"/>
      <c r="E20" s="98"/>
      <c r="F20" s="98"/>
      <c r="G20" s="98"/>
      <c r="H20" s="98"/>
      <c r="I20" s="98"/>
      <c r="J20" s="98"/>
      <c r="K20" s="98"/>
      <c r="L20" s="98"/>
      <c r="M20" s="92"/>
      <c r="N20" s="92"/>
      <c r="O20" s="92"/>
      <c r="P20" s="92"/>
      <c r="Q20" s="92"/>
    </row>
    <row r="21" spans="1:17">
      <c r="A21" s="93"/>
      <c r="B21" s="92" t="s">
        <v>173</v>
      </c>
      <c r="C21" s="92"/>
      <c r="D21" s="92"/>
      <c r="E21" s="202">
        <v>8.0444312739445607</v>
      </c>
      <c r="F21" s="202">
        <v>7.7732877601736776</v>
      </c>
      <c r="G21" s="202">
        <v>10.402476417180539</v>
      </c>
      <c r="H21" s="202">
        <v>12.485161536496364</v>
      </c>
      <c r="I21" s="202">
        <v>27.010499534546689</v>
      </c>
      <c r="J21" s="202">
        <v>10.132484776260759</v>
      </c>
      <c r="K21" s="202">
        <v>14.346838481491409</v>
      </c>
      <c r="L21" s="202">
        <v>10.780526046719398</v>
      </c>
      <c r="M21" s="92"/>
      <c r="N21" s="92"/>
      <c r="O21" s="92"/>
      <c r="P21" s="92"/>
      <c r="Q21" s="92"/>
    </row>
    <row r="22" spans="1:17">
      <c r="A22" s="93"/>
      <c r="B22" s="92" t="s">
        <v>102</v>
      </c>
      <c r="C22" s="92"/>
      <c r="D22" s="92"/>
      <c r="E22" s="101">
        <v>73.289590324509675</v>
      </c>
      <c r="F22" s="101">
        <v>68.130377339629817</v>
      </c>
      <c r="G22" s="101">
        <v>26.061193573373526</v>
      </c>
      <c r="H22" s="101">
        <v>69.736189429747952</v>
      </c>
      <c r="I22" s="101">
        <v>104.45420631529909</v>
      </c>
      <c r="J22" s="101">
        <v>26.749408245304124</v>
      </c>
      <c r="K22" s="101">
        <v>75.611345916888553</v>
      </c>
      <c r="L22" s="101">
        <v>49.43847824988687</v>
      </c>
      <c r="M22" s="92"/>
      <c r="N22" s="92"/>
      <c r="O22" s="92"/>
      <c r="P22" s="92"/>
      <c r="Q22" s="92"/>
    </row>
    <row r="23" spans="1:17">
      <c r="A23" s="93"/>
      <c r="B23" s="92" t="s">
        <v>103</v>
      </c>
      <c r="C23" s="92"/>
      <c r="D23" s="92"/>
      <c r="E23" s="101">
        <v>12.337575239292491</v>
      </c>
      <c r="F23" s="101">
        <v>12.015808314863119</v>
      </c>
      <c r="G23" s="101">
        <v>21.710787618477983</v>
      </c>
      <c r="H23" s="101">
        <v>25.569692782442942</v>
      </c>
      <c r="I23" s="101">
        <v>48.660423777462967</v>
      </c>
      <c r="J23" s="101">
        <v>34.751191958547707</v>
      </c>
      <c r="K23" s="101">
        <v>25.838421981815021</v>
      </c>
      <c r="L23" s="101">
        <v>20.127002319875395</v>
      </c>
      <c r="M23" s="92"/>
      <c r="N23" s="92"/>
      <c r="O23" s="92"/>
      <c r="P23" s="92"/>
      <c r="Q23" s="92"/>
    </row>
    <row r="24" spans="1:17">
      <c r="A24" s="93"/>
      <c r="B24" s="92" t="s">
        <v>151</v>
      </c>
      <c r="C24" s="92"/>
      <c r="D24" s="92"/>
      <c r="E24" s="202">
        <v>10.559917859383253</v>
      </c>
      <c r="F24" s="202">
        <v>10.2143545303755</v>
      </c>
      <c r="G24" s="202">
        <v>11.843951718964219</v>
      </c>
      <c r="H24" s="202">
        <v>18.70957907474061</v>
      </c>
      <c r="I24" s="202">
        <v>33.195952219338402</v>
      </c>
      <c r="J24" s="202">
        <v>15.114873962675611</v>
      </c>
      <c r="K24" s="202">
        <v>19.257588291027709</v>
      </c>
      <c r="L24" s="202">
        <v>14.30376615351229</v>
      </c>
      <c r="M24" s="92"/>
      <c r="N24" s="92"/>
      <c r="O24" s="92"/>
      <c r="P24" s="92"/>
      <c r="Q24" s="92"/>
    </row>
    <row r="25" spans="1:17" ht="21" customHeight="1">
      <c r="A25" s="88" t="s">
        <v>154</v>
      </c>
      <c r="B25" s="90"/>
      <c r="C25" s="90"/>
      <c r="D25" s="90"/>
      <c r="E25" s="99"/>
      <c r="F25" s="99"/>
      <c r="G25" s="99"/>
      <c r="H25" s="99"/>
      <c r="I25" s="99"/>
      <c r="J25" s="99"/>
      <c r="K25" s="100"/>
      <c r="L25" s="100"/>
      <c r="M25" s="87"/>
      <c r="N25" s="87"/>
      <c r="O25" s="87"/>
      <c r="P25" s="87"/>
      <c r="Q25" s="87"/>
    </row>
    <row r="26" spans="1:17">
      <c r="A26" s="88"/>
      <c r="B26" s="90" t="s">
        <v>104</v>
      </c>
      <c r="C26" s="90"/>
      <c r="D26" s="90"/>
      <c r="E26" s="99">
        <v>63662152.439999998</v>
      </c>
      <c r="F26" s="99">
        <v>172568671.44060001</v>
      </c>
      <c r="G26" s="99">
        <v>79076007.434599996</v>
      </c>
      <c r="H26" s="99">
        <v>74950830.439900011</v>
      </c>
      <c r="I26" s="99">
        <v>46472740.974999994</v>
      </c>
      <c r="J26" s="99">
        <v>115442353.87</v>
      </c>
      <c r="K26" s="99">
        <v>115761748.8143</v>
      </c>
      <c r="L26" s="99">
        <v>667934505.4144001</v>
      </c>
      <c r="M26" s="90"/>
      <c r="N26" s="90"/>
      <c r="O26" s="90"/>
      <c r="P26" s="90"/>
      <c r="Q26" s="90"/>
    </row>
    <row r="27" spans="1:17">
      <c r="A27" s="88"/>
      <c r="B27" s="90" t="s">
        <v>109</v>
      </c>
      <c r="C27" s="90"/>
      <c r="D27" s="90"/>
      <c r="E27" s="99">
        <v>36154915.719999999</v>
      </c>
      <c r="F27" s="99">
        <v>99854614.564999998</v>
      </c>
      <c r="G27" s="99">
        <v>48079428.416000001</v>
      </c>
      <c r="H27" s="99">
        <v>39788272.840000004</v>
      </c>
      <c r="I27" s="99">
        <v>21233697.223999999</v>
      </c>
      <c r="J27" s="99">
        <v>61461424.469999999</v>
      </c>
      <c r="K27" s="99">
        <v>58752976.071999997</v>
      </c>
      <c r="L27" s="99">
        <v>365325329.30700004</v>
      </c>
      <c r="M27" s="90"/>
      <c r="N27" s="90"/>
      <c r="O27" s="90"/>
      <c r="P27" s="90"/>
      <c r="Q27" s="90"/>
    </row>
    <row r="28" spans="1:17">
      <c r="A28" s="88"/>
      <c r="B28" s="90" t="s">
        <v>213</v>
      </c>
      <c r="C28" s="90"/>
      <c r="D28" s="90"/>
      <c r="E28" s="99">
        <v>22715038.27</v>
      </c>
      <c r="F28" s="99">
        <v>66759578.314000003</v>
      </c>
      <c r="G28" s="99">
        <v>27815058.920000002</v>
      </c>
      <c r="H28" s="99">
        <v>28263882.870000001</v>
      </c>
      <c r="I28" s="99">
        <v>21580058.484999999</v>
      </c>
      <c r="J28" s="99">
        <v>47715152.439999998</v>
      </c>
      <c r="K28" s="99">
        <v>51317047.718000002</v>
      </c>
      <c r="L28" s="99">
        <v>266165817.01700002</v>
      </c>
      <c r="M28" s="90"/>
      <c r="N28" s="90"/>
      <c r="O28" s="90"/>
      <c r="P28" s="90"/>
      <c r="Q28" s="90"/>
    </row>
    <row r="29" spans="1:17">
      <c r="A29" s="88"/>
      <c r="B29" s="90" t="s">
        <v>24</v>
      </c>
      <c r="C29" s="90"/>
      <c r="D29" s="90"/>
      <c r="E29" s="99">
        <v>4512823.63</v>
      </c>
      <c r="F29" s="99">
        <v>2139887.1696000001</v>
      </c>
      <c r="G29" s="99">
        <v>2103320.2721000002</v>
      </c>
      <c r="H29" s="99">
        <v>3054318.43</v>
      </c>
      <c r="I29" s="99">
        <v>2970331.72</v>
      </c>
      <c r="J29" s="99">
        <v>2727952.43</v>
      </c>
      <c r="K29" s="99">
        <v>4253075.4254000001</v>
      </c>
      <c r="L29" s="99">
        <v>21761709.077100001</v>
      </c>
      <c r="M29" s="90"/>
      <c r="N29" s="90"/>
      <c r="O29" s="90"/>
      <c r="P29" s="90"/>
      <c r="Q29" s="90"/>
    </row>
    <row r="30" spans="1:17">
      <c r="A30" s="88"/>
      <c r="B30" s="90" t="s">
        <v>110</v>
      </c>
      <c r="C30" s="90"/>
      <c r="D30" s="90"/>
      <c r="E30" s="99">
        <v>279374.82</v>
      </c>
      <c r="F30" s="99">
        <v>3814591.392</v>
      </c>
      <c r="G30" s="99">
        <v>1078199.8265</v>
      </c>
      <c r="H30" s="99">
        <v>3844356.2999</v>
      </c>
      <c r="I30" s="99">
        <v>688653.54599999997</v>
      </c>
      <c r="J30" s="99">
        <v>3537824.53</v>
      </c>
      <c r="K30" s="99">
        <v>1438649.5989000001</v>
      </c>
      <c r="L30" s="99">
        <v>14681650.013299998</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ht="12.75" customHeight="1">
      <c r="A32" s="88"/>
      <c r="B32" s="90" t="s">
        <v>104</v>
      </c>
      <c r="C32" s="90"/>
      <c r="D32" s="90"/>
      <c r="E32" s="99">
        <v>77848354.439380005</v>
      </c>
      <c r="F32" s="99">
        <v>213626365.92639998</v>
      </c>
      <c r="G32" s="99">
        <v>91559926.827299997</v>
      </c>
      <c r="H32" s="99">
        <v>84913833.240899995</v>
      </c>
      <c r="I32" s="99">
        <v>51749554.087370001</v>
      </c>
      <c r="J32" s="99">
        <v>134506380.54230002</v>
      </c>
      <c r="K32" s="99">
        <v>131497440.37079999</v>
      </c>
      <c r="L32" s="99">
        <v>785701855.43445003</v>
      </c>
      <c r="M32" s="90"/>
      <c r="N32" s="90"/>
      <c r="O32" s="90"/>
      <c r="P32" s="90"/>
      <c r="Q32" s="90"/>
    </row>
    <row r="33" spans="1:17">
      <c r="A33" s="88"/>
      <c r="B33" s="90" t="s">
        <v>109</v>
      </c>
      <c r="C33" s="90"/>
      <c r="D33" s="90"/>
      <c r="E33" s="99">
        <v>46638305.145000003</v>
      </c>
      <c r="F33" s="99">
        <v>129954493.14</v>
      </c>
      <c r="G33" s="99">
        <v>55702316.420999996</v>
      </c>
      <c r="H33" s="99">
        <v>45074041.354999997</v>
      </c>
      <c r="I33" s="99">
        <v>24141248.096999999</v>
      </c>
      <c r="J33" s="99">
        <v>72195221.841000006</v>
      </c>
      <c r="K33" s="99">
        <v>65760807.920999996</v>
      </c>
      <c r="L33" s="99">
        <v>439466433.92000002</v>
      </c>
      <c r="M33" s="90"/>
      <c r="N33" s="90"/>
      <c r="O33" s="90"/>
      <c r="P33" s="90"/>
      <c r="Q33" s="90"/>
    </row>
    <row r="34" spans="1:17">
      <c r="A34" s="88"/>
      <c r="B34" s="90" t="s">
        <v>213</v>
      </c>
      <c r="C34" s="90"/>
      <c r="D34" s="90"/>
      <c r="E34" s="99">
        <v>25196620.986000001</v>
      </c>
      <c r="F34" s="99">
        <v>77066787.277999997</v>
      </c>
      <c r="G34" s="99">
        <v>32184444.725000001</v>
      </c>
      <c r="H34" s="99">
        <v>32101240.056000002</v>
      </c>
      <c r="I34" s="99">
        <v>23844100.488000002</v>
      </c>
      <c r="J34" s="99">
        <v>55049217.289999999</v>
      </c>
      <c r="K34" s="99">
        <v>59248712.057999998</v>
      </c>
      <c r="L34" s="99">
        <v>304691122.88099998</v>
      </c>
      <c r="M34" s="90"/>
      <c r="N34" s="90"/>
      <c r="O34" s="90"/>
      <c r="P34" s="90"/>
      <c r="Q34" s="90"/>
    </row>
    <row r="35" spans="1:17">
      <c r="A35" s="88"/>
      <c r="B35" s="90" t="s">
        <v>24</v>
      </c>
      <c r="C35" s="90"/>
      <c r="D35" s="90"/>
      <c r="E35" s="99">
        <v>5723229.4682999998</v>
      </c>
      <c r="F35" s="99">
        <v>2475627.2856000001</v>
      </c>
      <c r="G35" s="99">
        <v>2445155.6115000001</v>
      </c>
      <c r="H35" s="99">
        <v>3390083.7144999998</v>
      </c>
      <c r="I35" s="99">
        <v>3059950.0010000002</v>
      </c>
      <c r="J35" s="99">
        <v>3420355.0243000002</v>
      </c>
      <c r="K35" s="99">
        <v>4830458.3376000002</v>
      </c>
      <c r="L35" s="99">
        <v>25344859.4428</v>
      </c>
      <c r="M35" s="90"/>
      <c r="N35" s="90"/>
      <c r="O35" s="90"/>
      <c r="P35" s="90"/>
      <c r="Q35" s="90"/>
    </row>
    <row r="36" spans="1:17">
      <c r="A36" s="88"/>
      <c r="B36" s="90" t="s">
        <v>110</v>
      </c>
      <c r="C36" s="90"/>
      <c r="D36" s="90"/>
      <c r="E36" s="99">
        <v>290198.84007999999</v>
      </c>
      <c r="F36" s="99">
        <v>4129458.2228000001</v>
      </c>
      <c r="G36" s="99">
        <v>1228010.0697999999</v>
      </c>
      <c r="H36" s="99">
        <v>4348468.1153999995</v>
      </c>
      <c r="I36" s="99">
        <v>704255.50136999995</v>
      </c>
      <c r="J36" s="99">
        <v>3841586.3870000001</v>
      </c>
      <c r="K36" s="99">
        <v>1657462.0541999999</v>
      </c>
      <c r="L36" s="99">
        <v>16199439.190649999</v>
      </c>
      <c r="M36" s="90"/>
      <c r="N36" s="90"/>
      <c r="O36" s="90"/>
      <c r="P36" s="90"/>
      <c r="Q36" s="90"/>
    </row>
    <row r="37" spans="1:17" ht="21" customHeight="1">
      <c r="A37" s="88" t="s">
        <v>111</v>
      </c>
      <c r="C37" s="87"/>
      <c r="D37" s="87"/>
      <c r="E37" s="100"/>
      <c r="F37" s="100"/>
      <c r="G37" s="100"/>
      <c r="H37" s="100"/>
      <c r="I37" s="100"/>
      <c r="J37" s="100"/>
      <c r="K37" s="100"/>
      <c r="L37" s="99"/>
      <c r="M37" s="87"/>
      <c r="N37" s="87"/>
      <c r="O37" s="87"/>
      <c r="P37" s="87"/>
      <c r="Q37" s="87"/>
    </row>
    <row r="38" spans="1:17" ht="12.75" customHeight="1">
      <c r="A38" s="88"/>
      <c r="B38" s="95" t="s">
        <v>180</v>
      </c>
      <c r="C38" s="87"/>
      <c r="D38" s="87"/>
      <c r="E38" s="103">
        <v>1164</v>
      </c>
      <c r="F38" s="103">
        <v>2854</v>
      </c>
      <c r="G38" s="103">
        <v>1804</v>
      </c>
      <c r="H38" s="103">
        <v>1717</v>
      </c>
      <c r="I38" s="103">
        <v>1526</v>
      </c>
      <c r="J38" s="103">
        <v>1929</v>
      </c>
      <c r="K38" s="103">
        <v>2268</v>
      </c>
      <c r="L38" s="103">
        <v>13262</v>
      </c>
      <c r="M38" s="87"/>
      <c r="N38" s="87"/>
      <c r="O38" s="87"/>
      <c r="P38" s="87"/>
      <c r="Q38" s="87"/>
    </row>
    <row r="39" spans="1:17" ht="12.75" customHeight="1">
      <c r="A39" s="94"/>
      <c r="B39" s="95" t="s">
        <v>181</v>
      </c>
      <c r="C39" s="97"/>
      <c r="D39" s="97"/>
      <c r="E39" s="103">
        <v>1150</v>
      </c>
      <c r="F39" s="103">
        <v>2798</v>
      </c>
      <c r="G39" s="103">
        <v>1781</v>
      </c>
      <c r="H39" s="103">
        <v>1689</v>
      </c>
      <c r="I39" s="103">
        <v>1440</v>
      </c>
      <c r="J39" s="103">
        <v>1858</v>
      </c>
      <c r="K39" s="103">
        <v>2258</v>
      </c>
      <c r="L39" s="103">
        <v>12974</v>
      </c>
      <c r="M39" s="97"/>
      <c r="N39" s="97"/>
      <c r="O39" s="92"/>
      <c r="P39" s="95"/>
      <c r="Q39" s="95"/>
    </row>
    <row r="40" spans="1:17">
      <c r="A40" s="94"/>
      <c r="B40" s="95" t="s">
        <v>112</v>
      </c>
      <c r="E40" s="103">
        <v>904.5</v>
      </c>
      <c r="F40" s="103">
        <v>2384.8166666000002</v>
      </c>
      <c r="G40" s="103">
        <v>1441.3187667</v>
      </c>
      <c r="H40" s="103">
        <v>1332.2861111</v>
      </c>
      <c r="I40" s="103">
        <v>840.83555553999997</v>
      </c>
      <c r="J40" s="103">
        <v>1682.5072221999999</v>
      </c>
      <c r="K40" s="103">
        <v>1787.9277777</v>
      </c>
      <c r="L40" s="103">
        <v>10374.19209984</v>
      </c>
    </row>
    <row r="41" spans="1:17" ht="21" customHeight="1">
      <c r="A41" s="94" t="s">
        <v>116</v>
      </c>
      <c r="B41" s="95"/>
    </row>
    <row r="42" spans="1:17" ht="12.75" customHeight="1">
      <c r="B42" s="89" t="s">
        <v>152</v>
      </c>
    </row>
    <row r="43" spans="1:17">
      <c r="B43" s="87" t="s">
        <v>172</v>
      </c>
      <c r="E43" s="101">
        <v>283.98620992999997</v>
      </c>
      <c r="F43" s="101">
        <v>761.01038186000005</v>
      </c>
      <c r="G43" s="101">
        <v>326.86191324499998</v>
      </c>
      <c r="H43" s="101">
        <v>312.30569187700002</v>
      </c>
      <c r="I43" s="101">
        <v>241.429018759</v>
      </c>
      <c r="J43" s="101">
        <v>431.62521664500002</v>
      </c>
      <c r="K43" s="101">
        <v>459.70904036399997</v>
      </c>
      <c r="L43" s="103">
        <v>2816.9274726799999</v>
      </c>
      <c r="M43" s="102"/>
    </row>
    <row r="44" spans="1:17">
      <c r="A44" s="94"/>
      <c r="B44" s="95" t="s">
        <v>105</v>
      </c>
      <c r="E44" s="101">
        <v>26.076471340000001</v>
      </c>
      <c r="F44" s="101">
        <v>66.283090290000004</v>
      </c>
      <c r="G44" s="101">
        <v>97.661506255000006</v>
      </c>
      <c r="H44" s="101">
        <v>41.071480198000003</v>
      </c>
      <c r="I44" s="101">
        <v>30.704116583000001</v>
      </c>
      <c r="J44" s="101">
        <v>103.55620973000001</v>
      </c>
      <c r="K44" s="101">
        <v>56.017539503999998</v>
      </c>
      <c r="L44" s="103">
        <v>421.37041389999996</v>
      </c>
      <c r="M44" s="102"/>
    </row>
    <row r="45" spans="1:17">
      <c r="A45" s="94"/>
      <c r="B45" s="95" t="s">
        <v>106</v>
      </c>
      <c r="E45" s="101">
        <v>127.84236506000001</v>
      </c>
      <c r="F45" s="101">
        <v>303.28345010999999</v>
      </c>
      <c r="G45" s="101">
        <v>98.234504529999995</v>
      </c>
      <c r="H45" s="101">
        <v>80.094894108999995</v>
      </c>
      <c r="I45" s="101">
        <v>53.575461345999997</v>
      </c>
      <c r="J45" s="101">
        <v>67.434700335000002</v>
      </c>
      <c r="K45" s="101">
        <v>142.45469603000001</v>
      </c>
      <c r="L45" s="103">
        <v>872.92007152000008</v>
      </c>
      <c r="M45" s="102"/>
    </row>
    <row r="46" spans="1:17">
      <c r="B46" s="95" t="s">
        <v>174</v>
      </c>
      <c r="E46" s="101">
        <v>153.9188364</v>
      </c>
      <c r="F46" s="101">
        <v>369.56654040000001</v>
      </c>
      <c r="G46" s="101">
        <v>195.89601078499999</v>
      </c>
      <c r="H46" s="101">
        <v>121.166374307</v>
      </c>
      <c r="I46" s="101">
        <v>84.279577928999998</v>
      </c>
      <c r="J46" s="101">
        <v>170.99091006500001</v>
      </c>
      <c r="K46" s="101">
        <v>198.47223553399999</v>
      </c>
      <c r="L46" s="103">
        <v>1294.2904854200001</v>
      </c>
      <c r="M46" s="102"/>
    </row>
    <row r="47" spans="1:17" ht="21" customHeight="1">
      <c r="B47" s="89" t="s">
        <v>153</v>
      </c>
      <c r="E47" s="101"/>
      <c r="F47" s="101"/>
      <c r="G47" s="101"/>
      <c r="H47" s="101"/>
      <c r="I47" s="101"/>
      <c r="J47" s="101"/>
      <c r="K47" s="101"/>
      <c r="L47" s="101"/>
      <c r="M47" s="102"/>
    </row>
    <row r="48" spans="1:17">
      <c r="B48" s="87" t="s">
        <v>172</v>
      </c>
      <c r="E48" s="101">
        <v>142.956035155</v>
      </c>
      <c r="F48" s="101">
        <v>359.950652327</v>
      </c>
      <c r="G48" s="101">
        <v>171.20923216499997</v>
      </c>
      <c r="H48" s="101">
        <v>135.280588486</v>
      </c>
      <c r="I48" s="101">
        <v>53.312601573999999</v>
      </c>
      <c r="J48" s="101">
        <v>183.37061846400002</v>
      </c>
      <c r="K48" s="101">
        <v>157.38659098400001</v>
      </c>
      <c r="L48" s="103">
        <v>1203.4663191550003</v>
      </c>
      <c r="M48" s="102"/>
    </row>
    <row r="49" spans="1:13">
      <c r="B49" s="95" t="s">
        <v>105</v>
      </c>
      <c r="E49" s="101">
        <v>15.6911779</v>
      </c>
      <c r="F49" s="101">
        <v>41.068317970000003</v>
      </c>
      <c r="G49" s="101">
        <v>68.339157029999996</v>
      </c>
      <c r="H49" s="101">
        <v>24.219849318000001</v>
      </c>
      <c r="I49" s="101">
        <v>13.785945543</v>
      </c>
      <c r="J49" s="101">
        <v>69.459480485</v>
      </c>
      <c r="K49" s="101">
        <v>29.863243044000001</v>
      </c>
      <c r="L49" s="103">
        <v>262.42717128999999</v>
      </c>
      <c r="M49" s="102"/>
    </row>
    <row r="50" spans="1:13">
      <c r="B50" s="95" t="s">
        <v>106</v>
      </c>
      <c r="E50" s="101">
        <v>93.211184345000007</v>
      </c>
      <c r="F50" s="101">
        <v>232.85990644</v>
      </c>
      <c r="G50" s="101">
        <v>82.032952065000003</v>
      </c>
      <c r="H50" s="101">
        <v>66.054763128000005</v>
      </c>
      <c r="I50" s="101">
        <v>29.592837222</v>
      </c>
      <c r="J50" s="101">
        <v>53.465791971000002</v>
      </c>
      <c r="K50" s="101">
        <v>87.389237686000001</v>
      </c>
      <c r="L50" s="103">
        <v>644.60667285700004</v>
      </c>
      <c r="M50" s="102"/>
    </row>
    <row r="51" spans="1:13">
      <c r="B51" s="95" t="s">
        <v>174</v>
      </c>
      <c r="E51" s="101">
        <v>108.90236224500001</v>
      </c>
      <c r="F51" s="101">
        <v>273.92822440999998</v>
      </c>
      <c r="G51" s="101">
        <v>150.37210909499998</v>
      </c>
      <c r="H51" s="101">
        <v>90.274612446000006</v>
      </c>
      <c r="I51" s="101">
        <v>43.378782764999997</v>
      </c>
      <c r="J51" s="101">
        <v>122.925272456</v>
      </c>
      <c r="K51" s="101">
        <v>117.25248073</v>
      </c>
      <c r="L51" s="103">
        <v>907.03384414699997</v>
      </c>
      <c r="M51" s="102"/>
    </row>
    <row r="56" spans="1:13">
      <c r="A56" s="5" t="s">
        <v>175</v>
      </c>
    </row>
    <row r="57" spans="1:13">
      <c r="A57" s="5" t="s">
        <v>101</v>
      </c>
    </row>
    <row r="58" spans="1:13">
      <c r="A58" s="5" t="s">
        <v>216</v>
      </c>
    </row>
    <row r="59" spans="1:13">
      <c r="A59" s="6"/>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6" tint="0.39997558519241921"/>
    <pageSetUpPr fitToPage="1"/>
  </sheetPr>
  <dimension ref="A1:Q58"/>
  <sheetViews>
    <sheetView zoomScale="59" zoomScaleNormal="59" workbookViewId="0">
      <pane ySplit="4" topLeftCell="A32" activePane="bottomLeft" state="frozen"/>
      <selection activeCell="C18" sqref="C18"/>
      <selection pane="bottomLeft" activeCell="L8" sqref="L8"/>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189" t="s">
        <v>238</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30861.887635463259</v>
      </c>
      <c r="F6" s="99">
        <v>40140.579448275865</v>
      </c>
      <c r="G6" s="99">
        <v>25958.533622977346</v>
      </c>
      <c r="H6" s="99">
        <v>0</v>
      </c>
      <c r="I6" s="99">
        <v>0</v>
      </c>
      <c r="J6" s="99">
        <v>0</v>
      </c>
      <c r="K6" s="99">
        <v>34078.193195244959</v>
      </c>
      <c r="L6" s="99">
        <v>32998.57127734708</v>
      </c>
      <c r="M6" s="90"/>
      <c r="N6" s="90"/>
      <c r="O6" s="90"/>
      <c r="P6" s="90"/>
      <c r="Q6" s="90"/>
    </row>
    <row r="7" spans="1:17" ht="12.75" customHeight="1">
      <c r="A7" s="88"/>
      <c r="B7" s="87" t="s">
        <v>147</v>
      </c>
      <c r="C7" s="90"/>
      <c r="D7" s="90"/>
      <c r="E7" s="99">
        <v>34715.228785623003</v>
      </c>
      <c r="F7" s="99">
        <v>63645.020618661256</v>
      </c>
      <c r="G7" s="99">
        <v>55729.828116504854</v>
      </c>
      <c r="H7" s="99">
        <v>0</v>
      </c>
      <c r="I7" s="99">
        <v>0</v>
      </c>
      <c r="J7" s="99">
        <v>0</v>
      </c>
      <c r="K7" s="99">
        <v>63550.250129683001</v>
      </c>
      <c r="L7" s="99">
        <v>59421.875437731149</v>
      </c>
      <c r="M7" s="90"/>
      <c r="N7" s="90"/>
      <c r="O7" s="90"/>
      <c r="P7" s="90"/>
      <c r="Q7" s="90"/>
    </row>
    <row r="8" spans="1:17" ht="21" customHeight="1">
      <c r="A8" s="88"/>
      <c r="B8" s="87" t="s">
        <v>148</v>
      </c>
      <c r="C8" s="90"/>
      <c r="D8" s="90"/>
      <c r="E8" s="99">
        <v>37010.616206513412</v>
      </c>
      <c r="F8" s="99">
        <v>45486.847406044741</v>
      </c>
      <c r="G8" s="99">
        <v>35079.351342794202</v>
      </c>
      <c r="H8" s="99">
        <v>0</v>
      </c>
      <c r="I8" s="99">
        <v>0</v>
      </c>
      <c r="J8" s="99">
        <v>0</v>
      </c>
      <c r="K8" s="99">
        <v>45382.854426494552</v>
      </c>
      <c r="L8" s="99">
        <v>42262.16358555363</v>
      </c>
      <c r="M8" s="90"/>
      <c r="N8" s="90"/>
      <c r="O8" s="90"/>
      <c r="P8" s="90"/>
      <c r="Q8" s="90"/>
    </row>
    <row r="9" spans="1:17" ht="12.75" customHeight="1">
      <c r="A9" s="88"/>
      <c r="B9" s="87" t="s">
        <v>149</v>
      </c>
      <c r="C9" s="90"/>
      <c r="D9" s="90"/>
      <c r="E9" s="99">
        <v>41631.672834865902</v>
      </c>
      <c r="F9" s="99">
        <v>72121.812410955696</v>
      </c>
      <c r="G9" s="99">
        <v>75311.119232172452</v>
      </c>
      <c r="H9" s="99">
        <v>0</v>
      </c>
      <c r="I9" s="99">
        <v>0</v>
      </c>
      <c r="J9" s="99">
        <v>0</v>
      </c>
      <c r="K9" s="99">
        <v>84631.592229048911</v>
      </c>
      <c r="L9" s="99">
        <v>76103.204566124492</v>
      </c>
      <c r="M9" s="90"/>
      <c r="N9" s="90"/>
      <c r="O9" s="90"/>
      <c r="P9" s="90"/>
      <c r="Q9" s="90"/>
    </row>
    <row r="10" spans="1:17" ht="21" customHeight="1">
      <c r="A10" s="82" t="s">
        <v>108</v>
      </c>
      <c r="B10" s="87"/>
      <c r="C10" s="90"/>
      <c r="D10" s="90"/>
      <c r="E10" s="99"/>
      <c r="F10" s="99"/>
      <c r="G10" s="99"/>
      <c r="H10" s="99"/>
      <c r="I10" s="99"/>
      <c r="J10" s="99"/>
      <c r="K10" s="99"/>
      <c r="L10" s="99"/>
      <c r="M10" s="90"/>
      <c r="N10" s="90"/>
      <c r="O10" s="90"/>
      <c r="P10" s="90"/>
      <c r="Q10" s="90"/>
    </row>
    <row r="11" spans="1:17">
      <c r="A11" s="88"/>
      <c r="B11" s="87" t="s">
        <v>146</v>
      </c>
      <c r="C11" s="90"/>
      <c r="D11" s="90"/>
      <c r="E11" s="99">
        <v>37757.399632587862</v>
      </c>
      <c r="F11" s="99">
        <v>50867.021689655172</v>
      </c>
      <c r="G11" s="99">
        <v>30634.264642394821</v>
      </c>
      <c r="H11" s="99">
        <v>0</v>
      </c>
      <c r="I11" s="99">
        <v>0</v>
      </c>
      <c r="J11" s="99">
        <v>0</v>
      </c>
      <c r="K11" s="99">
        <v>39417.855012968299</v>
      </c>
      <c r="L11" s="99">
        <v>39309.909703058322</v>
      </c>
      <c r="M11" s="90"/>
      <c r="N11" s="90"/>
      <c r="O11" s="90"/>
      <c r="P11" s="90"/>
      <c r="Q11" s="90"/>
    </row>
    <row r="12" spans="1:17" ht="12.75" customHeight="1">
      <c r="A12" s="88"/>
      <c r="B12" s="87" t="s">
        <v>147</v>
      </c>
      <c r="C12" s="90"/>
      <c r="D12" s="90"/>
      <c r="E12" s="99">
        <v>42274.462080511184</v>
      </c>
      <c r="F12" s="99">
        <v>78137.939261663283</v>
      </c>
      <c r="G12" s="99">
        <v>66389.161273462771</v>
      </c>
      <c r="H12" s="99">
        <v>0</v>
      </c>
      <c r="I12" s="99">
        <v>0</v>
      </c>
      <c r="J12" s="99">
        <v>0</v>
      </c>
      <c r="K12" s="99">
        <v>73460.945007204617</v>
      </c>
      <c r="L12" s="99">
        <v>70117.790859992878</v>
      </c>
      <c r="M12" s="90"/>
      <c r="N12" s="90"/>
      <c r="O12" s="90"/>
      <c r="P12" s="90"/>
      <c r="Q12" s="90"/>
    </row>
    <row r="13" spans="1:17" ht="21" customHeight="1">
      <c r="A13" s="88"/>
      <c r="B13" s="87" t="s">
        <v>148</v>
      </c>
      <c r="C13" s="90"/>
      <c r="D13" s="90"/>
      <c r="E13" s="99">
        <v>45279.946685823757</v>
      </c>
      <c r="F13" s="99">
        <v>57641.929573507819</v>
      </c>
      <c r="G13" s="99">
        <v>41397.952138848494</v>
      </c>
      <c r="H13" s="99">
        <v>0</v>
      </c>
      <c r="I13" s="99">
        <v>0</v>
      </c>
      <c r="J13" s="99">
        <v>0</v>
      </c>
      <c r="K13" s="99">
        <v>52493.826935279518</v>
      </c>
      <c r="L13" s="99">
        <v>50345.265570466072</v>
      </c>
      <c r="M13" s="90"/>
      <c r="N13" s="90"/>
      <c r="O13" s="90"/>
      <c r="P13" s="90"/>
      <c r="Q13" s="90"/>
    </row>
    <row r="14" spans="1:17">
      <c r="A14" s="88"/>
      <c r="B14" s="87" t="s">
        <v>149</v>
      </c>
      <c r="C14" s="90"/>
      <c r="D14" s="90"/>
      <c r="E14" s="99">
        <v>50696.96027279694</v>
      </c>
      <c r="F14" s="99">
        <v>88545.022734362487</v>
      </c>
      <c r="G14" s="99">
        <v>89715.726916246073</v>
      </c>
      <c r="H14" s="99">
        <v>0</v>
      </c>
      <c r="I14" s="99">
        <v>0</v>
      </c>
      <c r="J14" s="99">
        <v>0</v>
      </c>
      <c r="K14" s="99">
        <v>97829.9334766338</v>
      </c>
      <c r="L14" s="99">
        <v>89801.753011559267</v>
      </c>
      <c r="M14" s="90"/>
      <c r="N14" s="90"/>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101">
        <v>7.6283692750796135</v>
      </c>
      <c r="F16" s="101">
        <v>3.5686244080518446</v>
      </c>
      <c r="G16" s="101">
        <v>4.6333150843013859</v>
      </c>
      <c r="H16" s="101">
        <v>0</v>
      </c>
      <c r="I16" s="101">
        <v>0</v>
      </c>
      <c r="J16" s="101">
        <v>0</v>
      </c>
      <c r="K16" s="101">
        <v>3.9017091719176253</v>
      </c>
      <c r="L16" s="101">
        <v>4.0996012980525514</v>
      </c>
      <c r="M16" s="91"/>
      <c r="N16" s="91"/>
      <c r="O16" s="91"/>
      <c r="P16" s="87"/>
      <c r="Q16" s="87"/>
    </row>
    <row r="17" spans="1:17">
      <c r="A17" s="93"/>
      <c r="B17" s="92" t="s">
        <v>102</v>
      </c>
      <c r="C17" s="92"/>
      <c r="D17" s="92"/>
      <c r="E17" s="101">
        <v>81.886774252039672</v>
      </c>
      <c r="F17" s="101">
        <v>26.678733593158547</v>
      </c>
      <c r="G17" s="101">
        <v>23.964525424693168</v>
      </c>
      <c r="H17" s="101">
        <v>0</v>
      </c>
      <c r="I17" s="101">
        <v>0</v>
      </c>
      <c r="J17" s="101">
        <v>0</v>
      </c>
      <c r="K17" s="101">
        <v>19.374025360097704</v>
      </c>
      <c r="L17" s="101">
        <v>23.442629612230409</v>
      </c>
      <c r="M17" s="92"/>
      <c r="N17" s="92"/>
      <c r="O17" s="92"/>
      <c r="P17" s="92"/>
      <c r="Q17" s="92"/>
    </row>
    <row r="18" spans="1:17">
      <c r="A18" s="93"/>
      <c r="B18" s="92" t="s">
        <v>103</v>
      </c>
      <c r="C18" s="92"/>
      <c r="D18" s="92"/>
      <c r="E18" s="101">
        <v>20.734130091611227</v>
      </c>
      <c r="F18" s="101">
        <v>11.049685916564263</v>
      </c>
      <c r="G18" s="101">
        <v>47.609442529574174</v>
      </c>
      <c r="H18" s="101">
        <v>0</v>
      </c>
      <c r="I18" s="101">
        <v>0</v>
      </c>
      <c r="J18" s="101">
        <v>0</v>
      </c>
      <c r="K18" s="101">
        <v>28.75108280166538</v>
      </c>
      <c r="L18" s="101">
        <v>23.112770984023818</v>
      </c>
      <c r="M18" s="92"/>
      <c r="N18" s="92"/>
      <c r="O18" s="92"/>
      <c r="P18" s="92"/>
      <c r="Q18" s="92"/>
    </row>
    <row r="19" spans="1:17">
      <c r="A19" s="93"/>
      <c r="B19" s="92" t="s">
        <v>151</v>
      </c>
      <c r="C19" s="92"/>
      <c r="D19" s="92"/>
      <c r="E19" s="101">
        <v>16.544884699500663</v>
      </c>
      <c r="F19" s="101">
        <v>7.8135164601879117</v>
      </c>
      <c r="G19" s="101">
        <v>15.940679671196353</v>
      </c>
      <c r="H19" s="101">
        <v>0</v>
      </c>
      <c r="I19" s="101">
        <v>0</v>
      </c>
      <c r="J19" s="101">
        <v>0</v>
      </c>
      <c r="K19" s="101">
        <v>11.574502969581006</v>
      </c>
      <c r="L19" s="101">
        <v>11.638265862851812</v>
      </c>
      <c r="M19" s="92"/>
      <c r="N19" s="92"/>
      <c r="O19" s="92"/>
      <c r="P19" s="92"/>
      <c r="Q19" s="92"/>
    </row>
    <row r="20" spans="1:17" ht="21" customHeight="1">
      <c r="A20" s="82" t="s">
        <v>156</v>
      </c>
      <c r="B20" s="91"/>
      <c r="C20" s="92"/>
      <c r="D20" s="92"/>
      <c r="E20" s="98"/>
      <c r="F20" s="98"/>
      <c r="G20" s="98"/>
      <c r="H20" s="98"/>
      <c r="I20" s="98"/>
      <c r="J20" s="98"/>
      <c r="K20" s="98"/>
      <c r="L20" s="98"/>
      <c r="M20" s="92"/>
      <c r="N20" s="92"/>
      <c r="O20" s="92"/>
      <c r="P20" s="92"/>
      <c r="Q20" s="92"/>
    </row>
    <row r="21" spans="1:17">
      <c r="A21" s="93"/>
      <c r="B21" s="92" t="s">
        <v>173</v>
      </c>
      <c r="C21" s="92"/>
      <c r="D21" s="92"/>
      <c r="E21" s="101">
        <v>8.869840339681593</v>
      </c>
      <c r="F21" s="101">
        <v>7.1369950572909815</v>
      </c>
      <c r="G21" s="101">
        <v>14.369369748655334</v>
      </c>
      <c r="H21" s="101">
        <v>0</v>
      </c>
      <c r="I21" s="101">
        <v>0</v>
      </c>
      <c r="J21" s="101">
        <v>0</v>
      </c>
      <c r="K21" s="101">
        <v>9.3283629038062408</v>
      </c>
      <c r="L21" s="101">
        <v>9.4946596956153506</v>
      </c>
      <c r="M21" s="92"/>
      <c r="N21" s="92"/>
      <c r="O21" s="92"/>
      <c r="P21" s="92"/>
      <c r="Q21" s="92"/>
    </row>
    <row r="22" spans="1:17">
      <c r="A22" s="93"/>
      <c r="B22" s="92" t="s">
        <v>102</v>
      </c>
      <c r="C22" s="92"/>
      <c r="D22" s="92"/>
      <c r="E22" s="101">
        <v>89.760495482523467</v>
      </c>
      <c r="F22" s="101">
        <v>49.868451294144556</v>
      </c>
      <c r="G22" s="101">
        <v>33.393734132869959</v>
      </c>
      <c r="H22" s="101">
        <v>0</v>
      </c>
      <c r="I22" s="101">
        <v>0</v>
      </c>
      <c r="J22" s="101">
        <v>0</v>
      </c>
      <c r="K22" s="101">
        <v>33.922324264216755</v>
      </c>
      <c r="L22" s="101">
        <v>38.628209164588107</v>
      </c>
      <c r="M22" s="92"/>
      <c r="N22" s="92"/>
      <c r="O22" s="92"/>
      <c r="P22" s="92"/>
      <c r="Q22" s="92"/>
    </row>
    <row r="23" spans="1:17">
      <c r="A23" s="93"/>
      <c r="B23" s="92" t="s">
        <v>103</v>
      </c>
      <c r="C23" s="92"/>
      <c r="D23" s="92"/>
      <c r="E23" s="101">
        <v>23.257133626045785</v>
      </c>
      <c r="F23" s="101">
        <v>14.491576031508862</v>
      </c>
      <c r="G23" s="101">
        <v>72.277430291913944</v>
      </c>
      <c r="H23" s="101">
        <v>0</v>
      </c>
      <c r="I23" s="101">
        <v>0</v>
      </c>
      <c r="J23" s="101">
        <v>0</v>
      </c>
      <c r="K23" s="101">
        <v>42.888559168155503</v>
      </c>
      <c r="L23" s="101">
        <v>31.813074652524747</v>
      </c>
      <c r="M23" s="92"/>
      <c r="N23" s="92"/>
      <c r="O23" s="92"/>
      <c r="P23" s="92"/>
      <c r="Q23" s="92"/>
    </row>
    <row r="24" spans="1:17">
      <c r="A24" s="93"/>
      <c r="B24" s="92" t="s">
        <v>151</v>
      </c>
      <c r="C24" s="92"/>
      <c r="D24" s="92"/>
      <c r="E24" s="101">
        <v>18.471205370727802</v>
      </c>
      <c r="F24" s="101">
        <v>11.228591464793251</v>
      </c>
      <c r="G24" s="101">
        <v>22.840793930052804</v>
      </c>
      <c r="H24" s="101">
        <v>0</v>
      </c>
      <c r="I24" s="101">
        <v>0</v>
      </c>
      <c r="J24" s="101">
        <v>0</v>
      </c>
      <c r="K24" s="101">
        <v>18.94106077569279</v>
      </c>
      <c r="L24" s="101">
        <v>17.44548133218208</v>
      </c>
      <c r="M24" s="92"/>
      <c r="N24" s="92"/>
      <c r="O24" s="92"/>
      <c r="P24" s="92"/>
      <c r="Q24" s="92"/>
    </row>
    <row r="25" spans="1:17" ht="21" customHeight="1">
      <c r="A25" s="88" t="s">
        <v>154</v>
      </c>
      <c r="B25" s="90"/>
      <c r="C25" s="90"/>
      <c r="D25" s="90"/>
      <c r="E25" s="99"/>
      <c r="F25" s="99"/>
      <c r="G25" s="99"/>
      <c r="H25" s="99"/>
      <c r="I25" s="99"/>
      <c r="J25" s="99"/>
      <c r="K25" s="100"/>
      <c r="L25" s="100"/>
      <c r="M25" s="87"/>
      <c r="N25" s="87"/>
      <c r="O25" s="87"/>
      <c r="P25" s="87"/>
      <c r="Q25" s="87"/>
    </row>
    <row r="26" spans="1:17">
      <c r="A26" s="88"/>
      <c r="B26" s="90" t="s">
        <v>104</v>
      </c>
      <c r="C26" s="90"/>
      <c r="D26" s="90"/>
      <c r="E26" s="99">
        <v>10996489.369899999</v>
      </c>
      <c r="F26" s="99">
        <v>32981487.744240001</v>
      </c>
      <c r="G26" s="99">
        <v>34809794.894040003</v>
      </c>
      <c r="H26" s="99">
        <v>0</v>
      </c>
      <c r="I26" s="99">
        <v>2307172</v>
      </c>
      <c r="J26" s="99">
        <v>0</v>
      </c>
      <c r="K26" s="99">
        <v>92652104.612000018</v>
      </c>
      <c r="L26" s="99">
        <v>173747048.62018001</v>
      </c>
      <c r="M26" s="90"/>
      <c r="N26" s="90"/>
      <c r="O26" s="90"/>
      <c r="P26" s="90"/>
      <c r="Q26" s="90"/>
    </row>
    <row r="27" spans="1:17">
      <c r="A27" s="88"/>
      <c r="B27" s="90" t="s">
        <v>109</v>
      </c>
      <c r="C27" s="90"/>
      <c r="D27" s="90"/>
      <c r="E27" s="99">
        <v>9659770.8299000002</v>
      </c>
      <c r="F27" s="99">
        <v>19789305.668000001</v>
      </c>
      <c r="G27" s="99">
        <v>16042373.778999999</v>
      </c>
      <c r="H27" s="99">
        <v>0</v>
      </c>
      <c r="I27" s="99">
        <v>0</v>
      </c>
      <c r="J27" s="99">
        <v>0</v>
      </c>
      <c r="K27" s="99">
        <v>47300532.155000001</v>
      </c>
      <c r="L27" s="99">
        <v>92791982.431899995</v>
      </c>
      <c r="M27" s="90"/>
      <c r="N27" s="90"/>
      <c r="O27" s="90"/>
      <c r="P27" s="90"/>
      <c r="Q27" s="90"/>
    </row>
    <row r="28" spans="1:17">
      <c r="A28" s="88"/>
      <c r="B28" s="90" t="s">
        <v>213</v>
      </c>
      <c r="C28" s="90"/>
      <c r="D28" s="90"/>
      <c r="E28" s="99">
        <v>1206095.78</v>
      </c>
      <c r="F28" s="99">
        <v>11587689.497</v>
      </c>
      <c r="G28" s="99">
        <v>18398659.997000001</v>
      </c>
      <c r="H28" s="99">
        <v>0</v>
      </c>
      <c r="I28" s="99">
        <v>2202671</v>
      </c>
      <c r="J28" s="99">
        <v>0</v>
      </c>
      <c r="K28" s="99">
        <v>40907215.024999999</v>
      </c>
      <c r="L28" s="99">
        <v>74302331.298999995</v>
      </c>
      <c r="M28" s="90"/>
      <c r="N28" s="90"/>
      <c r="O28" s="90"/>
      <c r="P28" s="90"/>
      <c r="Q28" s="90"/>
    </row>
    <row r="29" spans="1:17">
      <c r="A29" s="88"/>
      <c r="B29" s="90" t="s">
        <v>24</v>
      </c>
      <c r="C29" s="90"/>
      <c r="D29" s="90"/>
      <c r="E29" s="99">
        <v>88234.94</v>
      </c>
      <c r="F29" s="99">
        <v>445291.98164000001</v>
      </c>
      <c r="G29" s="99">
        <v>331949.92761000001</v>
      </c>
      <c r="H29" s="99">
        <v>0</v>
      </c>
      <c r="I29" s="99">
        <v>29972</v>
      </c>
      <c r="J29" s="99">
        <v>0</v>
      </c>
      <c r="K29" s="99">
        <v>2043975.0259</v>
      </c>
      <c r="L29" s="99">
        <v>2939423.8751500002</v>
      </c>
      <c r="M29" s="90"/>
      <c r="N29" s="90"/>
      <c r="O29" s="90"/>
      <c r="P29" s="90"/>
      <c r="Q29" s="90"/>
    </row>
    <row r="30" spans="1:17">
      <c r="A30" s="88"/>
      <c r="B30" s="90" t="s">
        <v>110</v>
      </c>
      <c r="C30" s="90"/>
      <c r="D30" s="90"/>
      <c r="E30" s="99">
        <v>42387.82</v>
      </c>
      <c r="F30" s="99">
        <v>1159200.5976</v>
      </c>
      <c r="G30" s="99">
        <v>36811.190430000002</v>
      </c>
      <c r="H30" s="99">
        <v>0</v>
      </c>
      <c r="I30" s="99">
        <v>74529</v>
      </c>
      <c r="J30" s="99">
        <v>0</v>
      </c>
      <c r="K30" s="99">
        <v>2400382.4060999998</v>
      </c>
      <c r="L30" s="99">
        <v>3713311.01413</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ht="12.75" customHeight="1">
      <c r="A32" s="88"/>
      <c r="B32" s="90" t="s">
        <v>104</v>
      </c>
      <c r="C32" s="90"/>
      <c r="D32" s="90"/>
      <c r="E32" s="99">
        <v>13413898.87012</v>
      </c>
      <c r="F32" s="99">
        <v>40308370.553260006</v>
      </c>
      <c r="G32" s="99">
        <v>41474971.796096995</v>
      </c>
      <c r="H32" s="99">
        <v>0</v>
      </c>
      <c r="I32" s="99">
        <v>2560011.999969</v>
      </c>
      <c r="J32" s="99">
        <v>0</v>
      </c>
      <c r="K32" s="99">
        <v>107091497.1926</v>
      </c>
      <c r="L32" s="99">
        <v>204848750.41204602</v>
      </c>
      <c r="M32" s="90"/>
      <c r="N32" s="90"/>
      <c r="O32" s="90"/>
      <c r="P32" s="90"/>
      <c r="Q32" s="90"/>
    </row>
    <row r="33" spans="1:17">
      <c r="A33" s="88"/>
      <c r="B33" s="90" t="s">
        <v>109</v>
      </c>
      <c r="C33" s="90"/>
      <c r="D33" s="90"/>
      <c r="E33" s="99">
        <v>11818066.085000001</v>
      </c>
      <c r="F33" s="99">
        <v>25077441.693</v>
      </c>
      <c r="G33" s="99">
        <v>18931975.548999999</v>
      </c>
      <c r="H33" s="99">
        <v>0</v>
      </c>
      <c r="I33" s="99">
        <v>0</v>
      </c>
      <c r="J33" s="99">
        <v>0</v>
      </c>
      <c r="K33" s="99">
        <v>54711982.758000001</v>
      </c>
      <c r="L33" s="99">
        <v>110539466.08499999</v>
      </c>
      <c r="M33" s="90"/>
      <c r="N33" s="90"/>
      <c r="O33" s="90"/>
      <c r="P33" s="90"/>
      <c r="Q33" s="90"/>
    </row>
    <row r="34" spans="1:17">
      <c r="A34" s="88"/>
      <c r="B34" s="90" t="s">
        <v>213</v>
      </c>
      <c r="C34" s="90"/>
      <c r="D34" s="90"/>
      <c r="E34" s="99">
        <v>1413840.5462</v>
      </c>
      <c r="F34" s="99">
        <v>13444562.363</v>
      </c>
      <c r="G34" s="99">
        <v>22096526.118000001</v>
      </c>
      <c r="H34" s="99">
        <v>0</v>
      </c>
      <c r="I34" s="99">
        <v>2425023.8741000001</v>
      </c>
      <c r="J34" s="99">
        <v>0</v>
      </c>
      <c r="K34" s="99">
        <v>47251808.912</v>
      </c>
      <c r="L34" s="99">
        <v>86631761.813299999</v>
      </c>
      <c r="M34" s="90"/>
      <c r="N34" s="90"/>
      <c r="O34" s="90"/>
      <c r="P34" s="90"/>
      <c r="Q34" s="90"/>
    </row>
    <row r="35" spans="1:17">
      <c r="A35" s="88"/>
      <c r="B35" s="90" t="s">
        <v>24</v>
      </c>
      <c r="C35" s="90"/>
      <c r="D35" s="90"/>
      <c r="E35" s="99">
        <v>125625.26925</v>
      </c>
      <c r="F35" s="99">
        <v>522084.15476</v>
      </c>
      <c r="G35" s="99">
        <v>401982.19128000003</v>
      </c>
      <c r="H35" s="99">
        <v>0</v>
      </c>
      <c r="I35" s="99">
        <v>55756.345042000001</v>
      </c>
      <c r="J35" s="99">
        <v>0</v>
      </c>
      <c r="K35" s="99">
        <v>2358438.125</v>
      </c>
      <c r="L35" s="99">
        <v>3463886.0853320002</v>
      </c>
      <c r="M35" s="90"/>
      <c r="N35" s="90"/>
      <c r="O35" s="90"/>
      <c r="P35" s="90"/>
      <c r="Q35" s="90"/>
    </row>
    <row r="36" spans="1:17">
      <c r="A36" s="88"/>
      <c r="B36" s="90" t="s">
        <v>110</v>
      </c>
      <c r="C36" s="90"/>
      <c r="D36" s="90"/>
      <c r="E36" s="99">
        <v>56366.969669999999</v>
      </c>
      <c r="F36" s="99">
        <v>1264282.3425</v>
      </c>
      <c r="G36" s="99">
        <v>44487.937816999998</v>
      </c>
      <c r="H36" s="99">
        <v>0</v>
      </c>
      <c r="I36" s="99">
        <v>79231.780826999995</v>
      </c>
      <c r="J36" s="99">
        <v>0</v>
      </c>
      <c r="K36" s="99">
        <v>2769267.3975999998</v>
      </c>
      <c r="L36" s="99">
        <v>4213636.4284140002</v>
      </c>
      <c r="M36" s="90"/>
      <c r="N36" s="90"/>
      <c r="O36" s="90"/>
      <c r="P36" s="90"/>
      <c r="Q36" s="90"/>
    </row>
    <row r="37" spans="1:17" ht="21" customHeight="1">
      <c r="A37" s="88" t="s">
        <v>111</v>
      </c>
      <c r="C37" s="87"/>
      <c r="D37" s="87"/>
      <c r="E37" s="99"/>
      <c r="F37" s="99"/>
      <c r="G37" s="99"/>
      <c r="H37" s="100"/>
      <c r="I37" s="100"/>
      <c r="J37" s="100"/>
      <c r="K37" s="99"/>
      <c r="L37" s="99"/>
      <c r="M37" s="87"/>
      <c r="N37" s="87"/>
      <c r="O37" s="87"/>
      <c r="P37" s="87"/>
      <c r="Q37" s="87"/>
    </row>
    <row r="38" spans="1:17" ht="12.75" customHeight="1">
      <c r="A38" s="88"/>
      <c r="B38" s="95" t="s">
        <v>180</v>
      </c>
      <c r="C38" s="87"/>
      <c r="D38" s="87"/>
      <c r="E38" s="99">
        <v>321</v>
      </c>
      <c r="F38" s="99">
        <v>513</v>
      </c>
      <c r="G38" s="99">
        <v>633</v>
      </c>
      <c r="H38" s="99">
        <v>0</v>
      </c>
      <c r="I38" s="99">
        <v>0</v>
      </c>
      <c r="J38" s="99">
        <v>0</v>
      </c>
      <c r="K38" s="99">
        <v>1414</v>
      </c>
      <c r="L38" s="99">
        <v>2881</v>
      </c>
      <c r="M38" s="87"/>
      <c r="N38" s="87"/>
      <c r="O38" s="87"/>
      <c r="P38" s="87"/>
      <c r="Q38" s="87"/>
    </row>
    <row r="39" spans="1:17" ht="12.75" customHeight="1">
      <c r="A39" s="94"/>
      <c r="B39" s="95" t="s">
        <v>181</v>
      </c>
      <c r="C39" s="97"/>
      <c r="D39" s="97"/>
      <c r="E39" s="99">
        <v>313</v>
      </c>
      <c r="F39" s="99">
        <v>493</v>
      </c>
      <c r="G39" s="99">
        <v>618</v>
      </c>
      <c r="H39" s="99">
        <v>0</v>
      </c>
      <c r="I39" s="99">
        <v>0</v>
      </c>
      <c r="J39" s="99">
        <v>0</v>
      </c>
      <c r="K39" s="99">
        <v>1388</v>
      </c>
      <c r="L39" s="99">
        <v>2812</v>
      </c>
      <c r="M39" s="97"/>
      <c r="N39" s="97"/>
      <c r="O39" s="92"/>
      <c r="P39" s="95"/>
      <c r="Q39" s="95"/>
    </row>
    <row r="40" spans="1:17">
      <c r="A40" s="94"/>
      <c r="B40" s="95" t="s">
        <v>112</v>
      </c>
      <c r="E40" s="99">
        <v>261</v>
      </c>
      <c r="F40" s="99">
        <v>435.05555554</v>
      </c>
      <c r="G40" s="99">
        <v>457.31671667000001</v>
      </c>
      <c r="H40" s="99">
        <v>0</v>
      </c>
      <c r="I40" s="99">
        <v>0</v>
      </c>
      <c r="J40" s="99">
        <v>0</v>
      </c>
      <c r="K40" s="99">
        <v>1042.2555556</v>
      </c>
      <c r="L40" s="99">
        <v>2195.6278278099999</v>
      </c>
    </row>
    <row r="41" spans="1:17" ht="21" customHeight="1">
      <c r="A41" s="94" t="s">
        <v>116</v>
      </c>
      <c r="B41" s="95"/>
    </row>
    <row r="42" spans="1:17" ht="12.75" customHeight="1">
      <c r="B42" s="89" t="s">
        <v>152</v>
      </c>
    </row>
    <row r="43" spans="1:17">
      <c r="B43" s="87" t="s">
        <v>172</v>
      </c>
      <c r="E43" s="101">
        <v>41.031049850000002</v>
      </c>
      <c r="F43" s="101">
        <v>138.14846944599998</v>
      </c>
      <c r="G43" s="101">
        <v>133.381820307</v>
      </c>
      <c r="H43" s="101">
        <v>0</v>
      </c>
      <c r="I43" s="101">
        <v>17.617488380000001</v>
      </c>
      <c r="J43" s="101">
        <v>0</v>
      </c>
      <c r="K43" s="101">
        <v>355.741532452</v>
      </c>
      <c r="L43" s="99">
        <v>685.92036043500002</v>
      </c>
      <c r="M43" s="102"/>
    </row>
    <row r="44" spans="1:17">
      <c r="A44" s="94"/>
      <c r="B44" s="95" t="s">
        <v>105</v>
      </c>
      <c r="E44" s="101">
        <v>3.8223510799999998</v>
      </c>
      <c r="F44" s="101">
        <v>18.47913801</v>
      </c>
      <c r="G44" s="101">
        <v>25.788117605</v>
      </c>
      <c r="H44" s="101">
        <v>0</v>
      </c>
      <c r="I44" s="101">
        <v>0.2204932</v>
      </c>
      <c r="J44" s="101">
        <v>0</v>
      </c>
      <c r="K44" s="101">
        <v>71.642313572000006</v>
      </c>
      <c r="L44" s="99">
        <v>119.95241346700001</v>
      </c>
      <c r="M44" s="102"/>
    </row>
    <row r="45" spans="1:17">
      <c r="A45" s="94"/>
      <c r="B45" s="95" t="s">
        <v>106</v>
      </c>
      <c r="E45" s="101">
        <v>15.095882905</v>
      </c>
      <c r="F45" s="101">
        <v>44.616652791999996</v>
      </c>
      <c r="G45" s="101">
        <v>12.98061828</v>
      </c>
      <c r="H45" s="101">
        <v>0</v>
      </c>
      <c r="I45" s="101">
        <v>0.69474219000000004</v>
      </c>
      <c r="J45" s="101">
        <v>0</v>
      </c>
      <c r="K45" s="101">
        <v>48.27644265</v>
      </c>
      <c r="L45" s="99">
        <v>121.66433881699999</v>
      </c>
      <c r="M45" s="102"/>
    </row>
    <row r="46" spans="1:17">
      <c r="B46" s="95" t="s">
        <v>174</v>
      </c>
      <c r="E46" s="101">
        <v>18.918233985000001</v>
      </c>
      <c r="F46" s="101">
        <v>63.095790801999996</v>
      </c>
      <c r="G46" s="101">
        <v>38.768735884999998</v>
      </c>
      <c r="H46" s="101">
        <v>0</v>
      </c>
      <c r="I46" s="101">
        <v>0.91523539000000009</v>
      </c>
      <c r="J46" s="101">
        <v>0</v>
      </c>
      <c r="K46" s="101">
        <v>119.91875622200001</v>
      </c>
      <c r="L46" s="99">
        <v>241.61675228400003</v>
      </c>
      <c r="M46" s="102"/>
    </row>
    <row r="47" spans="1:17" ht="21" customHeight="1">
      <c r="B47" s="89" t="s">
        <v>153</v>
      </c>
      <c r="E47" s="101"/>
      <c r="F47" s="101"/>
      <c r="G47" s="101"/>
      <c r="H47" s="101"/>
      <c r="I47" s="101"/>
      <c r="J47" s="101"/>
      <c r="K47" s="101"/>
      <c r="L47" s="101"/>
      <c r="M47" s="102"/>
    </row>
    <row r="48" spans="1:17">
      <c r="B48" s="87" t="s">
        <v>172</v>
      </c>
      <c r="E48" s="101">
        <v>35.288121095000001</v>
      </c>
      <c r="F48" s="101">
        <v>69.076690686000006</v>
      </c>
      <c r="G48" s="101">
        <v>43.008149334999999</v>
      </c>
      <c r="H48" s="101">
        <v>0</v>
      </c>
      <c r="I48" s="101">
        <v>0</v>
      </c>
      <c r="J48" s="101">
        <v>0</v>
      </c>
      <c r="K48" s="101">
        <v>148.793525114</v>
      </c>
      <c r="L48" s="99">
        <v>296.16648623000003</v>
      </c>
      <c r="M48" s="102"/>
    </row>
    <row r="49" spans="1:13">
      <c r="B49" s="95" t="s">
        <v>105</v>
      </c>
      <c r="E49" s="101">
        <v>3.4870573999999999</v>
      </c>
      <c r="F49" s="101">
        <v>9.8860098359999995</v>
      </c>
      <c r="G49" s="101">
        <v>18.506465840000001</v>
      </c>
      <c r="H49" s="101">
        <v>0</v>
      </c>
      <c r="I49" s="101">
        <v>0</v>
      </c>
      <c r="J49" s="101">
        <v>0</v>
      </c>
      <c r="K49" s="101">
        <v>40.917007607999999</v>
      </c>
      <c r="L49" s="99">
        <v>72.796540684000007</v>
      </c>
      <c r="M49" s="102"/>
    </row>
    <row r="50" spans="1:13">
      <c r="B50" s="95" t="s">
        <v>106</v>
      </c>
      <c r="E50" s="101">
        <v>13.458236299999999</v>
      </c>
      <c r="F50" s="101">
        <v>34.019764236</v>
      </c>
      <c r="G50" s="101">
        <v>8.5503869950000002</v>
      </c>
      <c r="H50" s="101">
        <v>0</v>
      </c>
      <c r="I50" s="101">
        <v>0</v>
      </c>
      <c r="J50" s="101">
        <v>0</v>
      </c>
      <c r="K50" s="101">
        <v>32.362943100000003</v>
      </c>
      <c r="L50" s="99">
        <v>88.391330630999988</v>
      </c>
      <c r="M50" s="102"/>
    </row>
    <row r="51" spans="1:13">
      <c r="B51" s="95" t="s">
        <v>174</v>
      </c>
      <c r="E51" s="101">
        <v>16.945293700000001</v>
      </c>
      <c r="F51" s="101">
        <v>43.905774072</v>
      </c>
      <c r="G51" s="101">
        <v>27.056852835000001</v>
      </c>
      <c r="H51" s="101">
        <v>0</v>
      </c>
      <c r="I51" s="101">
        <v>0</v>
      </c>
      <c r="J51" s="101">
        <v>0</v>
      </c>
      <c r="K51" s="101">
        <v>73.279950708000001</v>
      </c>
      <c r="L51" s="99">
        <v>161.187871315</v>
      </c>
      <c r="M51" s="102"/>
    </row>
    <row r="56" spans="1:13">
      <c r="A56" s="5" t="s">
        <v>175</v>
      </c>
    </row>
    <row r="57" spans="1:13">
      <c r="A57" s="5" t="s">
        <v>101</v>
      </c>
    </row>
    <row r="58" spans="1:13">
      <c r="A58" s="5" t="s">
        <v>216</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8" tint="0.59999389629810485"/>
    <pageSetUpPr fitToPage="1"/>
  </sheetPr>
  <dimension ref="A1:M79"/>
  <sheetViews>
    <sheetView topLeftCell="A136" zoomScale="90" zoomScaleNormal="90" zoomScaleSheetLayoutView="100" workbookViewId="0">
      <selection activeCell="A42" sqref="A42"/>
    </sheetView>
  </sheetViews>
  <sheetFormatPr baseColWidth="10" defaultColWidth="11.453125" defaultRowHeight="11.5"/>
  <cols>
    <col min="1" max="1" width="28" style="39" customWidth="1"/>
    <col min="2" max="2" width="48.26953125" style="39" customWidth="1"/>
    <col min="3" max="3" width="10" style="39" customWidth="1"/>
    <col min="4" max="4" width="30.26953125" style="39" customWidth="1"/>
    <col min="5" max="5" width="67.7265625" style="39" bestFit="1" customWidth="1"/>
    <col min="6" max="10" width="13.7265625" style="39" customWidth="1"/>
    <col min="11" max="12" width="11.453125" style="39" customWidth="1"/>
    <col min="13" max="14" width="11.453125" style="39"/>
    <col min="15" max="15" width="11.453125" style="39" customWidth="1"/>
    <col min="16" max="16384" width="11.453125" style="39"/>
  </cols>
  <sheetData>
    <row r="1" spans="1:10" ht="9" customHeight="1"/>
    <row r="2" spans="1:10" ht="18" customHeight="1">
      <c r="A2" s="216" t="s">
        <v>57</v>
      </c>
      <c r="B2" s="216"/>
      <c r="C2" s="216"/>
      <c r="D2" s="216"/>
      <c r="E2" s="31" t="s">
        <v>58</v>
      </c>
      <c r="J2" s="44"/>
    </row>
    <row r="3" spans="1:10" ht="15.5">
      <c r="B3" s="43"/>
      <c r="C3" s="43"/>
      <c r="D3" s="43"/>
    </row>
    <row r="4" spans="1:10" ht="15.5">
      <c r="A4" s="38" t="s">
        <v>98</v>
      </c>
      <c r="B4" s="43"/>
      <c r="C4" s="43"/>
      <c r="D4" s="43"/>
    </row>
    <row r="5" spans="1:10" ht="15.5">
      <c r="A5" s="58" t="s">
        <v>99</v>
      </c>
      <c r="B5" s="36" t="s">
        <v>92</v>
      </c>
      <c r="C5" s="43"/>
      <c r="D5" s="58"/>
      <c r="E5" s="38"/>
    </row>
    <row r="6" spans="1:10" ht="15.5">
      <c r="B6" s="36" t="s">
        <v>127</v>
      </c>
      <c r="C6" s="43"/>
      <c r="D6" s="37"/>
      <c r="E6" s="38"/>
    </row>
    <row r="7" spans="1:10" ht="15.5">
      <c r="B7" s="57" t="s">
        <v>93</v>
      </c>
      <c r="C7" s="43"/>
      <c r="D7" s="37"/>
      <c r="E7" s="38"/>
    </row>
    <row r="8" spans="1:10" ht="15.5">
      <c r="B8" s="36" t="s">
        <v>94</v>
      </c>
      <c r="C8" s="43"/>
      <c r="D8" s="37"/>
      <c r="E8" s="38"/>
    </row>
    <row r="9" spans="1:10" ht="15.5">
      <c r="B9" s="36" t="s">
        <v>95</v>
      </c>
      <c r="C9" s="43"/>
      <c r="D9" s="37"/>
      <c r="E9" s="38"/>
    </row>
    <row r="10" spans="1:10" ht="15.5">
      <c r="B10" s="36" t="s">
        <v>96</v>
      </c>
      <c r="C10" s="43"/>
      <c r="D10" s="37"/>
      <c r="E10" s="38"/>
    </row>
    <row r="11" spans="1:10" ht="15.5">
      <c r="B11" s="36" t="s">
        <v>97</v>
      </c>
      <c r="C11" s="43"/>
      <c r="D11" s="37"/>
      <c r="E11" s="38"/>
    </row>
    <row r="12" spans="1:10" ht="15.5">
      <c r="B12" s="36"/>
      <c r="C12" s="43"/>
      <c r="D12" s="37"/>
      <c r="E12" s="38"/>
    </row>
    <row r="13" spans="1:10">
      <c r="A13" s="218" t="s">
        <v>59</v>
      </c>
      <c r="B13" s="218"/>
      <c r="C13" s="218"/>
    </row>
    <row r="14" spans="1:10" ht="13.5" customHeight="1">
      <c r="A14" s="219" t="s">
        <v>84</v>
      </c>
      <c r="B14" s="219"/>
      <c r="C14" s="219"/>
    </row>
    <row r="15" spans="1:10" ht="19.5" customHeight="1">
      <c r="A15" s="220" t="s">
        <v>161</v>
      </c>
      <c r="B15" s="221"/>
      <c r="C15" s="221"/>
      <c r="D15" s="221"/>
      <c r="E15" s="221"/>
      <c r="F15" s="221"/>
      <c r="G15" s="221"/>
      <c r="H15" s="221"/>
      <c r="I15" s="221"/>
      <c r="J15" s="221"/>
    </row>
    <row r="16" spans="1:10">
      <c r="A16" s="45"/>
      <c r="B16" s="45" t="s">
        <v>60</v>
      </c>
      <c r="C16" s="45"/>
      <c r="D16" s="45"/>
      <c r="E16" s="45"/>
      <c r="F16" s="46"/>
      <c r="G16" s="46"/>
      <c r="H16" s="46"/>
      <c r="I16" s="46"/>
      <c r="J16" s="46"/>
    </row>
    <row r="17" spans="1:13" ht="12.75" customHeight="1">
      <c r="A17" s="45"/>
      <c r="B17" s="45" t="s">
        <v>61</v>
      </c>
      <c r="C17" s="45"/>
      <c r="D17" s="45"/>
      <c r="E17" s="45"/>
      <c r="F17" s="46"/>
      <c r="G17" s="46"/>
      <c r="H17" s="46"/>
      <c r="I17" s="46"/>
      <c r="J17" s="46"/>
    </row>
    <row r="18" spans="1:13">
      <c r="A18" s="45"/>
      <c r="B18" s="40" t="s">
        <v>62</v>
      </c>
      <c r="F18" s="46"/>
      <c r="G18" s="46"/>
      <c r="H18" s="46"/>
      <c r="I18" s="46"/>
      <c r="J18" s="46"/>
    </row>
    <row r="19" spans="1:13" ht="12" customHeight="1">
      <c r="A19" s="191"/>
      <c r="B19" s="47" t="s">
        <v>205</v>
      </c>
      <c r="C19" s="47"/>
      <c r="D19" s="47"/>
      <c r="F19" s="192"/>
      <c r="G19" s="192"/>
      <c r="H19" s="192"/>
      <c r="I19" s="192"/>
      <c r="J19" s="192"/>
    </row>
    <row r="20" spans="1:13" ht="12" customHeight="1">
      <c r="A20" s="45"/>
      <c r="B20" s="47" t="s">
        <v>83</v>
      </c>
      <c r="C20" s="47"/>
      <c r="D20" s="47"/>
      <c r="F20" s="46"/>
      <c r="G20" s="46"/>
      <c r="H20" s="46"/>
      <c r="I20" s="46"/>
      <c r="J20" s="46"/>
    </row>
    <row r="21" spans="1:13" ht="12" customHeight="1">
      <c r="A21" s="220"/>
      <c r="B21" s="220"/>
      <c r="C21" s="220"/>
      <c r="D21" s="220"/>
      <c r="E21" s="220"/>
      <c r="F21" s="220"/>
      <c r="G21" s="220"/>
      <c r="H21" s="220"/>
      <c r="I21" s="220"/>
      <c r="J21" s="220"/>
      <c r="K21" s="220"/>
      <c r="L21" s="220"/>
      <c r="M21" s="220"/>
    </row>
    <row r="22" spans="1:13" s="47" customFormat="1" ht="13.5" customHeight="1">
      <c r="A22" s="42" t="s">
        <v>85</v>
      </c>
      <c r="B22" s="37"/>
      <c r="C22" s="37"/>
      <c r="D22" s="37"/>
      <c r="E22" s="37"/>
      <c r="F22" s="37"/>
      <c r="G22" s="37"/>
      <c r="H22" s="37"/>
      <c r="I22" s="37"/>
      <c r="J22" s="37"/>
    </row>
    <row r="23" spans="1:13" ht="27.75" customHeight="1">
      <c r="A23" s="217" t="s">
        <v>128</v>
      </c>
      <c r="B23" s="217"/>
      <c r="C23" s="217"/>
      <c r="D23" s="217"/>
      <c r="E23" s="217"/>
      <c r="F23" s="217"/>
      <c r="G23" s="217"/>
      <c r="H23" s="217"/>
      <c r="I23" s="217"/>
      <c r="J23" s="217"/>
    </row>
    <row r="24" spans="1:13" ht="25.9" customHeight="1">
      <c r="A24" s="218" t="s">
        <v>63</v>
      </c>
      <c r="B24" s="218"/>
      <c r="C24" s="218"/>
    </row>
    <row r="25" spans="1:13" ht="15" customHeight="1">
      <c r="A25" s="219" t="s">
        <v>86</v>
      </c>
      <c r="B25" s="219"/>
      <c r="C25" s="219"/>
    </row>
    <row r="26" spans="1:13" ht="27" customHeight="1">
      <c r="A26" s="217" t="s">
        <v>129</v>
      </c>
      <c r="B26" s="217"/>
      <c r="C26" s="217"/>
      <c r="D26" s="217"/>
      <c r="E26" s="217"/>
      <c r="F26" s="217"/>
      <c r="G26" s="217"/>
      <c r="H26" s="217"/>
      <c r="I26" s="217"/>
      <c r="J26" s="217"/>
    </row>
    <row r="27" spans="1:13" ht="9.75" customHeight="1">
      <c r="A27" s="40"/>
    </row>
    <row r="28" spans="1:13">
      <c r="A28" s="219" t="s">
        <v>87</v>
      </c>
      <c r="B28" s="219"/>
    </row>
    <row r="29" spans="1:13" ht="15.75" customHeight="1">
      <c r="A29" s="39" t="s">
        <v>64</v>
      </c>
    </row>
    <row r="30" spans="1:13" ht="15.75" customHeight="1"/>
    <row r="31" spans="1:13" ht="15.75" customHeight="1">
      <c r="A31" s="190"/>
      <c r="B31" s="37"/>
      <c r="C31" s="37"/>
      <c r="D31" s="37"/>
      <c r="E31" s="37"/>
      <c r="F31" s="37"/>
      <c r="G31" s="37"/>
      <c r="H31" s="37"/>
      <c r="I31" s="37"/>
    </row>
    <row r="32" spans="1:13" ht="10.5" customHeight="1">
      <c r="A32" s="203"/>
      <c r="B32" s="203"/>
      <c r="C32" s="203"/>
      <c r="D32" s="203"/>
      <c r="E32" s="203"/>
      <c r="F32" s="203"/>
      <c r="G32" s="203"/>
      <c r="H32" s="203"/>
      <c r="I32" s="203"/>
      <c r="J32" s="203"/>
    </row>
    <row r="33" spans="1:11" ht="36.75" customHeight="1">
      <c r="A33" s="222" t="s">
        <v>65</v>
      </c>
      <c r="B33" s="222"/>
      <c r="C33" s="222"/>
      <c r="D33" s="222"/>
    </row>
    <row r="34" spans="1:11" ht="18.75" customHeight="1">
      <c r="A34" s="218" t="s">
        <v>66</v>
      </c>
      <c r="B34" s="218"/>
      <c r="C34" s="218"/>
    </row>
    <row r="35" spans="1:11" ht="17.25" customHeight="1">
      <c r="A35" s="39" t="s">
        <v>67</v>
      </c>
    </row>
    <row r="36" spans="1:11" ht="27" customHeight="1">
      <c r="A36" s="211" t="s">
        <v>198</v>
      </c>
      <c r="B36" s="211"/>
      <c r="C36" s="211"/>
      <c r="D36" s="211"/>
      <c r="E36" s="211"/>
      <c r="F36" s="211"/>
      <c r="G36" s="211"/>
      <c r="H36" s="211"/>
      <c r="I36" s="211"/>
      <c r="J36" s="211"/>
      <c r="K36" s="211"/>
    </row>
    <row r="37" spans="1:11" ht="27" customHeight="1">
      <c r="A37" s="211" t="s">
        <v>199</v>
      </c>
      <c r="B37" s="211"/>
      <c r="C37" s="211"/>
      <c r="D37" s="211"/>
      <c r="E37" s="211"/>
      <c r="F37" s="211"/>
      <c r="G37" s="211"/>
      <c r="H37" s="211"/>
      <c r="I37" s="211"/>
      <c r="J37" s="211"/>
      <c r="K37" s="211"/>
    </row>
    <row r="38" spans="1:11" ht="27" customHeight="1">
      <c r="A38" s="211" t="s">
        <v>200</v>
      </c>
      <c r="B38" s="211"/>
      <c r="C38" s="211"/>
      <c r="D38" s="211"/>
      <c r="E38" s="211"/>
      <c r="F38" s="211"/>
      <c r="G38" s="211"/>
      <c r="H38" s="211"/>
      <c r="I38" s="211"/>
      <c r="J38" s="211"/>
      <c r="K38" s="211"/>
    </row>
    <row r="39" spans="1:11" ht="27" customHeight="1">
      <c r="A39" s="48" t="s">
        <v>79</v>
      </c>
    </row>
    <row r="40" spans="1:11" ht="27" customHeight="1">
      <c r="A40" s="211" t="s">
        <v>80</v>
      </c>
      <c r="B40" s="211"/>
      <c r="C40" s="211"/>
      <c r="D40" s="211"/>
      <c r="E40" s="211"/>
      <c r="F40" s="211"/>
      <c r="G40" s="211"/>
      <c r="H40" s="211"/>
      <c r="I40" s="211"/>
      <c r="J40" s="211"/>
      <c r="K40" s="211"/>
    </row>
    <row r="41" spans="1:11" ht="27" customHeight="1">
      <c r="A41" s="48" t="s">
        <v>81</v>
      </c>
    </row>
    <row r="42" spans="1:11" ht="27" customHeight="1">
      <c r="A42" s="48" t="s">
        <v>209</v>
      </c>
    </row>
    <row r="43" spans="1:11" ht="27" customHeight="1">
      <c r="A43" s="48" t="s">
        <v>132</v>
      </c>
    </row>
    <row r="44" spans="1:11" ht="27" customHeight="1">
      <c r="A44" s="48" t="s">
        <v>68</v>
      </c>
    </row>
    <row r="45" spans="1:11" ht="27" customHeight="1">
      <c r="A45" s="211" t="s">
        <v>201</v>
      </c>
      <c r="B45" s="211"/>
      <c r="C45" s="211"/>
      <c r="D45" s="211"/>
      <c r="E45" s="211"/>
      <c r="F45" s="211"/>
      <c r="G45" s="211"/>
      <c r="H45" s="211"/>
      <c r="I45" s="211"/>
      <c r="J45" s="211"/>
      <c r="K45" s="211"/>
    </row>
    <row r="46" spans="1:11" ht="27" customHeight="1">
      <c r="A46" s="211" t="s">
        <v>130</v>
      </c>
      <c r="B46" s="211"/>
      <c r="C46" s="211"/>
      <c r="D46" s="211"/>
      <c r="E46" s="211"/>
      <c r="F46" s="211"/>
      <c r="G46" s="211"/>
      <c r="H46" s="211"/>
      <c r="I46" s="211"/>
      <c r="J46" s="211"/>
      <c r="K46" s="211"/>
    </row>
    <row r="47" spans="1:11" ht="27" customHeight="1">
      <c r="A47" s="211" t="s">
        <v>91</v>
      </c>
      <c r="B47" s="211"/>
      <c r="C47" s="211"/>
      <c r="D47" s="211"/>
      <c r="E47" s="211"/>
      <c r="F47" s="211"/>
      <c r="G47" s="211"/>
      <c r="H47" s="211"/>
      <c r="I47" s="211"/>
      <c r="J47" s="211"/>
      <c r="K47" s="211"/>
    </row>
    <row r="48" spans="1:11" ht="19.5" customHeight="1">
      <c r="A48" s="41"/>
      <c r="B48" s="41"/>
      <c r="C48" s="41"/>
      <c r="D48" s="41"/>
      <c r="E48" s="41"/>
      <c r="F48" s="41"/>
      <c r="G48" s="41"/>
      <c r="H48" s="41"/>
      <c r="I48" s="41"/>
      <c r="J48" s="41"/>
      <c r="K48" s="41"/>
    </row>
    <row r="49" spans="1:10" ht="12" customHeight="1">
      <c r="A49" s="212" t="s">
        <v>88</v>
      </c>
      <c r="B49" s="213"/>
      <c r="C49" s="213"/>
      <c r="D49" s="213"/>
      <c r="E49" s="47"/>
      <c r="F49" s="47"/>
      <c r="G49" s="47"/>
      <c r="H49" s="47"/>
      <c r="I49" s="47"/>
      <c r="J49" s="47"/>
    </row>
    <row r="50" spans="1:10" ht="24.75" customHeight="1">
      <c r="A50" s="214" t="s">
        <v>100</v>
      </c>
      <c r="B50" s="214"/>
      <c r="C50" s="214"/>
      <c r="D50" s="214"/>
      <c r="E50" s="214"/>
      <c r="F50" s="214"/>
      <c r="G50" s="214"/>
      <c r="H50" s="214"/>
      <c r="I50" s="214"/>
      <c r="J50" s="214"/>
    </row>
    <row r="51" spans="1:10" ht="22.5" customHeight="1" thickBot="1">
      <c r="A51" s="215" t="s">
        <v>74</v>
      </c>
      <c r="B51" s="215"/>
      <c r="C51" s="215"/>
      <c r="D51" s="215"/>
      <c r="E51" s="215"/>
    </row>
    <row r="52" spans="1:10" ht="15.75" customHeight="1" thickBot="1">
      <c r="A52" s="49" t="s">
        <v>75</v>
      </c>
      <c r="B52" s="208" t="s">
        <v>66</v>
      </c>
      <c r="C52" s="208"/>
      <c r="D52" s="208"/>
      <c r="E52" s="208"/>
    </row>
    <row r="53" spans="1:10" ht="12" customHeight="1">
      <c r="A53" s="209" t="s">
        <v>35</v>
      </c>
      <c r="B53" s="210" t="s">
        <v>194</v>
      </c>
      <c r="C53" s="210"/>
      <c r="D53" s="210"/>
      <c r="E53" s="210"/>
    </row>
    <row r="54" spans="1:10">
      <c r="A54" s="204"/>
      <c r="B54" s="206" t="s">
        <v>208</v>
      </c>
      <c r="C54" s="206"/>
      <c r="D54" s="206"/>
      <c r="E54" s="206"/>
    </row>
    <row r="55" spans="1:10" ht="12.75" customHeight="1">
      <c r="A55" s="204"/>
      <c r="B55" s="206" t="s">
        <v>133</v>
      </c>
      <c r="C55" s="206"/>
      <c r="D55" s="206"/>
      <c r="E55" s="206"/>
    </row>
    <row r="56" spans="1:10">
      <c r="A56" s="204"/>
      <c r="B56" s="206" t="s">
        <v>202</v>
      </c>
      <c r="C56" s="206"/>
      <c r="D56" s="206"/>
      <c r="E56" s="206"/>
    </row>
    <row r="57" spans="1:10">
      <c r="A57" s="204"/>
      <c r="B57" s="206" t="s">
        <v>134</v>
      </c>
      <c r="C57" s="206"/>
      <c r="D57" s="206"/>
      <c r="E57" s="206"/>
    </row>
    <row r="58" spans="1:10">
      <c r="A58" s="204"/>
      <c r="B58" s="39" t="s">
        <v>76</v>
      </c>
    </row>
    <row r="59" spans="1:10">
      <c r="A59" s="204" t="s">
        <v>77</v>
      </c>
      <c r="B59" s="205" t="s">
        <v>69</v>
      </c>
      <c r="C59" s="205"/>
      <c r="D59" s="205"/>
      <c r="E59" s="205"/>
    </row>
    <row r="60" spans="1:10">
      <c r="A60" s="204"/>
      <c r="B60" s="206" t="s">
        <v>70</v>
      </c>
      <c r="C60" s="206"/>
      <c r="D60" s="206"/>
      <c r="E60" s="206"/>
    </row>
    <row r="61" spans="1:10">
      <c r="A61" s="204"/>
      <c r="B61" s="207" t="s">
        <v>135</v>
      </c>
      <c r="C61" s="207"/>
      <c r="D61" s="207"/>
      <c r="E61" s="207"/>
    </row>
    <row r="62" spans="1:10">
      <c r="A62" s="204" t="s">
        <v>36</v>
      </c>
      <c r="B62" s="205" t="s">
        <v>71</v>
      </c>
      <c r="C62" s="205"/>
      <c r="D62" s="205"/>
      <c r="E62" s="205"/>
    </row>
    <row r="63" spans="1:10">
      <c r="A63" s="204"/>
      <c r="B63" s="206" t="s">
        <v>72</v>
      </c>
      <c r="C63" s="206"/>
      <c r="D63" s="206"/>
      <c r="E63" s="206"/>
    </row>
    <row r="64" spans="1:10">
      <c r="A64" s="204"/>
      <c r="B64" s="207" t="s">
        <v>73</v>
      </c>
      <c r="C64" s="207"/>
      <c r="D64" s="207"/>
      <c r="E64" s="207"/>
    </row>
    <row r="65" spans="1:2" ht="13">
      <c r="A65" s="50"/>
      <c r="B65" s="2"/>
    </row>
    <row r="68" spans="1:2">
      <c r="A68" s="126" t="s">
        <v>197</v>
      </c>
    </row>
    <row r="69" spans="1:2">
      <c r="A69" s="126" t="s">
        <v>194</v>
      </c>
    </row>
    <row r="70" spans="1:2">
      <c r="A70" s="126" t="s">
        <v>203</v>
      </c>
    </row>
    <row r="71" spans="1:2">
      <c r="A71" s="126" t="s">
        <v>177</v>
      </c>
    </row>
    <row r="72" spans="1:2">
      <c r="A72" s="126"/>
    </row>
    <row r="73" spans="1:2">
      <c r="A73" s="126" t="s">
        <v>202</v>
      </c>
    </row>
    <row r="74" spans="1:2">
      <c r="A74" s="126" t="s">
        <v>204</v>
      </c>
    </row>
    <row r="75" spans="1:2">
      <c r="A75" s="126" t="s">
        <v>178</v>
      </c>
    </row>
    <row r="76" spans="1:2">
      <c r="A76" s="126"/>
    </row>
    <row r="77" spans="1:2">
      <c r="A77" s="126" t="s">
        <v>207</v>
      </c>
    </row>
    <row r="78" spans="1:2">
      <c r="A78" s="126" t="s">
        <v>195</v>
      </c>
    </row>
    <row r="79" spans="1:2">
      <c r="A79" s="126" t="s">
        <v>196</v>
      </c>
    </row>
  </sheetData>
  <mergeCells count="38">
    <mergeCell ref="A2:D2"/>
    <mergeCell ref="A23:J23"/>
    <mergeCell ref="A47:K47"/>
    <mergeCell ref="A45:K45"/>
    <mergeCell ref="A46:K46"/>
    <mergeCell ref="A34:C34"/>
    <mergeCell ref="A13:C13"/>
    <mergeCell ref="A14:C14"/>
    <mergeCell ref="A15:J15"/>
    <mergeCell ref="A21:M21"/>
    <mergeCell ref="A36:K36"/>
    <mergeCell ref="A24:C24"/>
    <mergeCell ref="A25:C25"/>
    <mergeCell ref="A26:J26"/>
    <mergeCell ref="A28:B28"/>
    <mergeCell ref="A33:D33"/>
    <mergeCell ref="A40:K40"/>
    <mergeCell ref="A49:D49"/>
    <mergeCell ref="A50:J50"/>
    <mergeCell ref="A51:E51"/>
    <mergeCell ref="A37:K37"/>
    <mergeCell ref="A38:K38"/>
    <mergeCell ref="A32:J32"/>
    <mergeCell ref="A59:A61"/>
    <mergeCell ref="B59:E59"/>
    <mergeCell ref="B60:E60"/>
    <mergeCell ref="A62:A64"/>
    <mergeCell ref="B61:E61"/>
    <mergeCell ref="B62:E62"/>
    <mergeCell ref="B63:E63"/>
    <mergeCell ref="B64:E64"/>
    <mergeCell ref="B52:E52"/>
    <mergeCell ref="A53:A58"/>
    <mergeCell ref="B53:E53"/>
    <mergeCell ref="B54:E54"/>
    <mergeCell ref="B55:E55"/>
    <mergeCell ref="B56:E56"/>
    <mergeCell ref="B57:E57"/>
  </mergeCells>
  <phoneticPr fontId="3" type="noConversion"/>
  <hyperlinks>
    <hyperlink ref="E2" location="Contenu!A1" display="retour"/>
  </hyperlinks>
  <pageMargins left="0.78740157480314965" right="0.78740157480314965" top="0.98425196850393704" bottom="0.98425196850393704" header="0.51181102362204722" footer="0.51181102362204722"/>
  <pageSetup paperSize="9" scale="40" orientation="landscape" r:id="rId1"/>
  <headerFooter alignWithMargins="0"/>
  <rowBreaks count="2" manualBreakCount="2">
    <brk id="41" max="16383" man="1"/>
    <brk id="5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6" tint="0.39997558519241921"/>
    <pageSetUpPr fitToPage="1"/>
  </sheetPr>
  <dimension ref="A1:Q58"/>
  <sheetViews>
    <sheetView zoomScale="87" zoomScaleNormal="87" workbookViewId="0">
      <pane ySplit="4" topLeftCell="A5" activePane="bottomLeft" state="frozen"/>
      <selection activeCell="C18" sqref="C18"/>
      <selection pane="bottomLeft" activeCell="L14" sqref="L14"/>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189" t="s">
        <v>239</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37514.026776649749</v>
      </c>
      <c r="F6" s="99">
        <v>31745.098018691588</v>
      </c>
      <c r="G6" s="99">
        <v>0</v>
      </c>
      <c r="H6" s="99">
        <v>0</v>
      </c>
      <c r="I6" s="99">
        <v>0</v>
      </c>
      <c r="J6" s="99">
        <v>0</v>
      </c>
      <c r="K6" s="99">
        <v>0</v>
      </c>
      <c r="L6" s="99">
        <v>36281.94019560879</v>
      </c>
      <c r="M6" s="90"/>
      <c r="N6" s="90"/>
      <c r="O6" s="90"/>
      <c r="P6" s="90"/>
      <c r="Q6" s="90"/>
    </row>
    <row r="7" spans="1:17" ht="12.75" customHeight="1">
      <c r="A7" s="88"/>
      <c r="B7" s="87" t="s">
        <v>147</v>
      </c>
      <c r="C7" s="90"/>
      <c r="D7" s="90"/>
      <c r="E7" s="99">
        <v>70663.95895939086</v>
      </c>
      <c r="F7" s="99">
        <v>42255.448304672893</v>
      </c>
      <c r="G7" s="99">
        <v>0</v>
      </c>
      <c r="H7" s="99">
        <v>0</v>
      </c>
      <c r="I7" s="99">
        <v>0</v>
      </c>
      <c r="J7" s="99">
        <v>0</v>
      </c>
      <c r="K7" s="99">
        <v>0</v>
      </c>
      <c r="L7" s="99">
        <v>64596.672252694618</v>
      </c>
      <c r="M7" s="90"/>
      <c r="N7" s="90"/>
      <c r="O7" s="90"/>
      <c r="P7" s="90"/>
      <c r="Q7" s="90"/>
    </row>
    <row r="8" spans="1:17" ht="21" customHeight="1">
      <c r="A8" s="88"/>
      <c r="B8" s="87" t="s">
        <v>148</v>
      </c>
      <c r="C8" s="90"/>
      <c r="D8" s="90"/>
      <c r="E8" s="99">
        <v>38608.253940257797</v>
      </c>
      <c r="F8" s="99">
        <v>43853.865141086157</v>
      </c>
      <c r="G8" s="99">
        <v>0</v>
      </c>
      <c r="H8" s="99">
        <v>0</v>
      </c>
      <c r="I8" s="99">
        <v>0</v>
      </c>
      <c r="J8" s="99">
        <v>0</v>
      </c>
      <c r="K8" s="99">
        <v>0</v>
      </c>
      <c r="L8" s="99">
        <v>39490.964211183724</v>
      </c>
      <c r="M8" s="90"/>
      <c r="N8" s="90"/>
      <c r="O8" s="90"/>
      <c r="P8" s="90"/>
      <c r="Q8" s="90"/>
    </row>
    <row r="9" spans="1:17" ht="12.75" customHeight="1">
      <c r="A9" s="88"/>
      <c r="B9" s="87" t="s">
        <v>149</v>
      </c>
      <c r="C9" s="90"/>
      <c r="D9" s="90"/>
      <c r="E9" s="99">
        <v>72725.119277951453</v>
      </c>
      <c r="F9" s="99">
        <v>58373.255938229384</v>
      </c>
      <c r="G9" s="99">
        <v>0</v>
      </c>
      <c r="H9" s="99">
        <v>0</v>
      </c>
      <c r="I9" s="99">
        <v>0</v>
      </c>
      <c r="J9" s="99">
        <v>0</v>
      </c>
      <c r="K9" s="99">
        <v>0</v>
      </c>
      <c r="L9" s="99">
        <v>70310.045668436287</v>
      </c>
      <c r="M9" s="90"/>
      <c r="N9" s="90"/>
      <c r="O9" s="90"/>
      <c r="P9" s="90"/>
      <c r="Q9" s="90"/>
    </row>
    <row r="10" spans="1:17" ht="21" customHeight="1">
      <c r="A10" s="82" t="s">
        <v>108</v>
      </c>
      <c r="B10" s="87"/>
      <c r="C10" s="90"/>
      <c r="D10" s="90"/>
      <c r="E10" s="99"/>
      <c r="F10" s="99"/>
      <c r="G10" s="99"/>
      <c r="H10" s="99"/>
      <c r="I10" s="99"/>
      <c r="J10" s="99"/>
      <c r="K10" s="99"/>
      <c r="L10" s="99"/>
      <c r="M10" s="90"/>
      <c r="N10" s="90"/>
      <c r="O10" s="90"/>
      <c r="P10" s="90"/>
      <c r="Q10" s="90"/>
    </row>
    <row r="11" spans="1:17">
      <c r="A11" s="88"/>
      <c r="B11" s="87" t="s">
        <v>146</v>
      </c>
      <c r="C11" s="90"/>
      <c r="D11" s="90"/>
      <c r="E11" s="99">
        <v>43793.460030456852</v>
      </c>
      <c r="F11" s="99">
        <v>44740.252224299067</v>
      </c>
      <c r="G11" s="99">
        <v>0</v>
      </c>
      <c r="H11" s="99">
        <v>0</v>
      </c>
      <c r="I11" s="99">
        <v>0</v>
      </c>
      <c r="J11" s="99">
        <v>0</v>
      </c>
      <c r="K11" s="99">
        <v>0</v>
      </c>
      <c r="L11" s="99">
        <v>43995.669141716571</v>
      </c>
      <c r="M11" s="90"/>
      <c r="N11" s="90"/>
      <c r="O11" s="90"/>
      <c r="P11" s="90"/>
      <c r="Q11" s="90"/>
    </row>
    <row r="12" spans="1:17" ht="12.75" customHeight="1">
      <c r="A12" s="88"/>
      <c r="B12" s="87" t="s">
        <v>147</v>
      </c>
      <c r="C12" s="90"/>
      <c r="D12" s="90"/>
      <c r="E12" s="99">
        <v>80122.000408629436</v>
      </c>
      <c r="F12" s="99">
        <v>57716.459316822431</v>
      </c>
      <c r="G12" s="99">
        <v>0</v>
      </c>
      <c r="H12" s="99">
        <v>0</v>
      </c>
      <c r="I12" s="99">
        <v>0</v>
      </c>
      <c r="J12" s="99">
        <v>0</v>
      </c>
      <c r="K12" s="99">
        <v>0</v>
      </c>
      <c r="L12" s="99">
        <v>75336.785045708588</v>
      </c>
      <c r="M12" s="90"/>
      <c r="N12" s="90"/>
      <c r="O12" s="90"/>
      <c r="P12" s="90"/>
      <c r="Q12" s="90"/>
    </row>
    <row r="13" spans="1:17" ht="21" customHeight="1">
      <c r="A13" s="88"/>
      <c r="B13" s="87" t="s">
        <v>148</v>
      </c>
      <c r="C13" s="90"/>
      <c r="D13" s="90"/>
      <c r="E13" s="99">
        <v>45070.84872133279</v>
      </c>
      <c r="F13" s="99">
        <v>61805.856963092112</v>
      </c>
      <c r="G13" s="99">
        <v>0</v>
      </c>
      <c r="H13" s="99">
        <v>0</v>
      </c>
      <c r="I13" s="99">
        <v>0</v>
      </c>
      <c r="J13" s="99">
        <v>0</v>
      </c>
      <c r="K13" s="99">
        <v>0</v>
      </c>
      <c r="L13" s="99">
        <v>47886.948331745807</v>
      </c>
      <c r="M13" s="90"/>
      <c r="N13" s="90"/>
      <c r="O13" s="90"/>
      <c r="P13" s="90"/>
      <c r="Q13" s="90"/>
    </row>
    <row r="14" spans="1:17">
      <c r="A14" s="88"/>
      <c r="B14" s="87" t="s">
        <v>149</v>
      </c>
      <c r="C14" s="90"/>
      <c r="D14" s="90"/>
      <c r="E14" s="99">
        <v>82459.037426055365</v>
      </c>
      <c r="F14" s="99">
        <v>79731.67453477715</v>
      </c>
      <c r="G14" s="99">
        <v>0</v>
      </c>
      <c r="H14" s="99">
        <v>0</v>
      </c>
      <c r="I14" s="99">
        <v>0</v>
      </c>
      <c r="J14" s="99">
        <v>0</v>
      </c>
      <c r="K14" s="99">
        <v>0</v>
      </c>
      <c r="L14" s="99">
        <v>82000.087811891572</v>
      </c>
      <c r="M14" s="90"/>
      <c r="N14" s="90"/>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101">
        <v>3.5232351381048055</v>
      </c>
      <c r="F16" s="101">
        <v>4.8030820414689037</v>
      </c>
      <c r="G16" s="101">
        <v>0</v>
      </c>
      <c r="H16" s="101">
        <v>0</v>
      </c>
      <c r="I16" s="101">
        <v>0</v>
      </c>
      <c r="J16" s="101">
        <v>0</v>
      </c>
      <c r="K16" s="101">
        <v>0</v>
      </c>
      <c r="L16" s="101">
        <v>3.7358395561345925</v>
      </c>
      <c r="M16" s="91"/>
      <c r="N16" s="91"/>
      <c r="O16" s="91"/>
      <c r="P16" s="87"/>
      <c r="Q16" s="87"/>
    </row>
    <row r="17" spans="1:17">
      <c r="A17" s="93"/>
      <c r="B17" s="92" t="s">
        <v>102</v>
      </c>
      <c r="C17" s="92"/>
      <c r="D17" s="92"/>
      <c r="E17" s="101">
        <v>116.34535028922909</v>
      </c>
      <c r="F17" s="101">
        <v>95.575043757559968</v>
      </c>
      <c r="G17" s="101">
        <v>0</v>
      </c>
      <c r="H17" s="101">
        <v>0</v>
      </c>
      <c r="I17" s="101">
        <v>0</v>
      </c>
      <c r="J17" s="101">
        <v>0</v>
      </c>
      <c r="K17" s="101">
        <v>0</v>
      </c>
      <c r="L17" s="101">
        <v>111.18486975804136</v>
      </c>
      <c r="M17" s="92"/>
      <c r="N17" s="92"/>
      <c r="O17" s="92"/>
      <c r="P17" s="92"/>
      <c r="Q17" s="92"/>
    </row>
    <row r="18" spans="1:17">
      <c r="A18" s="93"/>
      <c r="B18" s="92" t="s">
        <v>103</v>
      </c>
      <c r="C18" s="92"/>
      <c r="D18" s="92"/>
      <c r="E18" s="101">
        <v>13.449529889126152</v>
      </c>
      <c r="F18" s="101">
        <v>12.460146393524013</v>
      </c>
      <c r="G18" s="101">
        <v>0</v>
      </c>
      <c r="H18" s="101">
        <v>0</v>
      </c>
      <c r="I18" s="101">
        <v>0</v>
      </c>
      <c r="J18" s="101">
        <v>0</v>
      </c>
      <c r="K18" s="101">
        <v>0</v>
      </c>
      <c r="L18" s="101">
        <v>13.225249428205535</v>
      </c>
      <c r="M18" s="92"/>
      <c r="N18" s="92"/>
      <c r="O18" s="92"/>
      <c r="P18" s="92"/>
      <c r="Q18" s="92"/>
    </row>
    <row r="19" spans="1:17">
      <c r="A19" s="93"/>
      <c r="B19" s="92" t="s">
        <v>151</v>
      </c>
      <c r="C19" s="92"/>
      <c r="D19" s="92"/>
      <c r="E19" s="101">
        <v>12.055870493702148</v>
      </c>
      <c r="F19" s="101">
        <v>11.023066050249477</v>
      </c>
      <c r="G19" s="101">
        <v>0</v>
      </c>
      <c r="H19" s="101">
        <v>0</v>
      </c>
      <c r="I19" s="101">
        <v>0</v>
      </c>
      <c r="J19" s="101">
        <v>0</v>
      </c>
      <c r="K19" s="101">
        <v>0</v>
      </c>
      <c r="L19" s="101">
        <v>11.819357177781695</v>
      </c>
      <c r="M19" s="92"/>
      <c r="N19" s="92"/>
      <c r="O19" s="92"/>
      <c r="P19" s="92"/>
      <c r="Q19" s="92"/>
    </row>
    <row r="20" spans="1:17" ht="21" customHeight="1">
      <c r="A20" s="82" t="s">
        <v>156</v>
      </c>
      <c r="B20" s="91"/>
      <c r="C20" s="92"/>
      <c r="D20" s="92"/>
      <c r="E20" s="98"/>
      <c r="F20" s="98"/>
      <c r="G20" s="98"/>
      <c r="H20" s="98"/>
      <c r="I20" s="98"/>
      <c r="J20" s="98"/>
      <c r="K20" s="98"/>
      <c r="L20" s="98"/>
      <c r="M20" s="92"/>
      <c r="N20" s="92"/>
      <c r="O20" s="92"/>
      <c r="P20" s="92"/>
      <c r="Q20" s="92"/>
    </row>
    <row r="21" spans="1:17">
      <c r="A21" s="93"/>
      <c r="B21" s="92" t="s">
        <v>173</v>
      </c>
      <c r="C21" s="92"/>
      <c r="D21" s="92"/>
      <c r="E21" s="101">
        <v>8.2875098038006971</v>
      </c>
      <c r="F21" s="101">
        <v>7.4056519910387282</v>
      </c>
      <c r="G21" s="101">
        <v>0</v>
      </c>
      <c r="H21" s="101">
        <v>0</v>
      </c>
      <c r="I21" s="101">
        <v>0</v>
      </c>
      <c r="J21" s="101">
        <v>0</v>
      </c>
      <c r="K21" s="101">
        <v>0</v>
      </c>
      <c r="L21" s="101">
        <v>8.0819687928988682</v>
      </c>
      <c r="M21" s="92"/>
      <c r="N21" s="92"/>
      <c r="O21" s="92"/>
      <c r="P21" s="92"/>
      <c r="Q21" s="92"/>
    </row>
    <row r="22" spans="1:17">
      <c r="A22" s="93"/>
      <c r="B22" s="92" t="s">
        <v>102</v>
      </c>
      <c r="C22" s="92"/>
      <c r="D22" s="92"/>
      <c r="E22" s="101">
        <v>202.4176434533839</v>
      </c>
      <c r="F22" s="101">
        <v>132.28502601502487</v>
      </c>
      <c r="G22" s="101">
        <v>0</v>
      </c>
      <c r="H22" s="101">
        <v>0</v>
      </c>
      <c r="I22" s="101">
        <v>0</v>
      </c>
      <c r="J22" s="101">
        <v>0</v>
      </c>
      <c r="K22" s="101">
        <v>0</v>
      </c>
      <c r="L22" s="101">
        <v>181.82939050635872</v>
      </c>
      <c r="M22" s="92"/>
      <c r="N22" s="92"/>
      <c r="O22" s="92"/>
      <c r="P22" s="92"/>
      <c r="Q22" s="92"/>
    </row>
    <row r="23" spans="1:17">
      <c r="A23" s="93"/>
      <c r="B23" s="92" t="s">
        <v>103</v>
      </c>
      <c r="C23" s="92"/>
      <c r="D23" s="92"/>
      <c r="E23" s="101">
        <v>22.873342876525456</v>
      </c>
      <c r="F23" s="101">
        <v>15.426120271691254</v>
      </c>
      <c r="G23" s="101">
        <v>0</v>
      </c>
      <c r="H23" s="101">
        <v>0</v>
      </c>
      <c r="I23" s="101">
        <v>0</v>
      </c>
      <c r="J23" s="101">
        <v>0</v>
      </c>
      <c r="K23" s="101">
        <v>0</v>
      </c>
      <c r="L23" s="101">
        <v>20.735400023501828</v>
      </c>
      <c r="M23" s="92"/>
      <c r="N23" s="92"/>
      <c r="O23" s="92"/>
      <c r="P23" s="92"/>
      <c r="Q23" s="92"/>
    </row>
    <row r="24" spans="1:17">
      <c r="A24" s="93"/>
      <c r="B24" s="92" t="s">
        <v>151</v>
      </c>
      <c r="C24" s="92"/>
      <c r="D24" s="92"/>
      <c r="E24" s="101">
        <v>20.551058159901441</v>
      </c>
      <c r="F24" s="101">
        <v>13.815103143878982</v>
      </c>
      <c r="G24" s="101">
        <v>0</v>
      </c>
      <c r="H24" s="101">
        <v>0</v>
      </c>
      <c r="I24" s="101">
        <v>0</v>
      </c>
      <c r="J24" s="101">
        <v>0</v>
      </c>
      <c r="K24" s="101">
        <v>0</v>
      </c>
      <c r="L24" s="101">
        <v>18.612835618256589</v>
      </c>
      <c r="M24" s="92"/>
      <c r="N24" s="92"/>
      <c r="O24" s="92"/>
      <c r="P24" s="92"/>
      <c r="Q24" s="92"/>
    </row>
    <row r="25" spans="1:17" ht="21" customHeight="1">
      <c r="A25" s="88" t="s">
        <v>154</v>
      </c>
      <c r="B25" s="90"/>
      <c r="C25" s="90"/>
      <c r="D25" s="90"/>
      <c r="E25" s="99"/>
      <c r="F25" s="99"/>
      <c r="G25" s="99"/>
      <c r="H25" s="99"/>
      <c r="I25" s="99"/>
      <c r="J25" s="99"/>
      <c r="K25" s="99"/>
      <c r="L25" s="100"/>
      <c r="M25" s="87"/>
      <c r="N25" s="87"/>
      <c r="O25" s="87"/>
      <c r="P25" s="87"/>
      <c r="Q25" s="87"/>
    </row>
    <row r="26" spans="1:17">
      <c r="A26" s="88"/>
      <c r="B26" s="90" t="s">
        <v>104</v>
      </c>
      <c r="C26" s="90"/>
      <c r="D26" s="90"/>
      <c r="E26" s="99">
        <v>28658643.919989999</v>
      </c>
      <c r="F26" s="99">
        <v>4948066.234552999</v>
      </c>
      <c r="G26" s="99">
        <v>0</v>
      </c>
      <c r="H26" s="99">
        <v>0</v>
      </c>
      <c r="I26" s="99">
        <v>0</v>
      </c>
      <c r="J26" s="99">
        <v>0</v>
      </c>
      <c r="K26" s="99">
        <v>0</v>
      </c>
      <c r="L26" s="99">
        <v>33606710.154542997</v>
      </c>
      <c r="M26" s="90"/>
      <c r="N26" s="90"/>
      <c r="O26" s="90"/>
      <c r="P26" s="90"/>
      <c r="Q26" s="90"/>
    </row>
    <row r="27" spans="1:17">
      <c r="A27" s="88"/>
      <c r="B27" s="90" t="s">
        <v>109</v>
      </c>
      <c r="C27" s="90"/>
      <c r="D27" s="90"/>
      <c r="E27" s="99">
        <v>14780526.550000001</v>
      </c>
      <c r="F27" s="99">
        <v>3396725.4879999999</v>
      </c>
      <c r="G27" s="99">
        <v>0</v>
      </c>
      <c r="H27" s="99">
        <v>0</v>
      </c>
      <c r="I27" s="99">
        <v>0</v>
      </c>
      <c r="J27" s="99">
        <v>0</v>
      </c>
      <c r="K27" s="99">
        <v>0</v>
      </c>
      <c r="L27" s="99">
        <v>18177252.038000003</v>
      </c>
      <c r="M27" s="90"/>
      <c r="N27" s="90"/>
      <c r="O27" s="90"/>
      <c r="P27" s="90"/>
      <c r="Q27" s="90"/>
    </row>
    <row r="28" spans="1:17">
      <c r="A28" s="88"/>
      <c r="B28" s="90" t="s">
        <v>213</v>
      </c>
      <c r="C28" s="90"/>
      <c r="D28" s="90"/>
      <c r="E28" s="99">
        <v>13061073.279999999</v>
      </c>
      <c r="F28" s="99">
        <v>1124607.4805999999</v>
      </c>
      <c r="G28" s="99">
        <v>0</v>
      </c>
      <c r="H28" s="99">
        <v>0</v>
      </c>
      <c r="I28" s="99">
        <v>0</v>
      </c>
      <c r="J28" s="99">
        <v>0</v>
      </c>
      <c r="K28" s="99">
        <v>0</v>
      </c>
      <c r="L28" s="99">
        <v>14185680.760599999</v>
      </c>
      <c r="M28" s="90"/>
      <c r="N28" s="90"/>
      <c r="O28" s="90"/>
      <c r="P28" s="90"/>
      <c r="Q28" s="90"/>
    </row>
    <row r="29" spans="1:17">
      <c r="A29" s="88"/>
      <c r="B29" s="90" t="s">
        <v>24</v>
      </c>
      <c r="C29" s="90"/>
      <c r="D29" s="90"/>
      <c r="E29" s="99">
        <v>266826.82</v>
      </c>
      <c r="F29" s="99">
        <v>77066.720432999995</v>
      </c>
      <c r="G29" s="99">
        <v>0</v>
      </c>
      <c r="H29" s="99">
        <v>0</v>
      </c>
      <c r="I29" s="99">
        <v>0</v>
      </c>
      <c r="J29" s="99">
        <v>0</v>
      </c>
      <c r="K29" s="99">
        <v>0</v>
      </c>
      <c r="L29" s="99">
        <v>343893.54043300002</v>
      </c>
      <c r="M29" s="90"/>
      <c r="N29" s="90"/>
      <c r="O29" s="90"/>
      <c r="P29" s="90"/>
      <c r="Q29" s="90"/>
    </row>
    <row r="30" spans="1:17">
      <c r="A30" s="88"/>
      <c r="B30" s="90" t="s">
        <v>110</v>
      </c>
      <c r="C30" s="90"/>
      <c r="D30" s="90"/>
      <c r="E30" s="99">
        <v>550217.26998999994</v>
      </c>
      <c r="F30" s="99">
        <v>349666.54551999999</v>
      </c>
      <c r="G30" s="99">
        <v>0</v>
      </c>
      <c r="H30" s="99">
        <v>0</v>
      </c>
      <c r="I30" s="99">
        <v>0</v>
      </c>
      <c r="J30" s="99">
        <v>0</v>
      </c>
      <c r="K30" s="99">
        <v>0</v>
      </c>
      <c r="L30" s="99">
        <v>899883.81550999987</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ht="12.75" customHeight="1">
      <c r="A32" s="88"/>
      <c r="B32" s="90" t="s">
        <v>104</v>
      </c>
      <c r="C32" s="90"/>
      <c r="D32" s="90"/>
      <c r="E32" s="99">
        <v>32464087.41917</v>
      </c>
      <c r="F32" s="99">
        <v>6691141.9268699996</v>
      </c>
      <c r="G32" s="99">
        <v>0</v>
      </c>
      <c r="H32" s="99">
        <v>0</v>
      </c>
      <c r="I32" s="99">
        <v>0</v>
      </c>
      <c r="J32" s="99">
        <v>0</v>
      </c>
      <c r="K32" s="99">
        <v>0</v>
      </c>
      <c r="L32" s="99">
        <v>39155229.346039996</v>
      </c>
      <c r="M32" s="90"/>
      <c r="N32" s="90"/>
      <c r="O32" s="90"/>
      <c r="P32" s="90"/>
      <c r="Q32" s="90"/>
    </row>
    <row r="33" spans="1:17">
      <c r="A33" s="88"/>
      <c r="B33" s="90" t="s">
        <v>109</v>
      </c>
      <c r="C33" s="90"/>
      <c r="D33" s="90"/>
      <c r="E33" s="99">
        <v>17254623.252</v>
      </c>
      <c r="F33" s="99">
        <v>4787206.9879999999</v>
      </c>
      <c r="G33" s="99">
        <v>0</v>
      </c>
      <c r="H33" s="99">
        <v>0</v>
      </c>
      <c r="I33" s="99">
        <v>0</v>
      </c>
      <c r="J33" s="99">
        <v>0</v>
      </c>
      <c r="K33" s="99">
        <v>0</v>
      </c>
      <c r="L33" s="99">
        <v>22041830.240000002</v>
      </c>
      <c r="M33" s="90"/>
      <c r="N33" s="90"/>
      <c r="O33" s="90"/>
      <c r="P33" s="90"/>
      <c r="Q33" s="90"/>
    </row>
    <row r="34" spans="1:17">
      <c r="A34" s="88"/>
      <c r="B34" s="90" t="s">
        <v>213</v>
      </c>
      <c r="C34" s="90"/>
      <c r="D34" s="90"/>
      <c r="E34" s="99">
        <v>14313444.909</v>
      </c>
      <c r="F34" s="99">
        <v>1388454.1588999999</v>
      </c>
      <c r="G34" s="99">
        <v>0</v>
      </c>
      <c r="H34" s="99">
        <v>0</v>
      </c>
      <c r="I34" s="99">
        <v>0</v>
      </c>
      <c r="J34" s="99">
        <v>0</v>
      </c>
      <c r="K34" s="99">
        <v>0</v>
      </c>
      <c r="L34" s="99">
        <v>15701899.0679</v>
      </c>
      <c r="M34" s="90"/>
      <c r="N34" s="90"/>
      <c r="O34" s="90"/>
      <c r="P34" s="90"/>
      <c r="Q34" s="90"/>
    </row>
    <row r="35" spans="1:17">
      <c r="A35" s="88"/>
      <c r="B35" s="90" t="s">
        <v>24</v>
      </c>
      <c r="C35" s="90"/>
      <c r="D35" s="90"/>
      <c r="E35" s="99">
        <v>282859.83928000001</v>
      </c>
      <c r="F35" s="99">
        <v>102959.98295999999</v>
      </c>
      <c r="G35" s="99">
        <v>0</v>
      </c>
      <c r="H35" s="99">
        <v>0</v>
      </c>
      <c r="I35" s="99">
        <v>0</v>
      </c>
      <c r="J35" s="99">
        <v>0</v>
      </c>
      <c r="K35" s="99">
        <v>0</v>
      </c>
      <c r="L35" s="99">
        <v>385819.82224000001</v>
      </c>
      <c r="M35" s="90"/>
      <c r="N35" s="90"/>
      <c r="O35" s="90"/>
      <c r="P35" s="90"/>
      <c r="Q35" s="90"/>
    </row>
    <row r="36" spans="1:17">
      <c r="A36" s="88"/>
      <c r="B36" s="90" t="s">
        <v>110</v>
      </c>
      <c r="C36" s="90"/>
      <c r="D36" s="90"/>
      <c r="E36" s="99">
        <v>613159.41888999997</v>
      </c>
      <c r="F36" s="99">
        <v>412520.79700999998</v>
      </c>
      <c r="G36" s="99">
        <v>0</v>
      </c>
      <c r="H36" s="99">
        <v>0</v>
      </c>
      <c r="I36" s="99">
        <v>0</v>
      </c>
      <c r="J36" s="99">
        <v>0</v>
      </c>
      <c r="K36" s="99">
        <v>0</v>
      </c>
      <c r="L36" s="99">
        <v>1025680.2159</v>
      </c>
      <c r="M36" s="90"/>
      <c r="N36" s="90"/>
      <c r="O36" s="90"/>
      <c r="P36" s="90"/>
      <c r="Q36" s="90"/>
    </row>
    <row r="37" spans="1:17" ht="21" customHeight="1">
      <c r="A37" s="88" t="s">
        <v>111</v>
      </c>
      <c r="C37" s="87"/>
      <c r="D37" s="87"/>
      <c r="E37" s="100"/>
      <c r="F37" s="100"/>
      <c r="G37" s="100"/>
      <c r="H37" s="100"/>
      <c r="I37" s="100"/>
      <c r="J37" s="100"/>
      <c r="K37" s="100"/>
      <c r="L37" s="99"/>
      <c r="M37" s="87"/>
      <c r="N37" s="87"/>
      <c r="O37" s="87"/>
      <c r="P37" s="87"/>
      <c r="Q37" s="87"/>
    </row>
    <row r="38" spans="1:17" ht="12.75" customHeight="1">
      <c r="A38" s="88"/>
      <c r="B38" s="95" t="s">
        <v>180</v>
      </c>
      <c r="C38" s="87"/>
      <c r="D38" s="87"/>
      <c r="E38" s="103">
        <v>397</v>
      </c>
      <c r="F38" s="103">
        <v>114</v>
      </c>
      <c r="G38" s="103">
        <v>0</v>
      </c>
      <c r="H38" s="103">
        <v>0</v>
      </c>
      <c r="I38" s="103">
        <v>0</v>
      </c>
      <c r="J38" s="103">
        <v>0</v>
      </c>
      <c r="K38" s="103">
        <v>0</v>
      </c>
      <c r="L38" s="103">
        <v>511</v>
      </c>
      <c r="M38" s="87"/>
      <c r="N38" s="87"/>
      <c r="O38" s="87"/>
      <c r="P38" s="87"/>
      <c r="Q38" s="87"/>
    </row>
    <row r="39" spans="1:17" ht="12.75" customHeight="1">
      <c r="A39" s="94"/>
      <c r="B39" s="95" t="s">
        <v>181</v>
      </c>
      <c r="C39" s="97"/>
      <c r="D39" s="97"/>
      <c r="E39" s="103">
        <v>394</v>
      </c>
      <c r="F39" s="103">
        <v>107</v>
      </c>
      <c r="G39" s="103">
        <v>0</v>
      </c>
      <c r="H39" s="103">
        <v>0</v>
      </c>
      <c r="I39" s="103">
        <v>0</v>
      </c>
      <c r="J39" s="103">
        <v>0</v>
      </c>
      <c r="K39" s="103">
        <v>0</v>
      </c>
      <c r="L39" s="103">
        <v>501</v>
      </c>
      <c r="M39" s="97"/>
      <c r="N39" s="97"/>
      <c r="O39" s="92"/>
      <c r="P39" s="95"/>
      <c r="Q39" s="95"/>
    </row>
    <row r="40" spans="1:17">
      <c r="A40" s="94"/>
      <c r="B40" s="95" t="s">
        <v>112</v>
      </c>
      <c r="E40" s="103">
        <v>382.83333333000002</v>
      </c>
      <c r="F40" s="103">
        <v>77.455555560999997</v>
      </c>
      <c r="G40" s="103">
        <v>0</v>
      </c>
      <c r="H40" s="103">
        <v>0</v>
      </c>
      <c r="I40" s="103">
        <v>0</v>
      </c>
      <c r="J40" s="103">
        <v>0</v>
      </c>
      <c r="K40" s="103">
        <v>0</v>
      </c>
      <c r="L40" s="103">
        <v>460.288888891</v>
      </c>
    </row>
    <row r="41" spans="1:17" ht="21" customHeight="1">
      <c r="A41" s="94" t="s">
        <v>116</v>
      </c>
      <c r="B41" s="95"/>
    </row>
    <row r="42" spans="1:17" ht="12.75" customHeight="1">
      <c r="B42" s="89" t="s">
        <v>152</v>
      </c>
    </row>
    <row r="43" spans="1:17">
      <c r="B43" s="87" t="s">
        <v>172</v>
      </c>
      <c r="E43" s="101">
        <v>111.829039095</v>
      </c>
      <c r="F43" s="101">
        <v>22.277362551000003</v>
      </c>
      <c r="G43" s="101">
        <v>0</v>
      </c>
      <c r="H43" s="101">
        <v>0</v>
      </c>
      <c r="I43" s="101">
        <v>0</v>
      </c>
      <c r="J43" s="101">
        <v>0</v>
      </c>
      <c r="K43" s="101">
        <v>0</v>
      </c>
      <c r="L43" s="103">
        <v>134.10640164599999</v>
      </c>
      <c r="M43" s="102"/>
    </row>
    <row r="44" spans="1:17">
      <c r="A44" s="94"/>
      <c r="B44" s="95" t="s">
        <v>105</v>
      </c>
      <c r="E44" s="101">
        <v>3.3864696699999999</v>
      </c>
      <c r="F44" s="101">
        <v>1.1195391159999999</v>
      </c>
      <c r="G44" s="101">
        <v>0</v>
      </c>
      <c r="H44" s="101">
        <v>0</v>
      </c>
      <c r="I44" s="101">
        <v>0</v>
      </c>
      <c r="J44" s="101">
        <v>0</v>
      </c>
      <c r="K44" s="101">
        <v>0</v>
      </c>
      <c r="L44" s="103">
        <v>4.5060087859999998</v>
      </c>
      <c r="M44" s="102"/>
    </row>
    <row r="45" spans="1:17">
      <c r="A45" s="94"/>
      <c r="B45" s="95" t="s">
        <v>106</v>
      </c>
      <c r="E45" s="101">
        <v>29.29470422</v>
      </c>
      <c r="F45" s="101">
        <v>8.5873790420000002</v>
      </c>
      <c r="G45" s="101">
        <v>0</v>
      </c>
      <c r="H45" s="101">
        <v>0</v>
      </c>
      <c r="I45" s="101">
        <v>0</v>
      </c>
      <c r="J45" s="101">
        <v>0</v>
      </c>
      <c r="K45" s="101">
        <v>0</v>
      </c>
      <c r="L45" s="103">
        <v>37.882083262000002</v>
      </c>
      <c r="M45" s="102"/>
    </row>
    <row r="46" spans="1:17">
      <c r="B46" s="95" t="s">
        <v>174</v>
      </c>
      <c r="E46" s="101">
        <v>32.681173889999997</v>
      </c>
      <c r="F46" s="101">
        <v>9.7069181580000006</v>
      </c>
      <c r="G46" s="101">
        <v>0</v>
      </c>
      <c r="H46" s="101">
        <v>0</v>
      </c>
      <c r="I46" s="101">
        <v>0</v>
      </c>
      <c r="J46" s="101">
        <v>0</v>
      </c>
      <c r="K46" s="101">
        <v>0</v>
      </c>
      <c r="L46" s="103">
        <v>42.388092047999997</v>
      </c>
      <c r="M46" s="102"/>
    </row>
    <row r="47" spans="1:17" ht="21" customHeight="1">
      <c r="B47" s="89" t="s">
        <v>153</v>
      </c>
      <c r="E47" s="101"/>
      <c r="F47" s="101"/>
      <c r="G47" s="101"/>
      <c r="H47" s="101"/>
      <c r="I47" s="101"/>
      <c r="J47" s="101"/>
      <c r="K47" s="101"/>
      <c r="L47" s="101"/>
      <c r="M47" s="102"/>
    </row>
    <row r="48" spans="1:17">
      <c r="B48" s="87" t="s">
        <v>172</v>
      </c>
      <c r="E48" s="101">
        <v>47.541421889999995</v>
      </c>
      <c r="F48" s="101">
        <v>14.448424005</v>
      </c>
      <c r="G48" s="101">
        <v>0</v>
      </c>
      <c r="H48" s="101">
        <v>0</v>
      </c>
      <c r="I48" s="101">
        <v>0</v>
      </c>
      <c r="J48" s="101">
        <v>0</v>
      </c>
      <c r="K48" s="101">
        <v>0</v>
      </c>
      <c r="L48" s="103">
        <v>61.989845894999995</v>
      </c>
      <c r="M48" s="102"/>
    </row>
    <row r="49" spans="1:13">
      <c r="B49" s="95" t="s">
        <v>105</v>
      </c>
      <c r="E49" s="101">
        <v>1.94647064</v>
      </c>
      <c r="F49" s="101">
        <v>0.80885949999999995</v>
      </c>
      <c r="G49" s="101">
        <v>0</v>
      </c>
      <c r="H49" s="101">
        <v>0</v>
      </c>
      <c r="I49" s="101">
        <v>0</v>
      </c>
      <c r="J49" s="101">
        <v>0</v>
      </c>
      <c r="K49" s="101">
        <v>0</v>
      </c>
      <c r="L49" s="103">
        <v>2.7553301399999999</v>
      </c>
      <c r="M49" s="102"/>
    </row>
    <row r="50" spans="1:13">
      <c r="B50" s="95" t="s">
        <v>106</v>
      </c>
      <c r="E50" s="101">
        <v>17.225291559999999</v>
      </c>
      <c r="F50" s="101">
        <v>6.9362871620000002</v>
      </c>
      <c r="G50" s="101">
        <v>0</v>
      </c>
      <c r="H50" s="101">
        <v>0</v>
      </c>
      <c r="I50" s="101">
        <v>0</v>
      </c>
      <c r="J50" s="101">
        <v>0</v>
      </c>
      <c r="K50" s="101">
        <v>0</v>
      </c>
      <c r="L50" s="103">
        <v>24.161578721999998</v>
      </c>
      <c r="M50" s="102"/>
    </row>
    <row r="51" spans="1:13">
      <c r="B51" s="95" t="s">
        <v>174</v>
      </c>
      <c r="E51" s="101">
        <v>19.1717622</v>
      </c>
      <c r="F51" s="101">
        <v>7.7451466619999998</v>
      </c>
      <c r="G51" s="101">
        <v>0</v>
      </c>
      <c r="H51" s="101">
        <v>0</v>
      </c>
      <c r="I51" s="101">
        <v>0</v>
      </c>
      <c r="J51" s="101">
        <v>0</v>
      </c>
      <c r="K51" s="101">
        <v>0</v>
      </c>
      <c r="L51" s="103">
        <v>26.916908862</v>
      </c>
      <c r="M51" s="102"/>
    </row>
    <row r="56" spans="1:13">
      <c r="A56" s="5" t="s">
        <v>175</v>
      </c>
    </row>
    <row r="57" spans="1:13">
      <c r="A57" s="5" t="s">
        <v>101</v>
      </c>
    </row>
    <row r="58" spans="1:13">
      <c r="A58" s="5" t="s">
        <v>216</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6" tint="0.39997558519241921"/>
    <pageSetUpPr fitToPage="1"/>
  </sheetPr>
  <dimension ref="A1:Q59"/>
  <sheetViews>
    <sheetView zoomScale="90" zoomScaleNormal="90" workbookViewId="0">
      <pane ySplit="4" topLeftCell="A5" activePane="bottomLeft" state="frozen"/>
      <selection activeCell="C18" sqref="C18"/>
      <selection pane="bottomLeft" activeCell="E10" sqref="E10"/>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26" t="s">
        <v>240</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17068.068933601608</v>
      </c>
      <c r="F6" s="99">
        <v>16422.674035388129</v>
      </c>
      <c r="G6" s="99">
        <v>14886.066197742046</v>
      </c>
      <c r="H6" s="99">
        <v>14698.214083333334</v>
      </c>
      <c r="I6" s="99">
        <v>12884.502381276596</v>
      </c>
      <c r="J6" s="99">
        <v>16246.561898395721</v>
      </c>
      <c r="K6" s="99">
        <v>10321.500658084291</v>
      </c>
      <c r="L6" s="99">
        <v>14133.339457669739</v>
      </c>
      <c r="M6" s="90"/>
      <c r="N6" s="90"/>
      <c r="O6" s="90"/>
      <c r="P6" s="90"/>
      <c r="Q6" s="90"/>
    </row>
    <row r="7" spans="1:17" ht="12.75" customHeight="1">
      <c r="A7" s="88"/>
      <c r="B7" s="87" t="s">
        <v>147</v>
      </c>
      <c r="C7" s="90"/>
      <c r="D7" s="90"/>
      <c r="E7" s="99">
        <v>21712.234869114687</v>
      </c>
      <c r="F7" s="99">
        <v>21790.407797374432</v>
      </c>
      <c r="G7" s="99">
        <v>17514.763825316455</v>
      </c>
      <c r="H7" s="99">
        <v>20176.868222375691</v>
      </c>
      <c r="I7" s="99">
        <v>15246.948446042554</v>
      </c>
      <c r="J7" s="99">
        <v>24287.026272727275</v>
      </c>
      <c r="K7" s="99">
        <v>14118.575361532567</v>
      </c>
      <c r="L7" s="99">
        <v>18739.337342056733</v>
      </c>
      <c r="M7" s="90"/>
      <c r="N7" s="90"/>
      <c r="O7" s="90"/>
      <c r="P7" s="90"/>
      <c r="Q7" s="90"/>
    </row>
    <row r="8" spans="1:17" ht="21" customHeight="1">
      <c r="A8" s="88"/>
      <c r="B8" s="87" t="s">
        <v>148</v>
      </c>
      <c r="C8" s="90"/>
      <c r="D8" s="90"/>
      <c r="E8" s="99">
        <v>20936.643998440712</v>
      </c>
      <c r="F8" s="99">
        <v>20455.249857638973</v>
      </c>
      <c r="G8" s="99">
        <v>18145.085512652429</v>
      </c>
      <c r="H8" s="99">
        <v>18347.308695527787</v>
      </c>
      <c r="I8" s="99">
        <v>21999.80829319921</v>
      </c>
      <c r="J8" s="99">
        <v>21186.57012705626</v>
      </c>
      <c r="K8" s="99">
        <v>15709.262876547531</v>
      </c>
      <c r="L8" s="99">
        <v>18862.423675129361</v>
      </c>
      <c r="M8" s="90"/>
      <c r="N8" s="90"/>
      <c r="O8" s="90"/>
      <c r="P8" s="90"/>
      <c r="Q8" s="90"/>
    </row>
    <row r="9" spans="1:17" ht="12.75" customHeight="1">
      <c r="A9" s="88"/>
      <c r="B9" s="87" t="s">
        <v>149</v>
      </c>
      <c r="C9" s="90"/>
      <c r="D9" s="90"/>
      <c r="E9" s="99">
        <v>26633.436602207461</v>
      </c>
      <c r="F9" s="99">
        <v>27141.026792267101</v>
      </c>
      <c r="G9" s="99">
        <v>21349.286179614341</v>
      </c>
      <c r="H9" s="99">
        <v>25186.136743285075</v>
      </c>
      <c r="I9" s="99">
        <v>26033.597025575884</v>
      </c>
      <c r="J9" s="99">
        <v>31671.857007211151</v>
      </c>
      <c r="K9" s="99">
        <v>21488.388088503758</v>
      </c>
      <c r="L9" s="99">
        <v>25009.610884653979</v>
      </c>
      <c r="M9" s="90"/>
      <c r="N9" s="90"/>
      <c r="O9" s="90"/>
      <c r="P9" s="90"/>
      <c r="Q9" s="90"/>
    </row>
    <row r="10" spans="1:17" ht="21" customHeight="1">
      <c r="A10" s="82" t="s">
        <v>108</v>
      </c>
      <c r="B10" s="87"/>
      <c r="C10" s="90"/>
      <c r="D10" s="90"/>
      <c r="E10" s="99"/>
      <c r="F10" s="99"/>
      <c r="G10" s="99"/>
      <c r="H10" s="99"/>
      <c r="I10" s="99"/>
      <c r="J10" s="99"/>
      <c r="K10" s="99"/>
      <c r="L10" s="99"/>
      <c r="M10" s="90"/>
      <c r="N10" s="90"/>
      <c r="O10" s="90"/>
      <c r="P10" s="90"/>
      <c r="Q10" s="90"/>
    </row>
    <row r="11" spans="1:17">
      <c r="A11" s="88"/>
      <c r="B11" s="87" t="s">
        <v>146</v>
      </c>
      <c r="C11" s="90"/>
      <c r="D11" s="90"/>
      <c r="E11" s="99">
        <v>18333.300196177061</v>
      </c>
      <c r="F11" s="99">
        <v>18872.127716894978</v>
      </c>
      <c r="G11" s="99">
        <v>16735.005447485459</v>
      </c>
      <c r="H11" s="99">
        <v>16271.387132596685</v>
      </c>
      <c r="I11" s="99">
        <v>14517.625195744682</v>
      </c>
      <c r="J11" s="99">
        <v>18417.861823529413</v>
      </c>
      <c r="K11" s="99">
        <v>11184.664456091954</v>
      </c>
      <c r="L11" s="99">
        <v>15847.557771253367</v>
      </c>
      <c r="M11" s="90"/>
      <c r="N11" s="90"/>
      <c r="O11" s="90"/>
      <c r="P11" s="90"/>
      <c r="Q11" s="90"/>
    </row>
    <row r="12" spans="1:17" ht="12.75" customHeight="1">
      <c r="A12" s="88"/>
      <c r="B12" s="87" t="s">
        <v>147</v>
      </c>
      <c r="C12" s="90"/>
      <c r="D12" s="90"/>
      <c r="E12" s="99">
        <v>23171.866661871227</v>
      </c>
      <c r="F12" s="99">
        <v>24620.668659531966</v>
      </c>
      <c r="G12" s="99">
        <v>19683.663600718439</v>
      </c>
      <c r="H12" s="99">
        <v>22260.050571362797</v>
      </c>
      <c r="I12" s="99">
        <v>16977.39211974468</v>
      </c>
      <c r="J12" s="99">
        <v>27222.520497326201</v>
      </c>
      <c r="K12" s="99">
        <v>15373.464147739465</v>
      </c>
      <c r="L12" s="99">
        <v>20850.799073918035</v>
      </c>
      <c r="M12" s="90"/>
      <c r="N12" s="90"/>
      <c r="O12" s="90"/>
      <c r="P12" s="90"/>
      <c r="Q12" s="90"/>
    </row>
    <row r="13" spans="1:17" ht="21" customHeight="1">
      <c r="A13" s="88"/>
      <c r="B13" s="87" t="s">
        <v>148</v>
      </c>
      <c r="C13" s="90"/>
      <c r="D13" s="90"/>
      <c r="E13" s="99">
        <v>22488.647135016407</v>
      </c>
      <c r="F13" s="99">
        <v>23506.165132579586</v>
      </c>
      <c r="G13" s="99">
        <v>20398.814627425712</v>
      </c>
      <c r="H13" s="99">
        <v>20311.050099937489</v>
      </c>
      <c r="I13" s="99">
        <v>24788.304718932963</v>
      </c>
      <c r="J13" s="99">
        <v>24018.086014442837</v>
      </c>
      <c r="K13" s="99">
        <v>17022.993065364695</v>
      </c>
      <c r="L13" s="99">
        <v>21150.227785355644</v>
      </c>
      <c r="M13" s="90"/>
      <c r="N13" s="90"/>
      <c r="O13" s="90"/>
      <c r="P13" s="90"/>
      <c r="Q13" s="90"/>
    </row>
    <row r="14" spans="1:17">
      <c r="A14" s="88"/>
      <c r="B14" s="87" t="s">
        <v>149</v>
      </c>
      <c r="C14" s="90"/>
      <c r="D14" s="90"/>
      <c r="E14" s="99">
        <v>28423.902256678008</v>
      </c>
      <c r="F14" s="99">
        <v>30666.256177748288</v>
      </c>
      <c r="G14" s="99">
        <v>23993.025053959202</v>
      </c>
      <c r="H14" s="99">
        <v>27786.506380660314</v>
      </c>
      <c r="I14" s="99">
        <v>28988.265196459037</v>
      </c>
      <c r="J14" s="99">
        <v>35499.931810728507</v>
      </c>
      <c r="K14" s="99">
        <v>23398.321389521898</v>
      </c>
      <c r="L14" s="99">
        <v>27827.57799564537</v>
      </c>
      <c r="M14" s="90"/>
      <c r="N14" s="90"/>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101">
        <v>10.244865559328334</v>
      </c>
      <c r="F16" s="101">
        <v>12.104122176955199</v>
      </c>
      <c r="G16" s="101">
        <v>14.101869725939656</v>
      </c>
      <c r="H16" s="101">
        <v>9.4385441241259347</v>
      </c>
      <c r="I16" s="101">
        <v>19.470826707146564</v>
      </c>
      <c r="J16" s="101">
        <v>9.002060142317541</v>
      </c>
      <c r="K16" s="101">
        <v>14.488551964100628</v>
      </c>
      <c r="L16" s="101">
        <v>12.373959962437167</v>
      </c>
      <c r="M16" s="91"/>
      <c r="N16" s="91"/>
      <c r="O16" s="91"/>
      <c r="P16" s="87"/>
      <c r="Q16" s="87"/>
    </row>
    <row r="17" spans="1:17">
      <c r="A17" s="93"/>
      <c r="B17" s="92" t="s">
        <v>102</v>
      </c>
      <c r="C17" s="92"/>
      <c r="D17" s="92"/>
      <c r="E17" s="101">
        <v>54.483298076596434</v>
      </c>
      <c r="F17" s="101">
        <v>153.57402543350287</v>
      </c>
      <c r="G17" s="101">
        <v>39.565280236887517</v>
      </c>
      <c r="H17" s="101">
        <v>78.800171851057286</v>
      </c>
      <c r="I17" s="101">
        <v>130.75965479927876</v>
      </c>
      <c r="J17" s="101">
        <v>62.208909811227478</v>
      </c>
      <c r="K17" s="101">
        <v>73.615032644321431</v>
      </c>
      <c r="L17" s="101">
        <v>77.361542791151166</v>
      </c>
      <c r="M17" s="92"/>
      <c r="N17" s="92"/>
      <c r="O17" s="92"/>
      <c r="P17" s="92"/>
      <c r="Q17" s="92"/>
    </row>
    <row r="18" spans="1:17">
      <c r="A18" s="93"/>
      <c r="B18" s="92" t="s">
        <v>103</v>
      </c>
      <c r="C18" s="92"/>
      <c r="D18" s="92"/>
      <c r="E18" s="101">
        <v>14.943007500932003</v>
      </c>
      <c r="F18" s="101">
        <v>22.065558034321775</v>
      </c>
      <c r="G18" s="101">
        <v>29.954480383549104</v>
      </c>
      <c r="H18" s="101">
        <v>13.590511559247986</v>
      </c>
      <c r="I18" s="101">
        <v>35.777098021102667</v>
      </c>
      <c r="J18" s="101">
        <v>13.899722942456807</v>
      </c>
      <c r="K18" s="101">
        <v>35.0021321665483</v>
      </c>
      <c r="L18" s="101">
        <v>22.773769493077776</v>
      </c>
      <c r="M18" s="92"/>
      <c r="N18" s="92"/>
      <c r="O18" s="92"/>
      <c r="P18" s="92"/>
      <c r="Q18" s="92"/>
    </row>
    <row r="19" spans="1:17">
      <c r="A19" s="93"/>
      <c r="B19" s="92" t="s">
        <v>151</v>
      </c>
      <c r="C19" s="92"/>
      <c r="D19" s="92"/>
      <c r="E19" s="101">
        <v>11.726741399554076</v>
      </c>
      <c r="F19" s="101">
        <v>19.293467360039259</v>
      </c>
      <c r="G19" s="101">
        <v>17.047777497338956</v>
      </c>
      <c r="H19" s="101">
        <v>11.591370546059512</v>
      </c>
      <c r="I19" s="101">
        <v>28.091102460758485</v>
      </c>
      <c r="J19" s="101">
        <v>11.36121593100734</v>
      </c>
      <c r="K19" s="101">
        <v>23.722614252986357</v>
      </c>
      <c r="L19" s="101">
        <v>17.594332138833614</v>
      </c>
      <c r="M19" s="92"/>
      <c r="N19" s="92"/>
      <c r="O19" s="92"/>
      <c r="P19" s="92"/>
      <c r="Q19" s="92"/>
    </row>
    <row r="20" spans="1:17" ht="21" customHeight="1">
      <c r="A20" s="82" t="s">
        <v>156</v>
      </c>
      <c r="B20" s="91"/>
      <c r="C20" s="92"/>
      <c r="D20" s="92"/>
      <c r="E20" s="98"/>
      <c r="F20" s="98"/>
      <c r="G20" s="98"/>
      <c r="H20" s="98"/>
      <c r="I20" s="98"/>
      <c r="J20" s="98"/>
      <c r="K20" s="98"/>
      <c r="L20" s="98"/>
      <c r="M20" s="92"/>
      <c r="N20" s="92"/>
      <c r="O20" s="92"/>
      <c r="P20" s="92"/>
      <c r="Q20" s="92"/>
    </row>
    <row r="21" spans="1:17">
      <c r="A21" s="93"/>
      <c r="B21" s="92" t="s">
        <v>173</v>
      </c>
      <c r="C21" s="92"/>
      <c r="D21" s="92"/>
      <c r="E21" s="101">
        <v>18.334935507109218</v>
      </c>
      <c r="F21" s="101">
        <v>20.905684970272166</v>
      </c>
      <c r="G21" s="101">
        <v>20.773109406946482</v>
      </c>
      <c r="H21" s="101">
        <v>19.106383360437068</v>
      </c>
      <c r="I21" s="101">
        <v>35.723431463250328</v>
      </c>
      <c r="J21" s="101">
        <v>16.832808804452892</v>
      </c>
      <c r="K21" s="101">
        <v>30.101702437541718</v>
      </c>
      <c r="L21" s="101">
        <v>22.56382449950064</v>
      </c>
      <c r="M21" s="92"/>
      <c r="N21" s="92"/>
      <c r="O21" s="92"/>
      <c r="P21" s="92"/>
      <c r="Q21" s="92"/>
    </row>
    <row r="22" spans="1:17">
      <c r="A22" s="93"/>
      <c r="B22" s="92" t="s">
        <v>102</v>
      </c>
      <c r="C22" s="92"/>
      <c r="D22" s="92"/>
      <c r="E22" s="101">
        <v>115.5576915773524</v>
      </c>
      <c r="F22" s="101">
        <v>259.5642651671788</v>
      </c>
      <c r="G22" s="101">
        <v>60.72910274571943</v>
      </c>
      <c r="H22" s="101">
        <v>194.91349883626074</v>
      </c>
      <c r="I22" s="101">
        <v>319.92867316841779</v>
      </c>
      <c r="J22" s="101">
        <v>116.11667357410813</v>
      </c>
      <c r="K22" s="101">
        <v>150.54789720609733</v>
      </c>
      <c r="L22" s="101">
        <v>143.46663874046908</v>
      </c>
      <c r="M22" s="92"/>
      <c r="N22" s="92"/>
      <c r="O22" s="92"/>
      <c r="P22" s="92"/>
      <c r="Q22" s="92"/>
    </row>
    <row r="23" spans="1:17">
      <c r="A23" s="93"/>
      <c r="B23" s="92" t="s">
        <v>103</v>
      </c>
      <c r="C23" s="92"/>
      <c r="D23" s="92"/>
      <c r="E23" s="101">
        <v>23.240914334460776</v>
      </c>
      <c r="F23" s="101">
        <v>30.419132911070182</v>
      </c>
      <c r="G23" s="101">
        <v>36.755049129497138</v>
      </c>
      <c r="H23" s="101">
        <v>22.641009881190865</v>
      </c>
      <c r="I23" s="101">
        <v>52.00798825419654</v>
      </c>
      <c r="J23" s="101">
        <v>23.615838411565147</v>
      </c>
      <c r="K23" s="101">
        <v>51.531775422034656</v>
      </c>
      <c r="L23" s="101">
        <v>33.481186999922734</v>
      </c>
      <c r="M23" s="92"/>
      <c r="N23" s="92"/>
      <c r="O23" s="92"/>
      <c r="P23" s="92"/>
      <c r="Q23" s="92"/>
    </row>
    <row r="24" spans="1:17">
      <c r="A24" s="93"/>
      <c r="B24" s="92" t="s">
        <v>151</v>
      </c>
      <c r="C24" s="92"/>
      <c r="D24" s="92"/>
      <c r="E24" s="101">
        <v>19.349375975315247</v>
      </c>
      <c r="F24" s="101">
        <v>27.228179038560338</v>
      </c>
      <c r="G24" s="101">
        <v>22.89706698034745</v>
      </c>
      <c r="H24" s="101">
        <v>20.284748310413949</v>
      </c>
      <c r="I24" s="101">
        <v>44.735699386777597</v>
      </c>
      <c r="J24" s="101">
        <v>19.624585295480486</v>
      </c>
      <c r="K24" s="101">
        <v>38.390800658908809</v>
      </c>
      <c r="L24" s="101">
        <v>27.146043416025584</v>
      </c>
      <c r="M24" s="92"/>
      <c r="N24" s="92"/>
      <c r="O24" s="92"/>
      <c r="P24" s="92"/>
      <c r="Q24" s="92"/>
    </row>
    <row r="25" spans="1:17" ht="21" customHeight="1">
      <c r="A25" s="88" t="s">
        <v>154</v>
      </c>
      <c r="B25" s="90"/>
      <c r="C25" s="90"/>
      <c r="D25" s="90"/>
      <c r="E25" s="99"/>
      <c r="F25" s="99"/>
      <c r="G25" s="99"/>
      <c r="H25" s="99"/>
      <c r="I25" s="99"/>
      <c r="J25" s="99"/>
      <c r="K25" s="99"/>
      <c r="L25" s="100"/>
      <c r="M25" s="87"/>
      <c r="N25" s="87"/>
      <c r="O25" s="87"/>
      <c r="P25" s="87"/>
      <c r="Q25" s="87"/>
    </row>
    <row r="26" spans="1:17">
      <c r="A26" s="88"/>
      <c r="B26" s="90" t="s">
        <v>104</v>
      </c>
      <c r="C26" s="90"/>
      <c r="D26" s="90"/>
      <c r="E26" s="99">
        <v>27180985.4998</v>
      </c>
      <c r="F26" s="99">
        <v>168592072.93490002</v>
      </c>
      <c r="G26" s="99">
        <v>65505218.853349999</v>
      </c>
      <c r="H26" s="99">
        <v>64077458.078999996</v>
      </c>
      <c r="I26" s="99">
        <v>23894284.8719</v>
      </c>
      <c r="J26" s="99">
        <v>57298860.450000003</v>
      </c>
      <c r="K26" s="99">
        <v>115839785.2244</v>
      </c>
      <c r="L26" s="99">
        <v>522388665.91334999</v>
      </c>
      <c r="M26" s="90"/>
      <c r="N26" s="90"/>
      <c r="O26" s="90"/>
      <c r="P26" s="90"/>
      <c r="Q26" s="90"/>
    </row>
    <row r="27" spans="1:17">
      <c r="A27" s="88"/>
      <c r="B27" s="90" t="s">
        <v>109</v>
      </c>
      <c r="C27" s="90"/>
      <c r="D27" s="90"/>
      <c r="E27" s="99">
        <v>16965660.52</v>
      </c>
      <c r="F27" s="99">
        <v>115090099.64</v>
      </c>
      <c r="G27" s="99">
        <v>43511971.495999999</v>
      </c>
      <c r="H27" s="99">
        <v>31924520.989</v>
      </c>
      <c r="I27" s="99">
        <v>15139290.298</v>
      </c>
      <c r="J27" s="99">
        <v>30381070.75</v>
      </c>
      <c r="K27" s="99">
        <v>67347791.794</v>
      </c>
      <c r="L27" s="99">
        <v>320360405.48699999</v>
      </c>
      <c r="M27" s="90"/>
      <c r="N27" s="90"/>
      <c r="O27" s="90"/>
      <c r="P27" s="90"/>
      <c r="Q27" s="90"/>
    </row>
    <row r="28" spans="1:17">
      <c r="A28" s="88"/>
      <c r="B28" s="90" t="s">
        <v>213</v>
      </c>
      <c r="C28" s="90"/>
      <c r="D28" s="90"/>
      <c r="E28" s="99">
        <v>4616300.9398999996</v>
      </c>
      <c r="F28" s="99">
        <v>37617078.204000004</v>
      </c>
      <c r="G28" s="99">
        <v>7683683.1654000003</v>
      </c>
      <c r="H28" s="99">
        <v>11899636.789999999</v>
      </c>
      <c r="I28" s="99">
        <v>2775874.1261</v>
      </c>
      <c r="J28" s="99">
        <v>15035668.380000001</v>
      </c>
      <c r="K28" s="99">
        <v>24775912.440000001</v>
      </c>
      <c r="L28" s="99">
        <v>104404154.04539999</v>
      </c>
      <c r="M28" s="90"/>
      <c r="N28" s="90"/>
      <c r="O28" s="90"/>
      <c r="P28" s="90"/>
      <c r="Q28" s="90"/>
    </row>
    <row r="29" spans="1:17">
      <c r="A29" s="88"/>
      <c r="B29" s="90" t="s">
        <v>24</v>
      </c>
      <c r="C29" s="90"/>
      <c r="D29" s="90"/>
      <c r="E29" s="99">
        <v>5485861.4199000001</v>
      </c>
      <c r="F29" s="99">
        <v>9627407.4199000001</v>
      </c>
      <c r="G29" s="99">
        <v>13728237.472999999</v>
      </c>
      <c r="H29" s="99">
        <v>17973255.57</v>
      </c>
      <c r="I29" s="99">
        <v>5030015.7017999999</v>
      </c>
      <c r="J29" s="99">
        <v>9064601.7200000007</v>
      </c>
      <c r="K29" s="99">
        <v>19199185.978999998</v>
      </c>
      <c r="L29" s="99">
        <v>80108565.283600003</v>
      </c>
      <c r="M29" s="90"/>
      <c r="N29" s="90"/>
      <c r="O29" s="90"/>
      <c r="P29" s="90"/>
      <c r="Q29" s="90"/>
    </row>
    <row r="30" spans="1:17">
      <c r="A30" s="88"/>
      <c r="B30" s="90" t="s">
        <v>110</v>
      </c>
      <c r="C30" s="90"/>
      <c r="D30" s="90"/>
      <c r="E30" s="99">
        <v>113162.62</v>
      </c>
      <c r="F30" s="99">
        <v>6257487.6710000001</v>
      </c>
      <c r="G30" s="99">
        <v>581326.71895000001</v>
      </c>
      <c r="H30" s="99">
        <v>2280044.73</v>
      </c>
      <c r="I30" s="99">
        <v>949104.74600000004</v>
      </c>
      <c r="J30" s="99">
        <v>2817519.6</v>
      </c>
      <c r="K30" s="99">
        <v>4516895.0114000002</v>
      </c>
      <c r="L30" s="99">
        <v>17515541.097349998</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ht="12.75" customHeight="1">
      <c r="A32" s="88"/>
      <c r="B32" s="90" t="s">
        <v>104</v>
      </c>
      <c r="C32" s="90"/>
      <c r="D32" s="90"/>
      <c r="E32" s="99">
        <v>29023862.499260001</v>
      </c>
      <c r="F32" s="99">
        <v>189949745.93290001</v>
      </c>
      <c r="G32" s="99">
        <v>73484609.087999985</v>
      </c>
      <c r="H32" s="99">
        <v>70206482.878399998</v>
      </c>
      <c r="I32" s="99">
        <v>26478666.473809998</v>
      </c>
      <c r="J32" s="99">
        <v>63819965.149999999</v>
      </c>
      <c r="K32" s="99">
        <v>126108642.35390002</v>
      </c>
      <c r="L32" s="99">
        <v>579071974.37627006</v>
      </c>
      <c r="M32" s="90"/>
      <c r="N32" s="90"/>
      <c r="O32" s="90"/>
      <c r="P32" s="90"/>
      <c r="Q32" s="90"/>
    </row>
    <row r="33" spans="1:17">
      <c r="A33" s="88"/>
      <c r="B33" s="90" t="s">
        <v>109</v>
      </c>
      <c r="C33" s="90"/>
      <c r="D33" s="90"/>
      <c r="E33" s="99">
        <v>18223300.395</v>
      </c>
      <c r="F33" s="99">
        <v>132255871.04000001</v>
      </c>
      <c r="G33" s="99">
        <v>48916420.923</v>
      </c>
      <c r="H33" s="99">
        <v>35341452.851999998</v>
      </c>
      <c r="I33" s="99">
        <v>17058209.605</v>
      </c>
      <c r="J33" s="99">
        <v>34441401.609999999</v>
      </c>
      <c r="K33" s="99">
        <v>72979935.576000005</v>
      </c>
      <c r="L33" s="99">
        <v>359216592.00100005</v>
      </c>
      <c r="M33" s="90"/>
      <c r="N33" s="90"/>
      <c r="O33" s="90"/>
      <c r="P33" s="90"/>
      <c r="Q33" s="90"/>
    </row>
    <row r="34" spans="1:17">
      <c r="A34" s="88"/>
      <c r="B34" s="90" t="s">
        <v>213</v>
      </c>
      <c r="C34" s="90"/>
      <c r="D34" s="90"/>
      <c r="E34" s="99">
        <v>4809535.0669</v>
      </c>
      <c r="F34" s="99">
        <v>40285774.925999999</v>
      </c>
      <c r="G34" s="99">
        <v>8618927.7818999998</v>
      </c>
      <c r="H34" s="99">
        <v>13007376.989</v>
      </c>
      <c r="I34" s="99">
        <v>2890226.1357</v>
      </c>
      <c r="J34" s="99">
        <v>16464711.720000001</v>
      </c>
      <c r="K34" s="99">
        <v>27331917.988000002</v>
      </c>
      <c r="L34" s="99">
        <v>113408470.6075</v>
      </c>
      <c r="M34" s="90"/>
      <c r="N34" s="90"/>
      <c r="O34" s="90"/>
      <c r="P34" s="90"/>
      <c r="Q34" s="90"/>
    </row>
    <row r="35" spans="1:17">
      <c r="A35" s="88"/>
      <c r="B35" s="90" t="s">
        <v>24</v>
      </c>
      <c r="C35" s="90"/>
      <c r="D35" s="90"/>
      <c r="E35" s="99">
        <v>5876710.7708999999</v>
      </c>
      <c r="F35" s="99">
        <v>10651033.958000001</v>
      </c>
      <c r="G35" s="99">
        <v>15293218.232999999</v>
      </c>
      <c r="H35" s="99">
        <v>19345081.692000002</v>
      </c>
      <c r="I35" s="99">
        <v>5540646.4892999995</v>
      </c>
      <c r="J35" s="99">
        <v>9838616.1400000006</v>
      </c>
      <c r="K35" s="99">
        <v>20882950.318999998</v>
      </c>
      <c r="L35" s="99">
        <v>87428257.602200001</v>
      </c>
      <c r="M35" s="90"/>
      <c r="N35" s="90"/>
      <c r="O35" s="90"/>
      <c r="P35" s="90"/>
      <c r="Q35" s="90"/>
    </row>
    <row r="36" spans="1:17">
      <c r="A36" s="88"/>
      <c r="B36" s="90" t="s">
        <v>110</v>
      </c>
      <c r="C36" s="90"/>
      <c r="D36" s="90"/>
      <c r="E36" s="99">
        <v>114316.26646</v>
      </c>
      <c r="F36" s="99">
        <v>6757066.0088999998</v>
      </c>
      <c r="G36" s="99">
        <v>656042.15009999997</v>
      </c>
      <c r="H36" s="99">
        <v>2512571.3454</v>
      </c>
      <c r="I36" s="99">
        <v>989584.24381000001</v>
      </c>
      <c r="J36" s="99">
        <v>3075235.68</v>
      </c>
      <c r="K36" s="99">
        <v>4913838.4709000001</v>
      </c>
      <c r="L36" s="99">
        <v>19018654.165569998</v>
      </c>
      <c r="M36" s="90"/>
      <c r="N36" s="90"/>
      <c r="O36" s="90"/>
      <c r="P36" s="90"/>
      <c r="Q36" s="90"/>
    </row>
    <row r="37" spans="1:17" ht="21" customHeight="1">
      <c r="A37" s="88" t="s">
        <v>111</v>
      </c>
      <c r="C37" s="87"/>
      <c r="D37" s="87"/>
      <c r="E37" s="100"/>
      <c r="F37" s="100"/>
      <c r="G37" s="99"/>
      <c r="H37" s="99"/>
      <c r="I37" s="99"/>
      <c r="J37" s="99"/>
      <c r="K37" s="99"/>
      <c r="L37" s="99"/>
      <c r="M37" s="87"/>
      <c r="N37" s="87"/>
      <c r="O37" s="87"/>
      <c r="P37" s="87"/>
      <c r="Q37" s="87"/>
    </row>
    <row r="38" spans="1:17" ht="12.75" customHeight="1">
      <c r="A38" s="88"/>
      <c r="B38" s="95" t="s">
        <v>180</v>
      </c>
      <c r="C38" s="87"/>
      <c r="D38" s="87"/>
      <c r="E38" s="103">
        <v>995</v>
      </c>
      <c r="F38" s="103">
        <v>7160</v>
      </c>
      <c r="G38" s="103">
        <v>2989</v>
      </c>
      <c r="H38" s="103">
        <v>2207</v>
      </c>
      <c r="I38" s="103">
        <v>1233</v>
      </c>
      <c r="J38" s="103">
        <v>1887</v>
      </c>
      <c r="K38" s="103">
        <v>6609</v>
      </c>
      <c r="L38" s="103">
        <v>23080</v>
      </c>
      <c r="M38" s="87"/>
      <c r="N38" s="87"/>
      <c r="O38" s="87"/>
      <c r="P38" s="87"/>
      <c r="Q38" s="87"/>
    </row>
    <row r="39" spans="1:17" ht="12.75" customHeight="1">
      <c r="A39" s="94"/>
      <c r="B39" s="95" t="s">
        <v>181</v>
      </c>
      <c r="C39" s="97"/>
      <c r="D39" s="97"/>
      <c r="E39" s="103">
        <v>994</v>
      </c>
      <c r="F39" s="103">
        <v>7008</v>
      </c>
      <c r="G39" s="103">
        <v>2923</v>
      </c>
      <c r="H39" s="103">
        <v>2172</v>
      </c>
      <c r="I39" s="103">
        <v>1175</v>
      </c>
      <c r="J39" s="103">
        <v>1870</v>
      </c>
      <c r="K39" s="103">
        <v>6525</v>
      </c>
      <c r="L39" s="103">
        <v>22667</v>
      </c>
      <c r="M39" s="97"/>
      <c r="N39" s="97"/>
      <c r="O39" s="92"/>
      <c r="P39" s="95"/>
      <c r="Q39" s="95"/>
    </row>
    <row r="40" spans="1:17">
      <c r="A40" s="94"/>
      <c r="B40" s="95" t="s">
        <v>112</v>
      </c>
      <c r="E40" s="103">
        <v>810.33333332999996</v>
      </c>
      <c r="F40" s="103">
        <v>5626.4333333000004</v>
      </c>
      <c r="G40" s="103">
        <v>2398.0031103000001</v>
      </c>
      <c r="H40" s="103">
        <v>1740.0111111000001</v>
      </c>
      <c r="I40" s="103">
        <v>688.15555555000003</v>
      </c>
      <c r="J40" s="103">
        <v>1433.9777778</v>
      </c>
      <c r="K40" s="103">
        <v>4287.1388889</v>
      </c>
      <c r="L40" s="103">
        <v>16984.053110280001</v>
      </c>
    </row>
    <row r="41" spans="1:17" ht="21" customHeight="1">
      <c r="A41" s="94" t="s">
        <v>116</v>
      </c>
      <c r="B41" s="95"/>
    </row>
    <row r="42" spans="1:17" ht="12.75" customHeight="1">
      <c r="B42" s="89" t="s">
        <v>152</v>
      </c>
    </row>
    <row r="43" spans="1:17">
      <c r="B43" s="87" t="s">
        <v>172</v>
      </c>
      <c r="E43" s="101">
        <v>97.024211225000002</v>
      </c>
      <c r="F43" s="101">
        <v>578.97631051200005</v>
      </c>
      <c r="G43" s="101">
        <v>207.27747857599999</v>
      </c>
      <c r="H43" s="101">
        <v>230.120235858</v>
      </c>
      <c r="I43" s="101">
        <v>60.346692909999994</v>
      </c>
      <c r="J43" s="101">
        <v>207.73022735199999</v>
      </c>
      <c r="K43" s="101">
        <v>450.355564598</v>
      </c>
      <c r="L43" s="103">
        <v>1831.8307210309999</v>
      </c>
      <c r="M43" s="102"/>
    </row>
    <row r="44" spans="1:17">
      <c r="A44" s="94"/>
      <c r="B44" s="95" t="s">
        <v>105</v>
      </c>
      <c r="E44" s="101">
        <v>18.244123155</v>
      </c>
      <c r="F44" s="101">
        <v>45.632716731999999</v>
      </c>
      <c r="G44" s="101">
        <v>73.877904630000003</v>
      </c>
      <c r="H44" s="101">
        <v>27.563391665000001</v>
      </c>
      <c r="I44" s="101">
        <v>8.9859521410000003</v>
      </c>
      <c r="J44" s="101">
        <v>30.060002749999999</v>
      </c>
      <c r="K44" s="101">
        <v>88.636787428000005</v>
      </c>
      <c r="L44" s="103">
        <v>293.00087850100005</v>
      </c>
      <c r="M44" s="102"/>
    </row>
    <row r="45" spans="1:17">
      <c r="A45" s="94"/>
      <c r="B45" s="95" t="s">
        <v>106</v>
      </c>
      <c r="E45" s="101">
        <v>66.519407150000006</v>
      </c>
      <c r="F45" s="101">
        <v>317.59903779000001</v>
      </c>
      <c r="G45" s="101">
        <v>97.58139559</v>
      </c>
      <c r="H45" s="101">
        <v>159.81738365999999</v>
      </c>
      <c r="I45" s="101">
        <v>32.842238889999997</v>
      </c>
      <c r="J45" s="101">
        <v>134.53505568</v>
      </c>
      <c r="K45" s="101">
        <v>186.41721507</v>
      </c>
      <c r="L45" s="103">
        <v>995.31173382999998</v>
      </c>
      <c r="M45" s="102"/>
    </row>
    <row r="46" spans="1:17">
      <c r="B46" s="95" t="s">
        <v>174</v>
      </c>
      <c r="E46" s="101">
        <v>84.763530305000003</v>
      </c>
      <c r="F46" s="101">
        <v>363.23175452200002</v>
      </c>
      <c r="G46" s="101">
        <v>171.45930021999999</v>
      </c>
      <c r="H46" s="101">
        <v>187.380775325</v>
      </c>
      <c r="I46" s="101">
        <v>41.828191030999996</v>
      </c>
      <c r="J46" s="101">
        <v>164.59505842999999</v>
      </c>
      <c r="K46" s="101">
        <v>275.05400249799999</v>
      </c>
      <c r="L46" s="103">
        <v>1288.3126123309999</v>
      </c>
      <c r="M46" s="102"/>
    </row>
    <row r="47" spans="1:17" ht="21" customHeight="1">
      <c r="B47" s="89" t="s">
        <v>153</v>
      </c>
      <c r="E47" s="101"/>
      <c r="F47" s="101"/>
      <c r="G47" s="101"/>
      <c r="H47" s="101"/>
      <c r="I47" s="101"/>
      <c r="J47" s="101"/>
      <c r="K47" s="101"/>
      <c r="L47" s="101"/>
      <c r="M47" s="102"/>
    </row>
    <row r="48" spans="1:17">
      <c r="B48" s="87" t="s">
        <v>172</v>
      </c>
      <c r="E48" s="101">
        <v>54.213444035000002</v>
      </c>
      <c r="F48" s="101">
        <v>335.21982226199998</v>
      </c>
      <c r="G48" s="101">
        <v>140.71075941199999</v>
      </c>
      <c r="H48" s="101">
        <v>113.67928503399999</v>
      </c>
      <c r="I48" s="101">
        <v>32.891577093000002</v>
      </c>
      <c r="J48" s="101">
        <v>111.09257056999999</v>
      </c>
      <c r="K48" s="101">
        <v>216.76514853399999</v>
      </c>
      <c r="L48" s="103">
        <v>1004.57260694</v>
      </c>
      <c r="M48" s="102"/>
    </row>
    <row r="49" spans="1:13">
      <c r="B49" s="95" t="s">
        <v>105</v>
      </c>
      <c r="E49" s="101">
        <v>8.6017640750000002</v>
      </c>
      <c r="F49" s="101">
        <v>26.999094022000001</v>
      </c>
      <c r="G49" s="101">
        <v>48.131783079999998</v>
      </c>
      <c r="H49" s="101">
        <v>11.143404705</v>
      </c>
      <c r="I49" s="101">
        <v>3.6726936299999999</v>
      </c>
      <c r="J49" s="101">
        <v>16.10449165</v>
      </c>
      <c r="K49" s="101">
        <v>43.341688068000003</v>
      </c>
      <c r="L49" s="103">
        <v>157.99491922999999</v>
      </c>
      <c r="M49" s="102"/>
    </row>
    <row r="50" spans="1:13">
      <c r="B50" s="95" t="s">
        <v>106</v>
      </c>
      <c r="E50" s="101">
        <v>42.769401655000003</v>
      </c>
      <c r="F50" s="101">
        <v>230.38132021999999</v>
      </c>
      <c r="G50" s="101">
        <v>79.526488720000003</v>
      </c>
      <c r="H50" s="101">
        <v>95.932116605999994</v>
      </c>
      <c r="I50" s="101">
        <v>22.592683151999999</v>
      </c>
      <c r="J50" s="101">
        <v>79.184146139999996</v>
      </c>
      <c r="K50" s="101">
        <v>126.62090422</v>
      </c>
      <c r="L50" s="103">
        <v>677.0070607130001</v>
      </c>
      <c r="M50" s="102"/>
    </row>
    <row r="51" spans="1:13">
      <c r="B51" s="95" t="s">
        <v>174</v>
      </c>
      <c r="E51" s="101">
        <v>51.371165730000001</v>
      </c>
      <c r="F51" s="101">
        <v>257.38041424199997</v>
      </c>
      <c r="G51" s="101">
        <v>127.65827179999999</v>
      </c>
      <c r="H51" s="101">
        <v>107.07552131099999</v>
      </c>
      <c r="I51" s="101">
        <v>26.265376782000001</v>
      </c>
      <c r="J51" s="101">
        <v>95.288637789999996</v>
      </c>
      <c r="K51" s="101">
        <v>169.962592288</v>
      </c>
      <c r="L51" s="103">
        <v>835.00197994299992</v>
      </c>
      <c r="M51" s="102"/>
    </row>
    <row r="56" spans="1:13">
      <c r="A56" s="5" t="s">
        <v>175</v>
      </c>
    </row>
    <row r="57" spans="1:13">
      <c r="A57" s="5" t="s">
        <v>101</v>
      </c>
    </row>
    <row r="58" spans="1:13">
      <c r="A58" s="5" t="s">
        <v>216</v>
      </c>
    </row>
    <row r="59" spans="1:13">
      <c r="A59" s="6"/>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6" tint="0.39997558519241921"/>
    <pageSetUpPr fitToPage="1"/>
  </sheetPr>
  <dimension ref="A1:Q61"/>
  <sheetViews>
    <sheetView topLeftCell="D1" zoomScale="70" zoomScaleNormal="70" workbookViewId="0">
      <pane ySplit="4" topLeftCell="A5" activePane="bottomLeft" state="frozen"/>
      <selection activeCell="C18" sqref="C18"/>
      <selection pane="bottomLeft" activeCell="L19" sqref="L19"/>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189" t="s">
        <v>241</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30215.629835655738</v>
      </c>
      <c r="F6" s="99">
        <v>32390.776993265994</v>
      </c>
      <c r="G6" s="99">
        <v>34851.168916827846</v>
      </c>
      <c r="H6" s="99">
        <v>27510.311516587681</v>
      </c>
      <c r="I6" s="99">
        <v>23633.116363636364</v>
      </c>
      <c r="J6" s="99">
        <v>0</v>
      </c>
      <c r="K6" s="99">
        <v>39963.60372596154</v>
      </c>
      <c r="L6" s="99">
        <v>31851.089936458335</v>
      </c>
      <c r="M6" s="90"/>
      <c r="N6" s="99"/>
      <c r="O6" s="90"/>
      <c r="P6" s="90"/>
      <c r="Q6" s="90"/>
    </row>
    <row r="7" spans="1:17" ht="12.75" customHeight="1">
      <c r="A7" s="88"/>
      <c r="B7" s="87" t="s">
        <v>147</v>
      </c>
      <c r="C7" s="90"/>
      <c r="D7" s="90"/>
      <c r="E7" s="99">
        <v>46469.568400819669</v>
      </c>
      <c r="F7" s="99">
        <v>36349.544786531987</v>
      </c>
      <c r="G7" s="99">
        <v>45858.44311025145</v>
      </c>
      <c r="H7" s="99">
        <v>34155.295524170622</v>
      </c>
      <c r="I7" s="99">
        <v>27329.396363636362</v>
      </c>
      <c r="J7" s="99">
        <v>0</v>
      </c>
      <c r="K7" s="99">
        <v>48469.707451923081</v>
      </c>
      <c r="L7" s="99">
        <v>39225.17424375</v>
      </c>
      <c r="M7" s="90"/>
      <c r="N7" s="99"/>
      <c r="O7" s="90"/>
      <c r="P7" s="90"/>
      <c r="Q7" s="90"/>
    </row>
    <row r="8" spans="1:17" ht="21" customHeight="1">
      <c r="A8" s="88"/>
      <c r="B8" s="87" t="s">
        <v>148</v>
      </c>
      <c r="C8" s="90"/>
      <c r="D8" s="90"/>
      <c r="E8" s="99">
        <v>35024.29301615202</v>
      </c>
      <c r="F8" s="99">
        <v>36326.232049648039</v>
      </c>
      <c r="G8" s="99">
        <v>36951.211572891574</v>
      </c>
      <c r="H8" s="99">
        <v>29937.583753777624</v>
      </c>
      <c r="I8" s="99">
        <v>31630.271354889737</v>
      </c>
      <c r="J8" s="99">
        <v>0</v>
      </c>
      <c r="K8" s="99">
        <v>42499.256480392658</v>
      </c>
      <c r="L8" s="99">
        <v>35489.230639334026</v>
      </c>
      <c r="M8" s="90"/>
      <c r="N8" s="99"/>
      <c r="O8" s="90"/>
      <c r="P8" s="90"/>
      <c r="Q8" s="90"/>
    </row>
    <row r="9" spans="1:17" ht="12.75" customHeight="1">
      <c r="A9" s="88"/>
      <c r="B9" s="87" t="s">
        <v>149</v>
      </c>
      <c r="C9" s="90"/>
      <c r="D9" s="90"/>
      <c r="E9" s="99">
        <v>53864.962896912111</v>
      </c>
      <c r="F9" s="99">
        <v>40765.98715397143</v>
      </c>
      <c r="G9" s="99">
        <v>48621.756068334158</v>
      </c>
      <c r="H9" s="99">
        <v>37168.863746720526</v>
      </c>
      <c r="I9" s="99">
        <v>36577.32690206018</v>
      </c>
      <c r="J9" s="99">
        <v>0</v>
      </c>
      <c r="K9" s="99">
        <v>51545.064420471397</v>
      </c>
      <c r="L9" s="99">
        <v>43705.608140306518</v>
      </c>
      <c r="M9" s="90"/>
      <c r="N9" s="99"/>
      <c r="O9" s="90"/>
      <c r="P9" s="90"/>
      <c r="Q9" s="90"/>
    </row>
    <row r="10" spans="1:17" ht="21" customHeight="1">
      <c r="A10" s="82" t="s">
        <v>108</v>
      </c>
      <c r="B10" s="87"/>
      <c r="C10" s="90"/>
      <c r="D10" s="90"/>
      <c r="E10" s="99"/>
      <c r="F10" s="99"/>
      <c r="G10" s="99"/>
      <c r="H10" s="99"/>
      <c r="I10" s="99"/>
      <c r="J10" s="99"/>
      <c r="K10" s="99"/>
      <c r="L10" s="99"/>
      <c r="M10" s="90"/>
      <c r="N10" s="99"/>
      <c r="O10" s="90"/>
      <c r="P10" s="90"/>
      <c r="Q10" s="90"/>
    </row>
    <row r="11" spans="1:17">
      <c r="A11" s="88"/>
      <c r="B11" s="87" t="s">
        <v>146</v>
      </c>
      <c r="C11" s="90"/>
      <c r="D11" s="90"/>
      <c r="E11" s="99">
        <v>36877.208020491802</v>
      </c>
      <c r="F11" s="99">
        <v>43499.771792368127</v>
      </c>
      <c r="G11" s="99">
        <v>42273.812729206969</v>
      </c>
      <c r="H11" s="99">
        <v>32448.137391785152</v>
      </c>
      <c r="I11" s="99">
        <v>25404.698823999999</v>
      </c>
      <c r="J11" s="99">
        <v>0</v>
      </c>
      <c r="K11" s="99">
        <v>45327.258466346153</v>
      </c>
      <c r="L11" s="99">
        <v>38976.47825020161</v>
      </c>
      <c r="M11" s="90"/>
      <c r="N11" s="99"/>
      <c r="O11" s="90"/>
      <c r="P11" s="90"/>
      <c r="Q11" s="90"/>
    </row>
    <row r="12" spans="1:17" ht="12.75" customHeight="1">
      <c r="A12" s="88"/>
      <c r="B12" s="87" t="s">
        <v>147</v>
      </c>
      <c r="C12" s="90"/>
      <c r="D12" s="90"/>
      <c r="E12" s="99">
        <v>57265.492306967208</v>
      </c>
      <c r="F12" s="99">
        <v>48593.873114927046</v>
      </c>
      <c r="G12" s="99">
        <v>55721.220881818183</v>
      </c>
      <c r="H12" s="99">
        <v>40445.364652290678</v>
      </c>
      <c r="I12" s="99">
        <v>29154.606049454545</v>
      </c>
      <c r="J12" s="99">
        <v>0</v>
      </c>
      <c r="K12" s="99">
        <v>54916.54946850962</v>
      </c>
      <c r="L12" s="99">
        <v>47897.348565725813</v>
      </c>
      <c r="M12" s="90"/>
      <c r="N12" s="99"/>
      <c r="O12" s="90"/>
      <c r="P12" s="90"/>
      <c r="Q12" s="90"/>
    </row>
    <row r="13" spans="1:17" ht="21" customHeight="1">
      <c r="A13" s="88"/>
      <c r="B13" s="87" t="s">
        <v>148</v>
      </c>
      <c r="C13" s="90"/>
      <c r="D13" s="90"/>
      <c r="E13" s="99">
        <v>42746.027349168646</v>
      </c>
      <c r="F13" s="99">
        <v>48784.961366157317</v>
      </c>
      <c r="G13" s="99">
        <v>44821.124992323588</v>
      </c>
      <c r="H13" s="99">
        <v>35311.080728217945</v>
      </c>
      <c r="I13" s="99">
        <v>34001.335461995201</v>
      </c>
      <c r="J13" s="99">
        <v>0</v>
      </c>
      <c r="K13" s="99">
        <v>48203.230027097496</v>
      </c>
      <c r="L13" s="99">
        <v>43428.505237651545</v>
      </c>
      <c r="M13" s="90"/>
      <c r="N13" s="99"/>
      <c r="O13" s="90"/>
      <c r="P13" s="90"/>
      <c r="Q13" s="90"/>
    </row>
    <row r="14" spans="1:17">
      <c r="A14" s="88"/>
      <c r="B14" s="87" t="s">
        <v>149</v>
      </c>
      <c r="C14" s="90"/>
      <c r="D14" s="90"/>
      <c r="E14" s="99">
        <v>66379.002959144884</v>
      </c>
      <c r="F14" s="99">
        <v>54497.992170147161</v>
      </c>
      <c r="G14" s="99">
        <v>59078.839703127371</v>
      </c>
      <c r="H14" s="99">
        <v>44013.914237210316</v>
      </c>
      <c r="I14" s="99">
        <v>39020.165026059462</v>
      </c>
      <c r="J14" s="99">
        <v>0</v>
      </c>
      <c r="K14" s="99">
        <v>58400.952448744829</v>
      </c>
      <c r="L14" s="99">
        <v>53368.347948303548</v>
      </c>
      <c r="M14" s="90"/>
      <c r="N14" s="99"/>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101">
        <v>4.8432674983612092</v>
      </c>
      <c r="F16" s="101">
        <v>7.0502810636918944</v>
      </c>
      <c r="G16" s="101">
        <v>5.3041968909905632</v>
      </c>
      <c r="H16" s="101">
        <v>8.9954674218557393</v>
      </c>
      <c r="I16" s="101">
        <v>6.1968830920848621</v>
      </c>
      <c r="J16" s="101">
        <v>0</v>
      </c>
      <c r="K16" s="101">
        <v>6.5329286511517939</v>
      </c>
      <c r="L16" s="101">
        <v>6.5746092736362796</v>
      </c>
      <c r="M16" s="91"/>
      <c r="N16" s="91"/>
      <c r="O16" s="91"/>
      <c r="P16" s="87"/>
      <c r="Q16" s="87"/>
    </row>
    <row r="17" spans="1:17">
      <c r="A17" s="93"/>
      <c r="B17" s="92" t="s">
        <v>102</v>
      </c>
      <c r="C17" s="92"/>
      <c r="D17" s="92"/>
      <c r="E17" s="101">
        <v>35.300379004978637</v>
      </c>
      <c r="F17" s="101">
        <v>49.989765955972501</v>
      </c>
      <c r="G17" s="101">
        <v>31.446595852655307</v>
      </c>
      <c r="H17" s="101">
        <v>61.895593296046009</v>
      </c>
      <c r="I17" s="101">
        <v>52.008922847492009</v>
      </c>
      <c r="J17" s="101">
        <v>0</v>
      </c>
      <c r="K17" s="101">
        <v>24.57383285228126</v>
      </c>
      <c r="L17" s="101">
        <v>40.424151406193218</v>
      </c>
      <c r="M17" s="92"/>
      <c r="N17" s="92"/>
      <c r="O17" s="92"/>
      <c r="P17" s="92"/>
      <c r="Q17" s="92"/>
    </row>
    <row r="18" spans="1:17">
      <c r="A18" s="93"/>
      <c r="B18" s="92" t="s">
        <v>103</v>
      </c>
      <c r="C18" s="92"/>
      <c r="D18" s="92"/>
      <c r="E18" s="101">
        <v>11.894516290166472</v>
      </c>
      <c r="F18" s="101">
        <v>11.98798257945605</v>
      </c>
      <c r="G18" s="101">
        <v>11.872892147054332</v>
      </c>
      <c r="H18" s="101">
        <v>17.207884038452146</v>
      </c>
      <c r="I18" s="101">
        <v>14.07082145286741</v>
      </c>
      <c r="J18" s="101">
        <v>0</v>
      </c>
      <c r="K18" s="101">
        <v>19.460797621935441</v>
      </c>
      <c r="L18" s="101">
        <v>13.772140078466444</v>
      </c>
      <c r="M18" s="92"/>
      <c r="N18" s="92"/>
      <c r="O18" s="92"/>
      <c r="P18" s="92"/>
      <c r="Q18" s="92"/>
    </row>
    <row r="19" spans="1:17">
      <c r="A19" s="93"/>
      <c r="B19" s="92" t="s">
        <v>151</v>
      </c>
      <c r="C19" s="92"/>
      <c r="D19" s="92"/>
      <c r="E19" s="101">
        <v>8.8967446690566483</v>
      </c>
      <c r="F19" s="101">
        <v>9.6692193181028028</v>
      </c>
      <c r="G19" s="101">
        <v>8.6188008720944502</v>
      </c>
      <c r="H19" s="101">
        <v>13.464543251691589</v>
      </c>
      <c r="I19" s="101">
        <v>11.074623170704916</v>
      </c>
      <c r="J19" s="101">
        <v>0</v>
      </c>
      <c r="K19" s="101">
        <v>10.860233929146444</v>
      </c>
      <c r="L19" s="101">
        <v>10.272420131861082</v>
      </c>
      <c r="M19" s="92"/>
      <c r="N19" s="92"/>
      <c r="O19" s="92"/>
      <c r="P19" s="92"/>
      <c r="Q19" s="92"/>
    </row>
    <row r="20" spans="1:17" ht="21" customHeight="1">
      <c r="A20" s="82" t="s">
        <v>156</v>
      </c>
      <c r="B20" s="91"/>
      <c r="C20" s="92"/>
      <c r="D20" s="92"/>
      <c r="E20" s="103"/>
      <c r="F20" s="103"/>
      <c r="G20" s="103"/>
      <c r="H20" s="103"/>
      <c r="I20" s="103"/>
      <c r="J20" s="103"/>
      <c r="K20" s="103"/>
      <c r="L20" s="103"/>
      <c r="M20" s="92"/>
      <c r="N20" s="92"/>
      <c r="O20" s="92"/>
      <c r="P20" s="92"/>
      <c r="Q20" s="92"/>
    </row>
    <row r="21" spans="1:17">
      <c r="A21" s="93"/>
      <c r="B21" s="92" t="s">
        <v>173</v>
      </c>
      <c r="C21" s="92"/>
      <c r="D21" s="92"/>
      <c r="E21" s="101">
        <v>8.6392022119370058</v>
      </c>
      <c r="F21" s="101">
        <v>8.3398650726016523</v>
      </c>
      <c r="G21" s="101">
        <v>9.1950279707112905</v>
      </c>
      <c r="H21" s="101">
        <v>11.851148182526314</v>
      </c>
      <c r="I21" s="101">
        <v>8.8937466082965582</v>
      </c>
      <c r="J21" s="101">
        <v>0</v>
      </c>
      <c r="K21" s="101">
        <v>8.5199109869192071</v>
      </c>
      <c r="L21" s="101">
        <v>9.1720047366141344</v>
      </c>
      <c r="M21" s="92"/>
      <c r="N21" s="92"/>
      <c r="O21" s="92"/>
      <c r="P21" s="92"/>
      <c r="Q21" s="92"/>
    </row>
    <row r="22" spans="1:17">
      <c r="A22" s="93"/>
      <c r="B22" s="92" t="s">
        <v>102</v>
      </c>
      <c r="C22" s="92"/>
      <c r="D22" s="92"/>
      <c r="E22" s="101">
        <v>51.721878680487286</v>
      </c>
      <c r="F22" s="101">
        <v>59.232590495111332</v>
      </c>
      <c r="G22" s="101">
        <v>41.402782124091111</v>
      </c>
      <c r="H22" s="101">
        <v>92.005193132400294</v>
      </c>
      <c r="I22" s="101">
        <v>67.849085760585652</v>
      </c>
      <c r="J22" s="101">
        <v>0</v>
      </c>
      <c r="K22" s="101">
        <v>35.536849929700594</v>
      </c>
      <c r="L22" s="101">
        <v>54.221145932248731</v>
      </c>
      <c r="M22" s="92"/>
      <c r="N22" s="92"/>
      <c r="O22" s="92"/>
      <c r="P22" s="92"/>
      <c r="Q22" s="92"/>
    </row>
    <row r="23" spans="1:17">
      <c r="A23" s="93"/>
      <c r="B23" s="92" t="s">
        <v>103</v>
      </c>
      <c r="C23" s="92"/>
      <c r="D23" s="92"/>
      <c r="E23" s="101">
        <v>16.617874209950294</v>
      </c>
      <c r="F23" s="101">
        <v>14.20253745914162</v>
      </c>
      <c r="G23" s="101">
        <v>15.978835185331535</v>
      </c>
      <c r="H23" s="101">
        <v>19.725065831970177</v>
      </c>
      <c r="I23" s="101">
        <v>17.32049494084205</v>
      </c>
      <c r="J23" s="101">
        <v>0</v>
      </c>
      <c r="K23" s="101">
        <v>22.629260804631869</v>
      </c>
      <c r="L23" s="101">
        <v>16.897078274513547</v>
      </c>
      <c r="M23" s="92"/>
      <c r="N23" s="92"/>
      <c r="O23" s="92"/>
      <c r="P23" s="92"/>
      <c r="Q23" s="92"/>
    </row>
    <row r="24" spans="1:17">
      <c r="A24" s="93"/>
      <c r="B24" s="92" t="s">
        <v>151</v>
      </c>
      <c r="C24" s="92"/>
      <c r="D24" s="92"/>
      <c r="E24" s="101">
        <v>12.576979539165322</v>
      </c>
      <c r="F24" s="101">
        <v>11.455731184030626</v>
      </c>
      <c r="G24" s="101">
        <v>11.529271268316208</v>
      </c>
      <c r="H24" s="101">
        <v>16.242766357486456</v>
      </c>
      <c r="I24" s="101">
        <v>13.798115911556701</v>
      </c>
      <c r="J24" s="101">
        <v>0</v>
      </c>
      <c r="K24" s="101">
        <v>13.825449820897113</v>
      </c>
      <c r="L24" s="101">
        <v>12.882477834196452</v>
      </c>
      <c r="M24" s="92"/>
      <c r="N24" s="92"/>
      <c r="O24" s="92"/>
      <c r="P24" s="92"/>
      <c r="Q24" s="92"/>
    </row>
    <row r="25" spans="1:17" ht="21" customHeight="1">
      <c r="A25" s="88" t="s">
        <v>154</v>
      </c>
      <c r="B25" s="90"/>
      <c r="C25" s="90"/>
      <c r="D25" s="90"/>
      <c r="E25" s="99"/>
      <c r="F25" s="99"/>
      <c r="G25" s="99"/>
      <c r="H25" s="99"/>
      <c r="I25" s="99"/>
      <c r="J25" s="99"/>
      <c r="K25" s="100"/>
      <c r="L25" s="100"/>
      <c r="M25" s="87"/>
      <c r="N25" s="87"/>
      <c r="O25" s="87"/>
      <c r="P25" s="87"/>
      <c r="Q25" s="87"/>
    </row>
    <row r="26" spans="1:17">
      <c r="A26" s="88"/>
      <c r="B26" s="90" t="s">
        <v>104</v>
      </c>
      <c r="C26" s="90"/>
      <c r="D26" s="90"/>
      <c r="E26" s="99">
        <v>11979667.319769999</v>
      </c>
      <c r="F26" s="99">
        <v>34186479.990149997</v>
      </c>
      <c r="G26" s="99">
        <v>24384890.349879999</v>
      </c>
      <c r="H26" s="99">
        <v>21859582.906800002</v>
      </c>
      <c r="I26" s="99">
        <v>7924199</v>
      </c>
      <c r="J26" s="99">
        <v>0</v>
      </c>
      <c r="K26" s="99">
        <v>21764053.649999999</v>
      </c>
      <c r="L26" s="99">
        <v>122098873.2166</v>
      </c>
      <c r="M26" s="90"/>
      <c r="N26" s="90"/>
      <c r="O26" s="90"/>
      <c r="P26" s="90"/>
      <c r="Q26" s="90"/>
    </row>
    <row r="27" spans="1:17">
      <c r="A27" s="88"/>
      <c r="B27" s="90" t="s">
        <v>109</v>
      </c>
      <c r="C27" s="90"/>
      <c r="D27" s="90"/>
      <c r="E27" s="99">
        <v>7372613.6798999999</v>
      </c>
      <c r="F27" s="99">
        <v>28860182.300999999</v>
      </c>
      <c r="G27" s="99">
        <v>18018054.329999998</v>
      </c>
      <c r="H27" s="99">
        <v>17414027.190000001</v>
      </c>
      <c r="I27" s="99">
        <v>6499107</v>
      </c>
      <c r="J27" s="99">
        <v>0</v>
      </c>
      <c r="K27" s="99">
        <v>16624859.15</v>
      </c>
      <c r="L27" s="99">
        <v>94788843.650900006</v>
      </c>
      <c r="M27" s="90"/>
      <c r="N27" s="90"/>
      <c r="O27" s="90"/>
      <c r="P27" s="90"/>
      <c r="Q27" s="90"/>
    </row>
    <row r="28" spans="1:17">
      <c r="A28" s="88"/>
      <c r="B28" s="90" t="s">
        <v>213</v>
      </c>
      <c r="C28" s="90"/>
      <c r="D28" s="90"/>
      <c r="E28" s="99">
        <v>3965961.0098999999</v>
      </c>
      <c r="F28" s="99">
        <v>3527262.1038000002</v>
      </c>
      <c r="G28" s="99">
        <v>5690760.7580000004</v>
      </c>
      <c r="H28" s="99">
        <v>4206274.8767999997</v>
      </c>
      <c r="I28" s="99">
        <v>1016477</v>
      </c>
      <c r="J28" s="99">
        <v>0</v>
      </c>
      <c r="K28" s="99">
        <v>3538539.15</v>
      </c>
      <c r="L28" s="99">
        <v>21945274.898499999</v>
      </c>
      <c r="M28" s="90"/>
      <c r="N28" s="90"/>
      <c r="O28" s="90"/>
      <c r="P28" s="90"/>
      <c r="Q28" s="90"/>
    </row>
    <row r="29" spans="1:17">
      <c r="A29" s="88"/>
      <c r="B29" s="90" t="s">
        <v>24</v>
      </c>
      <c r="C29" s="90"/>
      <c r="D29" s="90"/>
      <c r="E29" s="99">
        <v>249356.63999</v>
      </c>
      <c r="F29" s="99">
        <v>775222.90324999997</v>
      </c>
      <c r="G29" s="99">
        <v>293814.63965000003</v>
      </c>
      <c r="H29" s="99">
        <v>148498.68</v>
      </c>
      <c r="I29" s="99">
        <v>275891</v>
      </c>
      <c r="J29" s="99">
        <v>0</v>
      </c>
      <c r="K29" s="99">
        <v>1585603.7</v>
      </c>
      <c r="L29" s="99">
        <v>3328387.5628899997</v>
      </c>
      <c r="M29" s="90"/>
      <c r="N29" s="90"/>
      <c r="O29" s="90"/>
      <c r="P29" s="90"/>
      <c r="Q29" s="90"/>
    </row>
    <row r="30" spans="1:17">
      <c r="A30" s="88"/>
      <c r="B30" s="90" t="s">
        <v>110</v>
      </c>
      <c r="C30" s="90"/>
      <c r="D30" s="90"/>
      <c r="E30" s="99">
        <v>391735.98998000001</v>
      </c>
      <c r="F30" s="99">
        <v>1023812.6821</v>
      </c>
      <c r="G30" s="99">
        <v>382260.62222999998</v>
      </c>
      <c r="H30" s="99">
        <v>90782.16</v>
      </c>
      <c r="I30" s="99">
        <v>132724</v>
      </c>
      <c r="J30" s="99">
        <v>0</v>
      </c>
      <c r="K30" s="99">
        <v>15051.65</v>
      </c>
      <c r="L30" s="99">
        <v>2036367.1043099996</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ht="12.75" customHeight="1">
      <c r="A32" s="88"/>
      <c r="B32" s="90" t="s">
        <v>104</v>
      </c>
      <c r="C32" s="90"/>
      <c r="D32" s="90"/>
      <c r="E32" s="99">
        <v>14805870.069689998</v>
      </c>
      <c r="F32" s="99">
        <v>45800137.203999996</v>
      </c>
      <c r="G32" s="99">
        <v>29614229.448869999</v>
      </c>
      <c r="H32" s="99">
        <v>25888238.895890001</v>
      </c>
      <c r="I32" s="99">
        <v>8431741.9999400005</v>
      </c>
      <c r="J32" s="99">
        <v>0</v>
      </c>
      <c r="K32" s="99">
        <v>24657080.852297001</v>
      </c>
      <c r="L32" s="99">
        <v>149197298.470687</v>
      </c>
      <c r="M32" s="90"/>
      <c r="N32" s="90"/>
      <c r="O32" s="90"/>
      <c r="P32" s="90"/>
      <c r="Q32" s="90"/>
    </row>
    <row r="33" spans="1:17">
      <c r="A33" s="88"/>
      <c r="B33" s="90" t="s">
        <v>109</v>
      </c>
      <c r="C33" s="90"/>
      <c r="D33" s="90"/>
      <c r="E33" s="99">
        <v>8998038.7569999993</v>
      </c>
      <c r="F33" s="99">
        <v>38758296.667000003</v>
      </c>
      <c r="G33" s="99">
        <v>21855561.181000002</v>
      </c>
      <c r="H33" s="99">
        <v>20539670.969000001</v>
      </c>
      <c r="I33" s="99">
        <v>6986292.1765999999</v>
      </c>
      <c r="J33" s="99">
        <v>0</v>
      </c>
      <c r="K33" s="99">
        <v>18856139.522</v>
      </c>
      <c r="L33" s="99">
        <v>115993999.2726</v>
      </c>
      <c r="M33" s="90"/>
      <c r="N33" s="90"/>
      <c r="O33" s="90"/>
      <c r="P33" s="90"/>
      <c r="Q33" s="90"/>
    </row>
    <row r="34" spans="1:17">
      <c r="A34" s="88"/>
      <c r="B34" s="90" t="s">
        <v>213</v>
      </c>
      <c r="C34" s="90"/>
      <c r="D34" s="90"/>
      <c r="E34" s="99">
        <v>4974741.3658999996</v>
      </c>
      <c r="F34" s="99">
        <v>4538844.2784000002</v>
      </c>
      <c r="G34" s="99">
        <v>6952310.0148999998</v>
      </c>
      <c r="H34" s="99">
        <v>5062244.8558999998</v>
      </c>
      <c r="I34" s="99">
        <v>1031224.487</v>
      </c>
      <c r="J34" s="99">
        <v>0</v>
      </c>
      <c r="K34" s="99">
        <v>3989145.0569000002</v>
      </c>
      <c r="L34" s="99">
        <v>26548510.059</v>
      </c>
      <c r="M34" s="90"/>
      <c r="N34" s="90"/>
      <c r="O34" s="90"/>
      <c r="P34" s="90"/>
      <c r="Q34" s="90"/>
    </row>
    <row r="35" spans="1:17">
      <c r="A35" s="88"/>
      <c r="B35" s="90" t="s">
        <v>24</v>
      </c>
      <c r="C35" s="90"/>
      <c r="D35" s="90"/>
      <c r="E35" s="99">
        <v>322363.23924999998</v>
      </c>
      <c r="F35" s="99">
        <v>1049644.9726</v>
      </c>
      <c r="G35" s="99">
        <v>340195.71234999999</v>
      </c>
      <c r="H35" s="99">
        <v>173216.32099000001</v>
      </c>
      <c r="I35" s="99">
        <v>278857.76757000003</v>
      </c>
      <c r="J35" s="99">
        <v>0</v>
      </c>
      <c r="K35" s="99">
        <v>1784948.8393000001</v>
      </c>
      <c r="L35" s="99">
        <v>3949226.8520599999</v>
      </c>
      <c r="M35" s="90"/>
      <c r="N35" s="90"/>
      <c r="O35" s="90"/>
      <c r="P35" s="90"/>
      <c r="Q35" s="90"/>
    </row>
    <row r="36" spans="1:17">
      <c r="A36" s="88"/>
      <c r="B36" s="90" t="s">
        <v>110</v>
      </c>
      <c r="C36" s="90"/>
      <c r="D36" s="90"/>
      <c r="E36" s="99">
        <v>510726.70753999997</v>
      </c>
      <c r="F36" s="99">
        <v>1453351.2860000001</v>
      </c>
      <c r="G36" s="99">
        <v>466162.54061999999</v>
      </c>
      <c r="H36" s="99">
        <v>113106.75</v>
      </c>
      <c r="I36" s="99">
        <v>135367.56877000001</v>
      </c>
      <c r="J36" s="99">
        <v>0</v>
      </c>
      <c r="K36" s="99">
        <v>26847.434097000001</v>
      </c>
      <c r="L36" s="99">
        <v>2705562.287027</v>
      </c>
      <c r="M36" s="90"/>
      <c r="N36" s="90"/>
      <c r="O36" s="90"/>
      <c r="P36" s="90"/>
      <c r="Q36" s="90"/>
    </row>
    <row r="37" spans="1:17" ht="21" customHeight="1">
      <c r="A37" s="88" t="s">
        <v>111</v>
      </c>
      <c r="C37" s="87"/>
      <c r="D37" s="87"/>
      <c r="E37" s="100"/>
      <c r="F37" s="100"/>
      <c r="G37" s="100"/>
      <c r="H37" s="100"/>
      <c r="I37" s="100"/>
      <c r="J37" s="100"/>
      <c r="K37" s="100"/>
      <c r="L37" s="99"/>
      <c r="M37" s="87"/>
      <c r="N37" s="87"/>
      <c r="O37" s="87"/>
      <c r="P37" s="87"/>
      <c r="Q37" s="87"/>
    </row>
    <row r="38" spans="1:17" ht="12.75" customHeight="1">
      <c r="A38" s="88"/>
      <c r="B38" s="95" t="s">
        <v>180</v>
      </c>
      <c r="C38" s="87"/>
      <c r="D38" s="87"/>
      <c r="E38" s="103">
        <v>251</v>
      </c>
      <c r="F38" s="103">
        <v>915</v>
      </c>
      <c r="G38" s="103">
        <v>543</v>
      </c>
      <c r="H38" s="103">
        <v>648</v>
      </c>
      <c r="I38" s="103">
        <v>284</v>
      </c>
      <c r="J38" s="103">
        <v>0</v>
      </c>
      <c r="K38" s="103">
        <v>432</v>
      </c>
      <c r="L38" s="103">
        <v>3073</v>
      </c>
      <c r="M38" s="87"/>
      <c r="N38" s="103"/>
      <c r="O38" s="87"/>
      <c r="P38" s="87"/>
      <c r="Q38" s="87"/>
    </row>
    <row r="39" spans="1:17" ht="12.75" customHeight="1">
      <c r="A39" s="94"/>
      <c r="B39" s="95" t="s">
        <v>181</v>
      </c>
      <c r="C39" s="97"/>
      <c r="D39" s="97"/>
      <c r="E39" s="103">
        <v>244</v>
      </c>
      <c r="F39" s="103">
        <v>891</v>
      </c>
      <c r="G39" s="103">
        <v>517</v>
      </c>
      <c r="H39" s="103">
        <v>633</v>
      </c>
      <c r="I39" s="103">
        <v>275</v>
      </c>
      <c r="J39" s="103">
        <v>0</v>
      </c>
      <c r="K39" s="103">
        <v>416</v>
      </c>
      <c r="L39" s="103">
        <v>2976</v>
      </c>
      <c r="M39" s="97"/>
      <c r="N39" s="96"/>
      <c r="O39" s="92"/>
      <c r="P39" s="95"/>
      <c r="Q39" s="95"/>
    </row>
    <row r="40" spans="1:17">
      <c r="A40" s="94"/>
      <c r="B40" s="95" t="s">
        <v>112</v>
      </c>
      <c r="E40" s="103">
        <v>210.5</v>
      </c>
      <c r="F40" s="103">
        <v>794.47222221000004</v>
      </c>
      <c r="G40" s="103">
        <v>487.61741667000001</v>
      </c>
      <c r="H40" s="103">
        <v>581.67777778000004</v>
      </c>
      <c r="I40" s="103">
        <v>205.47111111000001</v>
      </c>
      <c r="J40" s="103">
        <v>0</v>
      </c>
      <c r="K40" s="103">
        <v>391.18</v>
      </c>
      <c r="L40" s="103">
        <v>2670.9185277699999</v>
      </c>
      <c r="N40" s="102"/>
    </row>
    <row r="41" spans="1:17" ht="21" customHeight="1">
      <c r="A41" s="94" t="s">
        <v>116</v>
      </c>
      <c r="B41" s="95"/>
    </row>
    <row r="42" spans="1:17" ht="12.75" customHeight="1">
      <c r="B42" s="89" t="s">
        <v>152</v>
      </c>
    </row>
    <row r="43" spans="1:17">
      <c r="B43" s="87" t="s">
        <v>172</v>
      </c>
      <c r="E43" s="101">
        <v>50.379211984999998</v>
      </c>
      <c r="F43" s="101">
        <v>126.37794038999999</v>
      </c>
      <c r="G43" s="101">
        <v>97.469986621000004</v>
      </c>
      <c r="H43" s="101">
        <v>70.368772440000001</v>
      </c>
      <c r="I43" s="101">
        <v>44.377148303999995</v>
      </c>
      <c r="J43" s="101">
        <v>0</v>
      </c>
      <c r="K43" s="101">
        <v>63.677413639999997</v>
      </c>
      <c r="L43" s="103">
        <v>452.65047337999999</v>
      </c>
      <c r="M43" s="102"/>
    </row>
    <row r="44" spans="1:17">
      <c r="A44" s="94"/>
      <c r="B44" s="95" t="s">
        <v>105</v>
      </c>
      <c r="E44" s="101">
        <v>6.9121070900000001</v>
      </c>
      <c r="F44" s="101">
        <v>17.823648160000001</v>
      </c>
      <c r="G44" s="101">
        <v>16.440571259999999</v>
      </c>
      <c r="H44" s="101">
        <v>10.226899304</v>
      </c>
      <c r="I44" s="101">
        <v>5.2875542299999996</v>
      </c>
      <c r="J44" s="101">
        <v>0</v>
      </c>
      <c r="K44" s="101">
        <v>16.928576119999999</v>
      </c>
      <c r="L44" s="103">
        <v>73.619356163999996</v>
      </c>
      <c r="M44" s="102"/>
    </row>
    <row r="45" spans="1:17">
      <c r="A45" s="94"/>
      <c r="B45" s="95" t="s">
        <v>106</v>
      </c>
      <c r="E45" s="101">
        <v>20.5136547</v>
      </c>
      <c r="F45" s="101">
        <v>74.324432329999993</v>
      </c>
      <c r="G45" s="101">
        <v>43.544571415</v>
      </c>
      <c r="H45" s="101">
        <v>36.785464069</v>
      </c>
      <c r="I45" s="101">
        <v>19.543990442999998</v>
      </c>
      <c r="J45" s="101">
        <v>0</v>
      </c>
      <c r="K45" s="101">
        <v>21.376307799999999</v>
      </c>
      <c r="L45" s="103">
        <v>216.08842075699999</v>
      </c>
      <c r="M45" s="102"/>
    </row>
    <row r="46" spans="1:17">
      <c r="B46" s="95" t="s">
        <v>174</v>
      </c>
      <c r="E46" s="101">
        <v>27.425761789999999</v>
      </c>
      <c r="F46" s="101">
        <v>92.148080489999998</v>
      </c>
      <c r="G46" s="101">
        <v>59.985142674999999</v>
      </c>
      <c r="H46" s="101">
        <v>47.012363372999999</v>
      </c>
      <c r="I46" s="101">
        <v>24.831544672999996</v>
      </c>
      <c r="J46" s="101">
        <v>0</v>
      </c>
      <c r="K46" s="101">
        <v>38.304883919999995</v>
      </c>
      <c r="L46" s="103">
        <v>289.707776921</v>
      </c>
      <c r="M46" s="102"/>
    </row>
    <row r="47" spans="1:17" ht="21" customHeight="1">
      <c r="B47" s="89" t="s">
        <v>153</v>
      </c>
      <c r="E47" s="101"/>
      <c r="F47" s="101"/>
      <c r="G47" s="101"/>
      <c r="H47" s="101"/>
      <c r="I47" s="101"/>
      <c r="J47" s="101"/>
      <c r="K47" s="101"/>
      <c r="L47" s="101"/>
      <c r="M47" s="102"/>
    </row>
    <row r="48" spans="1:17">
      <c r="B48" s="87" t="s">
        <v>172</v>
      </c>
      <c r="E48" s="101">
        <v>28.243348634999997</v>
      </c>
      <c r="F48" s="101">
        <v>106.83626080799999</v>
      </c>
      <c r="G48" s="101">
        <v>56.226038860000003</v>
      </c>
      <c r="H48" s="101">
        <v>53.412546214999999</v>
      </c>
      <c r="I48" s="101">
        <v>30.920602094000003</v>
      </c>
      <c r="J48" s="101">
        <v>0</v>
      </c>
      <c r="K48" s="101">
        <v>48.826801200000006</v>
      </c>
      <c r="L48" s="103">
        <v>324.46559781199994</v>
      </c>
      <c r="M48" s="102"/>
    </row>
    <row r="49" spans="1:13">
      <c r="B49" s="95" t="s">
        <v>105</v>
      </c>
      <c r="E49" s="101">
        <v>4.7175393899999998</v>
      </c>
      <c r="F49" s="101">
        <v>15.042394610000001</v>
      </c>
      <c r="G49" s="101">
        <v>12.48708356</v>
      </c>
      <c r="H49" s="101">
        <v>6.8800464239999997</v>
      </c>
      <c r="I49" s="101">
        <v>4.0531128299999999</v>
      </c>
      <c r="J49" s="101">
        <v>0</v>
      </c>
      <c r="K49" s="101">
        <v>11.70615856</v>
      </c>
      <c r="L49" s="103">
        <v>54.886335374000005</v>
      </c>
      <c r="M49" s="102"/>
    </row>
    <row r="50" spans="1:13">
      <c r="B50" s="95" t="s">
        <v>106</v>
      </c>
      <c r="E50" s="101">
        <v>14.682985134999999</v>
      </c>
      <c r="F50" s="101">
        <v>62.735268437999999</v>
      </c>
      <c r="G50" s="101">
        <v>32.355299619999997</v>
      </c>
      <c r="H50" s="101">
        <v>32.091147649</v>
      </c>
      <c r="I50" s="101">
        <v>15.877144443000001</v>
      </c>
      <c r="J50" s="101">
        <v>0</v>
      </c>
      <c r="K50" s="101">
        <v>18.38327834</v>
      </c>
      <c r="L50" s="103">
        <v>176.12512362499999</v>
      </c>
      <c r="M50" s="102"/>
    </row>
    <row r="51" spans="1:13">
      <c r="B51" s="95" t="s">
        <v>174</v>
      </c>
      <c r="E51" s="101">
        <v>19.400524524999998</v>
      </c>
      <c r="F51" s="101">
        <v>77.777663047999994</v>
      </c>
      <c r="G51" s="101">
        <v>44.842383179999999</v>
      </c>
      <c r="H51" s="101">
        <v>38.971194072999999</v>
      </c>
      <c r="I51" s="101">
        <v>19.930257273000002</v>
      </c>
      <c r="J51" s="101">
        <v>0</v>
      </c>
      <c r="K51" s="101">
        <v>30.089436900000003</v>
      </c>
      <c r="L51" s="103">
        <v>231.01145899899998</v>
      </c>
      <c r="M51" s="102"/>
    </row>
    <row r="54" spans="1:13" ht="12.75" customHeight="1"/>
    <row r="56" spans="1:13">
      <c r="A56" s="5" t="s">
        <v>175</v>
      </c>
    </row>
    <row r="57" spans="1:13">
      <c r="A57" s="5" t="s">
        <v>101</v>
      </c>
    </row>
    <row r="58" spans="1:13">
      <c r="A58" s="5" t="s">
        <v>216</v>
      </c>
    </row>
    <row r="59" spans="1:13">
      <c r="A59" s="5"/>
    </row>
    <row r="60" spans="1:13">
      <c r="A60" s="5"/>
    </row>
    <row r="61" spans="1:13">
      <c r="A61" s="6"/>
    </row>
  </sheetData>
  <hyperlinks>
    <hyperlink ref="G1" location="Contenu!A1" display="retour"/>
  </hyperlinks>
  <pageMargins left="0.70866141732283472" right="0.70866141732283472" top="0.74803149606299213" bottom="0.74803149606299213" header="0.31496062992125984" footer="0.31496062992125984"/>
  <pageSetup paperSize="9" scale="5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6" tint="0.39997558519241921"/>
    <pageSetUpPr fitToPage="1"/>
  </sheetPr>
  <dimension ref="A1:Q59"/>
  <sheetViews>
    <sheetView zoomScale="59" zoomScaleNormal="59" workbookViewId="0">
      <pane ySplit="4" topLeftCell="A5" activePane="bottomLeft" state="frozen"/>
      <selection activeCell="C18" sqref="C18"/>
      <selection pane="bottomLeft" activeCell="L6" sqref="L6"/>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26" t="s">
        <v>242</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40324.086640251575</v>
      </c>
      <c r="F6" s="99">
        <v>46168.744854079807</v>
      </c>
      <c r="G6" s="99">
        <v>38671.810091216219</v>
      </c>
      <c r="H6" s="99">
        <v>38931.159045287641</v>
      </c>
      <c r="I6" s="99">
        <v>34115.690854092529</v>
      </c>
      <c r="J6" s="99">
        <v>0</v>
      </c>
      <c r="K6" s="99">
        <v>44011.366672158154</v>
      </c>
      <c r="L6" s="99">
        <v>42262.936416175769</v>
      </c>
      <c r="M6" s="90"/>
      <c r="N6" s="90"/>
      <c r="O6" s="90"/>
      <c r="P6" s="90"/>
      <c r="Q6" s="90"/>
    </row>
    <row r="7" spans="1:17" ht="12.75" customHeight="1">
      <c r="A7" s="88"/>
      <c r="B7" s="87" t="s">
        <v>147</v>
      </c>
      <c r="C7" s="90"/>
      <c r="D7" s="90"/>
      <c r="E7" s="99">
        <v>46575.876489308175</v>
      </c>
      <c r="F7" s="99">
        <v>49460.876814413336</v>
      </c>
      <c r="G7" s="99">
        <v>41887.201070608113</v>
      </c>
      <c r="H7" s="99">
        <v>44194.440097796818</v>
      </c>
      <c r="I7" s="99">
        <v>37068.216903914596</v>
      </c>
      <c r="J7" s="99">
        <v>0</v>
      </c>
      <c r="K7" s="99">
        <v>53719.598704008786</v>
      </c>
      <c r="L7" s="99">
        <v>48020.201286578573</v>
      </c>
      <c r="M7" s="90"/>
      <c r="N7" s="90"/>
      <c r="O7" s="90"/>
      <c r="P7" s="90"/>
      <c r="Q7" s="90"/>
    </row>
    <row r="8" spans="1:17" ht="21" customHeight="1">
      <c r="A8" s="88"/>
      <c r="B8" s="87" t="s">
        <v>148</v>
      </c>
      <c r="C8" s="90"/>
      <c r="D8" s="90"/>
      <c r="E8" s="99">
        <v>41896.295637804848</v>
      </c>
      <c r="F8" s="99">
        <v>49027.980358383553</v>
      </c>
      <c r="G8" s="99">
        <v>42428.935315722774</v>
      </c>
      <c r="H8" s="99">
        <v>42704.460857803446</v>
      </c>
      <c r="I8" s="99">
        <v>38305.007600407524</v>
      </c>
      <c r="J8" s="99">
        <v>0</v>
      </c>
      <c r="K8" s="99">
        <v>52099.731584651679</v>
      </c>
      <c r="L8" s="99">
        <v>46660.923643587696</v>
      </c>
      <c r="M8" s="90"/>
      <c r="N8" s="90"/>
      <c r="O8" s="90"/>
      <c r="P8" s="90"/>
      <c r="Q8" s="90"/>
    </row>
    <row r="9" spans="1:17" ht="12.75" customHeight="1">
      <c r="A9" s="88"/>
      <c r="B9" s="87" t="s">
        <v>149</v>
      </c>
      <c r="C9" s="90"/>
      <c r="D9" s="90"/>
      <c r="E9" s="99">
        <v>48391.838565243335</v>
      </c>
      <c r="F9" s="99">
        <v>52523.994417214439</v>
      </c>
      <c r="G9" s="99">
        <v>45956.714738449213</v>
      </c>
      <c r="H9" s="99">
        <v>48477.871801696296</v>
      </c>
      <c r="I9" s="99">
        <v>41620.096052302913</v>
      </c>
      <c r="J9" s="99">
        <v>0</v>
      </c>
      <c r="K9" s="99">
        <v>63592.132781565779</v>
      </c>
      <c r="L9" s="99">
        <v>53017.303944956337</v>
      </c>
      <c r="M9" s="90"/>
      <c r="N9" s="90"/>
      <c r="O9" s="90"/>
      <c r="P9" s="90"/>
      <c r="Q9" s="90"/>
    </row>
    <row r="10" spans="1:17" ht="21" customHeight="1">
      <c r="A10" s="82" t="s">
        <v>108</v>
      </c>
      <c r="B10" s="87"/>
      <c r="C10" s="90"/>
      <c r="D10" s="90"/>
      <c r="E10" s="99"/>
      <c r="F10" s="99"/>
      <c r="G10" s="99"/>
      <c r="H10" s="99"/>
      <c r="I10" s="99"/>
      <c r="J10" s="99"/>
      <c r="K10" s="99"/>
      <c r="L10" s="99"/>
      <c r="M10" s="90"/>
      <c r="N10" s="90"/>
      <c r="O10" s="90"/>
      <c r="P10" s="90"/>
      <c r="Q10" s="90"/>
    </row>
    <row r="11" spans="1:17">
      <c r="A11" s="88"/>
      <c r="B11" s="87" t="s">
        <v>146</v>
      </c>
      <c r="C11" s="90"/>
      <c r="D11" s="90"/>
      <c r="E11" s="99">
        <v>48173.421094339625</v>
      </c>
      <c r="F11" s="99">
        <v>53124.911150089334</v>
      </c>
      <c r="G11" s="99">
        <v>44194.216433558562</v>
      </c>
      <c r="H11" s="99">
        <v>44713.940893512852</v>
      </c>
      <c r="I11" s="99">
        <v>39459.168740213521</v>
      </c>
      <c r="J11" s="99">
        <v>0</v>
      </c>
      <c r="K11" s="99">
        <v>51109.442734211967</v>
      </c>
      <c r="L11" s="99">
        <v>48945.816132622196</v>
      </c>
      <c r="M11" s="90"/>
      <c r="N11" s="90"/>
      <c r="O11" s="90"/>
      <c r="P11" s="90"/>
      <c r="Q11" s="90"/>
    </row>
    <row r="12" spans="1:17" ht="12.75" customHeight="1">
      <c r="A12" s="88"/>
      <c r="B12" s="87" t="s">
        <v>147</v>
      </c>
      <c r="C12" s="90"/>
      <c r="D12" s="90"/>
      <c r="E12" s="99">
        <v>54988.789577484284</v>
      </c>
      <c r="F12" s="99">
        <v>56873.057201310301</v>
      </c>
      <c r="G12" s="99">
        <v>47739.953075563062</v>
      </c>
      <c r="H12" s="99">
        <v>50659.662896205627</v>
      </c>
      <c r="I12" s="99">
        <v>42869.32360170818</v>
      </c>
      <c r="J12" s="99">
        <v>0</v>
      </c>
      <c r="K12" s="99">
        <v>62243.156225700157</v>
      </c>
      <c r="L12" s="99">
        <v>55465.537508594178</v>
      </c>
      <c r="M12" s="90"/>
      <c r="N12" s="90"/>
      <c r="O12" s="90"/>
      <c r="P12" s="90"/>
      <c r="Q12" s="90"/>
    </row>
    <row r="13" spans="1:17" ht="21" customHeight="1">
      <c r="A13" s="88"/>
      <c r="B13" s="87" t="s">
        <v>148</v>
      </c>
      <c r="C13" s="90"/>
      <c r="D13" s="90"/>
      <c r="E13" s="99">
        <v>50051.670359180782</v>
      </c>
      <c r="F13" s="99">
        <v>56414.942806860585</v>
      </c>
      <c r="G13" s="99">
        <v>48487.866121746796</v>
      </c>
      <c r="H13" s="99">
        <v>49047.723867247332</v>
      </c>
      <c r="I13" s="99">
        <v>44304.650460224337</v>
      </c>
      <c r="J13" s="99">
        <v>0</v>
      </c>
      <c r="K13" s="99">
        <v>60502.284960354693</v>
      </c>
      <c r="L13" s="99">
        <v>54039.240594821538</v>
      </c>
      <c r="M13" s="90"/>
      <c r="N13" s="90"/>
      <c r="O13" s="90"/>
      <c r="P13" s="90"/>
      <c r="Q13" s="90"/>
    </row>
    <row r="14" spans="1:17">
      <c r="A14" s="88"/>
      <c r="B14" s="87" t="s">
        <v>149</v>
      </c>
      <c r="C14" s="90"/>
      <c r="D14" s="90"/>
      <c r="E14" s="99">
        <v>57132.76547232789</v>
      </c>
      <c r="F14" s="99">
        <v>60395.211959951404</v>
      </c>
      <c r="G14" s="99">
        <v>52378.085645357045</v>
      </c>
      <c r="H14" s="99">
        <v>55569.719583840524</v>
      </c>
      <c r="I14" s="99">
        <v>48133.563333388382</v>
      </c>
      <c r="J14" s="99">
        <v>0</v>
      </c>
      <c r="K14" s="99">
        <v>73682.14117267952</v>
      </c>
      <c r="L14" s="99">
        <v>61237.420539205596</v>
      </c>
      <c r="M14" s="90"/>
      <c r="N14" s="90"/>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101">
        <v>5.1939611701332744</v>
      </c>
      <c r="F16" s="101">
        <v>5.196247159030877</v>
      </c>
      <c r="G16" s="101">
        <v>6.6350730900384862</v>
      </c>
      <c r="H16" s="101">
        <v>5.7512727779268102</v>
      </c>
      <c r="I16" s="101">
        <v>5.8661315916278429</v>
      </c>
      <c r="J16" s="99">
        <v>0</v>
      </c>
      <c r="K16" s="101">
        <v>6.2296103427146781</v>
      </c>
      <c r="L16" s="101">
        <v>5.7503272538991634</v>
      </c>
      <c r="M16" s="91"/>
      <c r="N16" s="91"/>
      <c r="O16" s="91"/>
      <c r="P16" s="87"/>
      <c r="Q16" s="87"/>
    </row>
    <row r="17" spans="1:17">
      <c r="A17" s="93"/>
      <c r="B17" s="92" t="s">
        <v>102</v>
      </c>
      <c r="C17" s="92"/>
      <c r="D17" s="92"/>
      <c r="E17" s="101">
        <v>41.477424179751203</v>
      </c>
      <c r="F17" s="101">
        <v>74.502258718346056</v>
      </c>
      <c r="G17" s="101">
        <v>37.189186302794006</v>
      </c>
      <c r="H17" s="101">
        <v>52.652840817775257</v>
      </c>
      <c r="I17" s="101">
        <v>89.384493921536318</v>
      </c>
      <c r="J17" s="99">
        <v>0</v>
      </c>
      <c r="K17" s="101">
        <v>63.738890513520829</v>
      </c>
      <c r="L17" s="101">
        <v>55.677031799862519</v>
      </c>
      <c r="M17" s="92"/>
      <c r="N17" s="92"/>
      <c r="O17" s="92"/>
      <c r="P17" s="92"/>
      <c r="Q17" s="92"/>
    </row>
    <row r="18" spans="1:17">
      <c r="A18" s="93"/>
      <c r="B18" s="92" t="s">
        <v>103</v>
      </c>
      <c r="C18" s="92"/>
      <c r="D18" s="92"/>
      <c r="E18" s="101">
        <v>8.3316381253161129</v>
      </c>
      <c r="F18" s="101">
        <v>6.7715123435575464</v>
      </c>
      <c r="G18" s="101">
        <v>9.0087297085015248</v>
      </c>
      <c r="H18" s="101">
        <v>9.1574173175938824</v>
      </c>
      <c r="I18" s="101">
        <v>7.1668954530982543</v>
      </c>
      <c r="J18" s="99">
        <v>0</v>
      </c>
      <c r="K18" s="101">
        <v>10.008879438128361</v>
      </c>
      <c r="L18" s="101">
        <v>8.3490098264225008</v>
      </c>
      <c r="M18" s="92"/>
      <c r="N18" s="92"/>
      <c r="O18" s="92"/>
      <c r="P18" s="92"/>
      <c r="Q18" s="92"/>
    </row>
    <row r="19" spans="1:17">
      <c r="A19" s="93"/>
      <c r="B19" s="92" t="s">
        <v>151</v>
      </c>
      <c r="C19" s="92"/>
      <c r="D19" s="92"/>
      <c r="E19" s="101">
        <v>6.9379922577013975</v>
      </c>
      <c r="F19" s="101">
        <v>6.207328120039393</v>
      </c>
      <c r="G19" s="101">
        <v>7.2520008781145693</v>
      </c>
      <c r="H19" s="101">
        <v>7.8007122259420667</v>
      </c>
      <c r="I19" s="101">
        <v>6.6349052790745695</v>
      </c>
      <c r="J19" s="99">
        <v>0</v>
      </c>
      <c r="K19" s="101">
        <v>8.650497107751896</v>
      </c>
      <c r="L19" s="101">
        <v>7.260297119668464</v>
      </c>
      <c r="M19" s="92"/>
      <c r="N19" s="92"/>
      <c r="O19" s="92"/>
      <c r="P19" s="92"/>
      <c r="Q19" s="92"/>
    </row>
    <row r="20" spans="1:17" ht="21" customHeight="1">
      <c r="A20" s="82" t="s">
        <v>156</v>
      </c>
      <c r="B20" s="91"/>
      <c r="C20" s="92"/>
      <c r="D20" s="92"/>
      <c r="E20" s="98"/>
      <c r="F20" s="98"/>
      <c r="G20" s="98"/>
      <c r="H20" s="98"/>
      <c r="I20" s="98"/>
      <c r="J20" s="98"/>
      <c r="K20" s="98"/>
      <c r="L20" s="98"/>
      <c r="M20" s="92"/>
      <c r="N20" s="92"/>
      <c r="O20" s="92"/>
      <c r="P20" s="92"/>
      <c r="Q20" s="92"/>
    </row>
    <row r="21" spans="1:17">
      <c r="A21" s="93"/>
      <c r="B21" s="92" t="s">
        <v>173</v>
      </c>
      <c r="C21" s="92"/>
      <c r="D21" s="92"/>
      <c r="E21" s="101">
        <v>6.5709308224859679</v>
      </c>
      <c r="F21" s="101">
        <v>5.9246999492526413</v>
      </c>
      <c r="G21" s="101">
        <v>7.4065016008494098</v>
      </c>
      <c r="H21" s="101">
        <v>7.5347759925735351</v>
      </c>
      <c r="I21" s="101">
        <v>7.7611870782147996</v>
      </c>
      <c r="J21" s="99">
        <v>0</v>
      </c>
      <c r="K21" s="101">
        <v>8.7699990057397716</v>
      </c>
      <c r="L21" s="101">
        <v>7.1656084555759643</v>
      </c>
      <c r="M21" s="92"/>
      <c r="N21" s="92"/>
      <c r="O21" s="92"/>
      <c r="P21" s="92"/>
      <c r="Q21" s="92"/>
    </row>
    <row r="22" spans="1:17">
      <c r="A22" s="93"/>
      <c r="B22" s="92" t="s">
        <v>102</v>
      </c>
      <c r="C22" s="92"/>
      <c r="D22" s="92"/>
      <c r="E22" s="101">
        <v>51.303964470294474</v>
      </c>
      <c r="F22" s="101">
        <v>94.437547991106086</v>
      </c>
      <c r="G22" s="101">
        <v>40.474158956326285</v>
      </c>
      <c r="H22" s="101">
        <v>70.1363336408089</v>
      </c>
      <c r="I22" s="101">
        <v>468.42623787051099</v>
      </c>
      <c r="J22" s="99">
        <v>0</v>
      </c>
      <c r="K22" s="101">
        <v>104.47318504888689</v>
      </c>
      <c r="L22" s="101">
        <v>73.986661298924375</v>
      </c>
      <c r="M22" s="92"/>
      <c r="N22" s="92"/>
      <c r="O22" s="92"/>
      <c r="P22" s="92"/>
      <c r="Q22" s="92"/>
    </row>
    <row r="23" spans="1:17">
      <c r="A23" s="93"/>
      <c r="B23" s="92" t="s">
        <v>103</v>
      </c>
      <c r="C23" s="92"/>
      <c r="D23" s="92"/>
      <c r="E23" s="101">
        <v>9.2241229896306258</v>
      </c>
      <c r="F23" s="101">
        <v>7.3486539160875486</v>
      </c>
      <c r="G23" s="101">
        <v>9.5138249838660887</v>
      </c>
      <c r="H23" s="101">
        <v>10.002114230501107</v>
      </c>
      <c r="I23" s="101">
        <v>7.9837309428757912</v>
      </c>
      <c r="J23" s="99">
        <v>0</v>
      </c>
      <c r="K23" s="101">
        <v>11.301183228733043</v>
      </c>
      <c r="L23" s="101">
        <v>9.1557764275023779</v>
      </c>
      <c r="M23" s="92"/>
      <c r="N23" s="92"/>
      <c r="O23" s="92"/>
      <c r="P23" s="92"/>
      <c r="Q23" s="92"/>
    </row>
    <row r="24" spans="1:17">
      <c r="A24" s="93"/>
      <c r="B24" s="92" t="s">
        <v>151</v>
      </c>
      <c r="C24" s="92"/>
      <c r="D24" s="92"/>
      <c r="E24" s="101">
        <v>7.8184211328824569</v>
      </c>
      <c r="F24" s="101">
        <v>6.8181034744111084</v>
      </c>
      <c r="G24" s="101">
        <v>7.7031325196145239</v>
      </c>
      <c r="H24" s="101">
        <v>8.7537460409818237</v>
      </c>
      <c r="I24" s="101">
        <v>7.8499386968256246</v>
      </c>
      <c r="J24" s="99">
        <v>0</v>
      </c>
      <c r="K24" s="101">
        <v>10.198031086601375</v>
      </c>
      <c r="L24" s="101">
        <v>8.1475278809991103</v>
      </c>
      <c r="M24" s="92"/>
      <c r="N24" s="92"/>
      <c r="O24" s="92"/>
      <c r="P24" s="92"/>
      <c r="Q24" s="92"/>
    </row>
    <row r="25" spans="1:17" ht="21" customHeight="1">
      <c r="A25" s="88" t="s">
        <v>154</v>
      </c>
      <c r="B25" s="90"/>
      <c r="C25" s="90"/>
      <c r="D25" s="90"/>
      <c r="E25" s="99"/>
      <c r="F25" s="99"/>
      <c r="G25" s="99"/>
      <c r="H25" s="99"/>
      <c r="I25" s="99"/>
      <c r="J25" s="99"/>
      <c r="K25" s="100"/>
      <c r="L25" s="100"/>
      <c r="M25" s="87"/>
      <c r="N25" s="87"/>
      <c r="O25" s="87"/>
      <c r="P25" s="87"/>
      <c r="Q25" s="87"/>
    </row>
    <row r="26" spans="1:17">
      <c r="A26" s="88"/>
      <c r="B26" s="90" t="s">
        <v>104</v>
      </c>
      <c r="C26" s="90"/>
      <c r="D26" s="90"/>
      <c r="E26" s="99">
        <v>39028512.828989998</v>
      </c>
      <c r="F26" s="99">
        <v>86705566.654880002</v>
      </c>
      <c r="G26" s="99">
        <v>38152891.994380005</v>
      </c>
      <c r="H26" s="99">
        <v>38406620.929889999</v>
      </c>
      <c r="I26" s="99">
        <v>11495251.520000001</v>
      </c>
      <c r="J26" s="99">
        <v>0</v>
      </c>
      <c r="K26" s="99">
        <v>102092822.26000001</v>
      </c>
      <c r="L26" s="99">
        <v>315881666.18814003</v>
      </c>
      <c r="M26" s="90"/>
      <c r="N26" s="90"/>
      <c r="O26" s="90"/>
      <c r="P26" s="90"/>
      <c r="Q26" s="90"/>
    </row>
    <row r="27" spans="1:17">
      <c r="A27" s="88"/>
      <c r="B27" s="90" t="s">
        <v>109</v>
      </c>
      <c r="C27" s="90"/>
      <c r="D27" s="90"/>
      <c r="E27" s="99">
        <v>32057648.879000001</v>
      </c>
      <c r="F27" s="99">
        <v>77517322.609999999</v>
      </c>
      <c r="G27" s="99">
        <v>34340567.361000001</v>
      </c>
      <c r="H27" s="99">
        <v>31806756.940000001</v>
      </c>
      <c r="I27" s="99">
        <v>9586509.1300000008</v>
      </c>
      <c r="J27" s="99">
        <v>0</v>
      </c>
      <c r="K27" s="99">
        <v>80144698.709999993</v>
      </c>
      <c r="L27" s="99">
        <v>265453503.63</v>
      </c>
      <c r="M27" s="90"/>
      <c r="N27" s="90"/>
      <c r="O27" s="90"/>
      <c r="P27" s="90"/>
      <c r="Q27" s="90"/>
    </row>
    <row r="28" spans="1:17">
      <c r="A28" s="88"/>
      <c r="B28" s="90" t="s">
        <v>213</v>
      </c>
      <c r="C28" s="90"/>
      <c r="D28" s="90"/>
      <c r="E28" s="99">
        <v>4970172.93</v>
      </c>
      <c r="F28" s="99">
        <v>5527489.5614</v>
      </c>
      <c r="G28" s="99">
        <v>2855267.1897</v>
      </c>
      <c r="H28" s="99">
        <v>4300100.6199000003</v>
      </c>
      <c r="I28" s="99">
        <v>829659.82</v>
      </c>
      <c r="J28" s="99">
        <v>0</v>
      </c>
      <c r="K28" s="99">
        <v>17678690.530000001</v>
      </c>
      <c r="L28" s="99">
        <v>36161380.651000001</v>
      </c>
      <c r="M28" s="90"/>
      <c r="N28" s="90"/>
      <c r="O28" s="90"/>
      <c r="P28" s="90"/>
      <c r="Q28" s="90"/>
    </row>
    <row r="29" spans="1:17">
      <c r="A29" s="88"/>
      <c r="B29" s="90" t="s">
        <v>24</v>
      </c>
      <c r="C29" s="90"/>
      <c r="D29" s="90"/>
      <c r="E29" s="99">
        <v>1326417.3600000001</v>
      </c>
      <c r="F29" s="99">
        <v>863441.19267999998</v>
      </c>
      <c r="G29" s="99">
        <v>190218.49904</v>
      </c>
      <c r="H29" s="99">
        <v>730407.39998999995</v>
      </c>
      <c r="I29" s="99">
        <v>621950.59</v>
      </c>
      <c r="J29" s="99">
        <v>0</v>
      </c>
      <c r="K29" s="99">
        <v>4025050.62</v>
      </c>
      <c r="L29" s="99">
        <v>7757485.6617099997</v>
      </c>
      <c r="M29" s="90"/>
      <c r="N29" s="90"/>
      <c r="O29" s="90"/>
      <c r="P29" s="90"/>
      <c r="Q29" s="90"/>
    </row>
    <row r="30" spans="1:17">
      <c r="A30" s="88"/>
      <c r="B30" s="90" t="s">
        <v>110</v>
      </c>
      <c r="C30" s="90"/>
      <c r="D30" s="90"/>
      <c r="E30" s="99">
        <v>674273.65998999996</v>
      </c>
      <c r="F30" s="99">
        <v>2797313.2908000001</v>
      </c>
      <c r="G30" s="99">
        <v>766838.94464</v>
      </c>
      <c r="H30" s="99">
        <v>1569355.97</v>
      </c>
      <c r="I30" s="99">
        <v>457131.98</v>
      </c>
      <c r="J30" s="99">
        <v>0</v>
      </c>
      <c r="K30" s="99">
        <v>244382.4</v>
      </c>
      <c r="L30" s="99">
        <v>6509296.2454300001</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ht="12.75" customHeight="1">
      <c r="A32" s="88"/>
      <c r="B32" s="90" t="s">
        <v>104</v>
      </c>
      <c r="C32" s="90"/>
      <c r="D32" s="90"/>
      <c r="E32" s="99">
        <v>46081278.07903</v>
      </c>
      <c r="F32" s="99">
        <v>99655636.374899998</v>
      </c>
      <c r="G32" s="99">
        <v>43440370.195579998</v>
      </c>
      <c r="H32" s="99">
        <v>44012105.939850003</v>
      </c>
      <c r="I32" s="99">
        <v>13265238.519559998</v>
      </c>
      <c r="J32" s="99">
        <v>0</v>
      </c>
      <c r="K32" s="99">
        <v>118201387.77168998</v>
      </c>
      <c r="L32" s="99">
        <v>364656016.88060999</v>
      </c>
      <c r="M32" s="90"/>
      <c r="N32" s="90"/>
      <c r="O32" s="90"/>
      <c r="P32" s="90"/>
      <c r="Q32" s="90"/>
    </row>
    <row r="33" spans="1:17">
      <c r="A33" s="88"/>
      <c r="B33" s="90" t="s">
        <v>109</v>
      </c>
      <c r="C33" s="90"/>
      <c r="D33" s="90"/>
      <c r="E33" s="99">
        <v>38297869.770000003</v>
      </c>
      <c r="F33" s="99">
        <v>89196725.820999995</v>
      </c>
      <c r="G33" s="99">
        <v>39244464.193000004</v>
      </c>
      <c r="H33" s="99">
        <v>36531289.710000001</v>
      </c>
      <c r="I33" s="99">
        <v>11088026.415999999</v>
      </c>
      <c r="J33" s="99">
        <v>0</v>
      </c>
      <c r="K33" s="99">
        <v>93070295.218999997</v>
      </c>
      <c r="L33" s="99">
        <v>307428671.12900001</v>
      </c>
      <c r="M33" s="90"/>
      <c r="N33" s="90"/>
      <c r="O33" s="90"/>
      <c r="P33" s="90"/>
      <c r="Q33" s="90"/>
    </row>
    <row r="34" spans="1:17">
      <c r="A34" s="88"/>
      <c r="B34" s="90" t="s">
        <v>213</v>
      </c>
      <c r="C34" s="90"/>
      <c r="D34" s="90"/>
      <c r="E34" s="99">
        <v>5418217.9441</v>
      </c>
      <c r="F34" s="99">
        <v>6293137.2199999997</v>
      </c>
      <c r="G34" s="99">
        <v>3148614.1381000001</v>
      </c>
      <c r="H34" s="99">
        <v>4857654.8761999998</v>
      </c>
      <c r="I34" s="99">
        <v>958253.51607999997</v>
      </c>
      <c r="J34" s="99">
        <v>0</v>
      </c>
      <c r="K34" s="99">
        <v>20274492.267999999</v>
      </c>
      <c r="L34" s="99">
        <v>40950369.962479994</v>
      </c>
      <c r="M34" s="90"/>
      <c r="N34" s="90"/>
      <c r="O34" s="90"/>
      <c r="P34" s="90"/>
      <c r="Q34" s="90"/>
    </row>
    <row r="35" spans="1:17">
      <c r="A35" s="88"/>
      <c r="B35" s="90" t="s">
        <v>24</v>
      </c>
      <c r="C35" s="90"/>
      <c r="D35" s="90"/>
      <c r="E35" s="99">
        <v>1514078.6949</v>
      </c>
      <c r="F35" s="99">
        <v>1070749.267</v>
      </c>
      <c r="G35" s="99">
        <v>209478.90447000001</v>
      </c>
      <c r="H35" s="99">
        <v>796549.83935000002</v>
      </c>
      <c r="I35" s="99">
        <v>698225.07111999998</v>
      </c>
      <c r="J35" s="99">
        <v>0</v>
      </c>
      <c r="K35" s="99">
        <v>4570915.5087000001</v>
      </c>
      <c r="L35" s="99">
        <v>8859997.2855399996</v>
      </c>
      <c r="M35" s="90"/>
      <c r="N35" s="90"/>
      <c r="O35" s="90"/>
      <c r="P35" s="90"/>
      <c r="Q35" s="90"/>
    </row>
    <row r="36" spans="1:17">
      <c r="A36" s="88"/>
      <c r="B36" s="90" t="s">
        <v>110</v>
      </c>
      <c r="C36" s="90"/>
      <c r="D36" s="90"/>
      <c r="E36" s="99">
        <v>851111.67003000004</v>
      </c>
      <c r="F36" s="99">
        <v>3095024.0669</v>
      </c>
      <c r="G36" s="99">
        <v>837812.96001000004</v>
      </c>
      <c r="H36" s="99">
        <v>1826611.5142999999</v>
      </c>
      <c r="I36" s="99">
        <v>520733.51636000001</v>
      </c>
      <c r="J36" s="99">
        <v>0</v>
      </c>
      <c r="K36" s="99">
        <v>285684.77598999999</v>
      </c>
      <c r="L36" s="99">
        <v>7416978.5035899999</v>
      </c>
      <c r="M36" s="90"/>
      <c r="N36" s="90"/>
      <c r="O36" s="90"/>
      <c r="P36" s="90"/>
      <c r="Q36" s="90"/>
    </row>
    <row r="37" spans="1:17" ht="21" customHeight="1">
      <c r="A37" s="88" t="s">
        <v>111</v>
      </c>
      <c r="C37" s="87"/>
      <c r="D37" s="87"/>
      <c r="E37" s="100"/>
      <c r="F37" s="100"/>
      <c r="G37" s="100"/>
      <c r="H37" s="100"/>
      <c r="I37" s="100"/>
      <c r="J37" s="100"/>
      <c r="K37" s="100"/>
      <c r="L37" s="99"/>
      <c r="M37" s="87"/>
      <c r="N37" s="87"/>
      <c r="O37" s="87"/>
      <c r="P37" s="87"/>
      <c r="Q37" s="87"/>
    </row>
    <row r="38" spans="1:17" ht="12.75" customHeight="1">
      <c r="A38" s="88"/>
      <c r="B38" s="95" t="s">
        <v>180</v>
      </c>
      <c r="C38" s="87"/>
      <c r="D38" s="87"/>
      <c r="E38" s="103">
        <v>812</v>
      </c>
      <c r="F38" s="103">
        <v>1712</v>
      </c>
      <c r="G38" s="103">
        <v>909</v>
      </c>
      <c r="H38" s="103">
        <v>833</v>
      </c>
      <c r="I38" s="103">
        <v>288</v>
      </c>
      <c r="J38" s="99">
        <v>0</v>
      </c>
      <c r="K38" s="103">
        <v>1860</v>
      </c>
      <c r="L38" s="103">
        <v>6414</v>
      </c>
      <c r="M38" s="87"/>
      <c r="N38" s="87"/>
      <c r="O38" s="87"/>
      <c r="P38" s="87"/>
      <c r="Q38" s="87"/>
    </row>
    <row r="39" spans="1:17" ht="12.75" customHeight="1">
      <c r="A39" s="94"/>
      <c r="B39" s="95" t="s">
        <v>181</v>
      </c>
      <c r="C39" s="97"/>
      <c r="D39" s="97"/>
      <c r="E39" s="103">
        <v>795</v>
      </c>
      <c r="F39" s="103">
        <v>1679</v>
      </c>
      <c r="G39" s="103">
        <v>888</v>
      </c>
      <c r="H39" s="103">
        <v>817</v>
      </c>
      <c r="I39" s="103">
        <v>281</v>
      </c>
      <c r="J39" s="99">
        <v>0</v>
      </c>
      <c r="K39" s="103">
        <v>1821</v>
      </c>
      <c r="L39" s="103">
        <v>6281</v>
      </c>
      <c r="M39" s="97"/>
      <c r="N39" s="97"/>
      <c r="O39" s="92"/>
      <c r="P39" s="95"/>
      <c r="Q39" s="95"/>
    </row>
    <row r="40" spans="1:17">
      <c r="A40" s="94"/>
      <c r="B40" s="95" t="s">
        <v>112</v>
      </c>
      <c r="E40" s="103">
        <v>765.16666667000004</v>
      </c>
      <c r="F40" s="103">
        <v>1581.0833333</v>
      </c>
      <c r="G40" s="103">
        <v>809.36670000000004</v>
      </c>
      <c r="H40" s="103">
        <v>744.81111109000005</v>
      </c>
      <c r="I40" s="103">
        <v>250.26777777999999</v>
      </c>
      <c r="J40" s="99">
        <v>0</v>
      </c>
      <c r="K40" s="103">
        <v>1538.2938889</v>
      </c>
      <c r="L40" s="103">
        <v>5688.9894777400004</v>
      </c>
    </row>
    <row r="41" spans="1:17" ht="21" customHeight="1">
      <c r="A41" s="94" t="s">
        <v>116</v>
      </c>
      <c r="B41" s="95"/>
      <c r="E41" s="102"/>
      <c r="F41" s="102"/>
      <c r="G41" s="102"/>
      <c r="H41" s="102"/>
      <c r="I41" s="102"/>
      <c r="J41" s="102"/>
      <c r="K41" s="102"/>
      <c r="L41" s="102"/>
    </row>
    <row r="42" spans="1:17" ht="12.75" customHeight="1">
      <c r="B42" s="89" t="s">
        <v>152</v>
      </c>
    </row>
    <row r="43" spans="1:17">
      <c r="B43" s="87" t="s">
        <v>172</v>
      </c>
      <c r="E43" s="101">
        <v>153.06236877000001</v>
      </c>
      <c r="F43" s="101">
        <v>323.11780956800004</v>
      </c>
      <c r="G43" s="101">
        <v>133.83424537299999</v>
      </c>
      <c r="H43" s="101">
        <v>142.055512153</v>
      </c>
      <c r="I43" s="101">
        <v>47.902096229999998</v>
      </c>
      <c r="J43" s="99">
        <v>0</v>
      </c>
      <c r="K43" s="101">
        <v>292.313627951</v>
      </c>
      <c r="L43" s="103">
        <v>1092.285660045</v>
      </c>
      <c r="M43" s="102"/>
    </row>
    <row r="44" spans="1:17">
      <c r="A44" s="94"/>
      <c r="B44" s="95" t="s">
        <v>105</v>
      </c>
      <c r="E44" s="101">
        <v>19.167053299999999</v>
      </c>
      <c r="F44" s="101">
        <v>22.53622949</v>
      </c>
      <c r="G44" s="101">
        <v>23.877908829999999</v>
      </c>
      <c r="H44" s="101">
        <v>15.51673162</v>
      </c>
      <c r="I44" s="101">
        <v>3.1437219999999999</v>
      </c>
      <c r="J44" s="99">
        <v>0</v>
      </c>
      <c r="K44" s="101">
        <v>28.56968462</v>
      </c>
      <c r="L44" s="103">
        <v>112.81132986</v>
      </c>
      <c r="M44" s="102"/>
    </row>
    <row r="45" spans="1:17">
      <c r="A45" s="94"/>
      <c r="B45" s="95" t="s">
        <v>106</v>
      </c>
      <c r="E45" s="101">
        <v>95.419410690000007</v>
      </c>
      <c r="F45" s="101">
        <v>247.95051900000001</v>
      </c>
      <c r="G45" s="101">
        <v>98.571055935000004</v>
      </c>
      <c r="H45" s="101">
        <v>89.217294753000004</v>
      </c>
      <c r="I45" s="101">
        <v>39.208050659999998</v>
      </c>
      <c r="J45" s="99">
        <v>0</v>
      </c>
      <c r="K45" s="101">
        <v>181.93844888000001</v>
      </c>
      <c r="L45" s="103">
        <v>752.30477991800012</v>
      </c>
      <c r="M45" s="102"/>
    </row>
    <row r="46" spans="1:17">
      <c r="B46" s="95" t="s">
        <v>174</v>
      </c>
      <c r="E46" s="101">
        <v>114.58646399</v>
      </c>
      <c r="F46" s="101">
        <v>270.48674849000002</v>
      </c>
      <c r="G46" s="101">
        <v>122.448964765</v>
      </c>
      <c r="H46" s="101">
        <v>104.73402637300001</v>
      </c>
      <c r="I46" s="101">
        <v>42.351772659999995</v>
      </c>
      <c r="J46" s="99">
        <v>0</v>
      </c>
      <c r="K46" s="101">
        <v>210.50813350000001</v>
      </c>
      <c r="L46" s="103">
        <v>865.11610977800001</v>
      </c>
      <c r="M46" s="102"/>
    </row>
    <row r="47" spans="1:17" ht="21" customHeight="1">
      <c r="B47" s="89" t="s">
        <v>153</v>
      </c>
      <c r="E47" s="101"/>
      <c r="F47" s="101"/>
      <c r="G47" s="101"/>
      <c r="H47" s="101"/>
      <c r="I47" s="101"/>
      <c r="J47" s="102"/>
      <c r="K47" s="101"/>
      <c r="L47" s="101"/>
      <c r="M47" s="102"/>
    </row>
    <row r="48" spans="1:17">
      <c r="B48" s="87" t="s">
        <v>172</v>
      </c>
      <c r="E48" s="101">
        <v>120.98742498999999</v>
      </c>
      <c r="F48" s="101">
        <v>283.38987870800003</v>
      </c>
      <c r="G48" s="101">
        <v>119.89466118499999</v>
      </c>
      <c r="H48" s="101">
        <v>108.43056260799999</v>
      </c>
      <c r="I48" s="101">
        <v>36.205801660000006</v>
      </c>
      <c r="J48" s="99">
        <v>0</v>
      </c>
      <c r="K48" s="101">
        <v>207.63970426999998</v>
      </c>
      <c r="L48" s="103">
        <v>876.5480334209999</v>
      </c>
      <c r="M48" s="102"/>
    </row>
    <row r="49" spans="1:13">
      <c r="B49" s="95" t="s">
        <v>105</v>
      </c>
      <c r="E49" s="101">
        <v>15.4958785</v>
      </c>
      <c r="F49" s="101">
        <v>17.7789453</v>
      </c>
      <c r="G49" s="101">
        <v>21.939924704999999</v>
      </c>
      <c r="H49" s="101">
        <v>11.648741210000001</v>
      </c>
      <c r="I49" s="101">
        <v>0.599881</v>
      </c>
      <c r="J49" s="99">
        <v>0</v>
      </c>
      <c r="K49" s="101">
        <v>17.430309980000001</v>
      </c>
      <c r="L49" s="103">
        <v>84.893680695</v>
      </c>
      <c r="M49" s="102"/>
    </row>
    <row r="50" spans="1:13">
      <c r="B50" s="95" t="s">
        <v>106</v>
      </c>
      <c r="E50" s="101">
        <v>86.187055494999996</v>
      </c>
      <c r="F50" s="101">
        <v>228.47721762</v>
      </c>
      <c r="G50" s="101">
        <v>93.337853229999993</v>
      </c>
      <c r="H50" s="101">
        <v>81.682730387999996</v>
      </c>
      <c r="I50" s="101">
        <v>35.196576890000003</v>
      </c>
      <c r="J50" s="99">
        <v>0</v>
      </c>
      <c r="K50" s="101">
        <v>161.13357009999999</v>
      </c>
      <c r="L50" s="103">
        <v>686.01500372300006</v>
      </c>
      <c r="M50" s="102"/>
    </row>
    <row r="51" spans="1:13">
      <c r="B51" s="95" t="s">
        <v>174</v>
      </c>
      <c r="E51" s="101">
        <v>101.682933995</v>
      </c>
      <c r="F51" s="101">
        <v>246.25616292000001</v>
      </c>
      <c r="G51" s="101">
        <v>115.27777793499999</v>
      </c>
      <c r="H51" s="101">
        <v>93.331471597999993</v>
      </c>
      <c r="I51" s="101">
        <v>35.796457890000006</v>
      </c>
      <c r="J51" s="99">
        <v>0</v>
      </c>
      <c r="K51" s="101">
        <v>178.56388007999999</v>
      </c>
      <c r="L51" s="103">
        <v>770.90868441800001</v>
      </c>
      <c r="M51" s="102"/>
    </row>
    <row r="56" spans="1:13">
      <c r="A56" s="5" t="s">
        <v>175</v>
      </c>
    </row>
    <row r="57" spans="1:13">
      <c r="A57" s="5" t="s">
        <v>101</v>
      </c>
    </row>
    <row r="58" spans="1:13">
      <c r="A58" s="5" t="s">
        <v>216</v>
      </c>
    </row>
    <row r="59" spans="1:13">
      <c r="A59" s="6"/>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6" tint="0.39997558519241921"/>
    <pageSetUpPr fitToPage="1"/>
  </sheetPr>
  <dimension ref="A1:Q58"/>
  <sheetViews>
    <sheetView zoomScale="63" zoomScaleNormal="63" workbookViewId="0">
      <pane ySplit="4" topLeftCell="A5" activePane="bottomLeft" state="frozen"/>
      <selection activeCell="C18" sqref="C18"/>
      <selection pane="bottomLeft" activeCell="K13" sqref="K13"/>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189" t="s">
        <v>243</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0</v>
      </c>
      <c r="F6" s="99">
        <v>0</v>
      </c>
      <c r="G6" s="99">
        <v>0</v>
      </c>
      <c r="H6" s="99">
        <v>0</v>
      </c>
      <c r="I6" s="99">
        <v>0</v>
      </c>
      <c r="J6" s="99">
        <v>0</v>
      </c>
      <c r="K6" s="99">
        <v>23907.979294520548</v>
      </c>
      <c r="L6" s="99">
        <v>23907.979294520548</v>
      </c>
      <c r="M6" s="90"/>
      <c r="N6" s="90"/>
      <c r="O6" s="90"/>
      <c r="P6" s="90"/>
      <c r="Q6" s="90"/>
    </row>
    <row r="7" spans="1:17" ht="12.75" customHeight="1">
      <c r="A7" s="88"/>
      <c r="B7" s="87" t="s">
        <v>147</v>
      </c>
      <c r="C7" s="90"/>
      <c r="D7" s="90"/>
      <c r="E7" s="99">
        <v>0</v>
      </c>
      <c r="F7" s="99">
        <v>0</v>
      </c>
      <c r="G7" s="99">
        <v>0</v>
      </c>
      <c r="H7" s="99">
        <v>0</v>
      </c>
      <c r="I7" s="99">
        <v>0</v>
      </c>
      <c r="J7" s="99">
        <v>0</v>
      </c>
      <c r="K7" s="99">
        <v>32903.663459589043</v>
      </c>
      <c r="L7" s="99">
        <v>32903.663459589043</v>
      </c>
      <c r="M7" s="90"/>
      <c r="N7" s="90"/>
      <c r="O7" s="90"/>
      <c r="P7" s="90"/>
      <c r="Q7" s="90"/>
    </row>
    <row r="8" spans="1:17" ht="21" customHeight="1">
      <c r="A8" s="88"/>
      <c r="B8" s="87" t="s">
        <v>148</v>
      </c>
      <c r="C8" s="90"/>
      <c r="D8" s="90"/>
      <c r="E8" s="99">
        <v>0</v>
      </c>
      <c r="F8" s="99">
        <v>0</v>
      </c>
      <c r="G8" s="99">
        <v>0</v>
      </c>
      <c r="H8" s="99">
        <v>0</v>
      </c>
      <c r="I8" s="99">
        <v>0</v>
      </c>
      <c r="J8" s="99">
        <v>0</v>
      </c>
      <c r="K8" s="99">
        <v>25091.920761983765</v>
      </c>
      <c r="L8" s="99">
        <v>25091.920761983765</v>
      </c>
      <c r="M8" s="90"/>
      <c r="N8" s="90"/>
      <c r="O8" s="90"/>
      <c r="P8" s="90"/>
      <c r="Q8" s="90"/>
    </row>
    <row r="9" spans="1:17" ht="12.75" customHeight="1">
      <c r="A9" s="88"/>
      <c r="B9" s="87" t="s">
        <v>149</v>
      </c>
      <c r="C9" s="90"/>
      <c r="D9" s="90"/>
      <c r="E9" s="99">
        <v>0</v>
      </c>
      <c r="F9" s="99">
        <v>0</v>
      </c>
      <c r="G9" s="99">
        <v>0</v>
      </c>
      <c r="H9" s="99">
        <v>0</v>
      </c>
      <c r="I9" s="99">
        <v>0</v>
      </c>
      <c r="J9" s="99">
        <v>0</v>
      </c>
      <c r="K9" s="99">
        <v>34533.07810485729</v>
      </c>
      <c r="L9" s="99">
        <v>34533.07810485729</v>
      </c>
      <c r="M9" s="90"/>
      <c r="N9" s="90"/>
      <c r="O9" s="90"/>
      <c r="P9" s="90"/>
      <c r="Q9" s="90"/>
    </row>
    <row r="10" spans="1:17" ht="21" customHeight="1">
      <c r="A10" s="82" t="s">
        <v>108</v>
      </c>
      <c r="B10" s="87"/>
      <c r="C10" s="90"/>
      <c r="D10" s="90"/>
      <c r="E10" s="99"/>
      <c r="F10" s="99"/>
      <c r="G10" s="99"/>
      <c r="H10" s="99"/>
      <c r="I10" s="99"/>
      <c r="J10" s="99"/>
      <c r="K10" s="99"/>
      <c r="L10" s="99"/>
      <c r="M10" s="90"/>
      <c r="N10" s="90"/>
      <c r="O10" s="90"/>
      <c r="P10" s="90"/>
      <c r="Q10" s="90"/>
    </row>
    <row r="11" spans="1:17">
      <c r="A11" s="88"/>
      <c r="B11" s="87" t="s">
        <v>146</v>
      </c>
      <c r="C11" s="90"/>
      <c r="D11" s="90"/>
      <c r="E11" s="99">
        <v>0</v>
      </c>
      <c r="F11" s="99">
        <v>0</v>
      </c>
      <c r="G11" s="99">
        <v>0</v>
      </c>
      <c r="H11" s="99">
        <v>0</v>
      </c>
      <c r="I11" s="99">
        <v>0</v>
      </c>
      <c r="J11" s="99">
        <v>0</v>
      </c>
      <c r="K11" s="99">
        <v>27520.603575342466</v>
      </c>
      <c r="L11" s="99">
        <v>27520.603575342466</v>
      </c>
      <c r="M11" s="90"/>
      <c r="N11" s="90"/>
      <c r="O11" s="90"/>
      <c r="P11" s="90"/>
      <c r="Q11" s="90"/>
    </row>
    <row r="12" spans="1:17" ht="12.75" customHeight="1">
      <c r="A12" s="88"/>
      <c r="B12" s="87" t="s">
        <v>147</v>
      </c>
      <c r="C12" s="90"/>
      <c r="D12" s="90"/>
      <c r="E12" s="99">
        <v>0</v>
      </c>
      <c r="F12" s="99">
        <v>0</v>
      </c>
      <c r="G12" s="99">
        <v>0</v>
      </c>
      <c r="H12" s="99">
        <v>0</v>
      </c>
      <c r="I12" s="99">
        <v>0</v>
      </c>
      <c r="J12" s="99">
        <v>0</v>
      </c>
      <c r="K12" s="99">
        <v>37690.441569406394</v>
      </c>
      <c r="L12" s="99">
        <v>37690.441569406394</v>
      </c>
      <c r="M12" s="90"/>
      <c r="N12" s="90"/>
      <c r="O12" s="90"/>
      <c r="P12" s="90"/>
      <c r="Q12" s="90"/>
    </row>
    <row r="13" spans="1:17" ht="21" customHeight="1">
      <c r="A13" s="88"/>
      <c r="B13" s="87" t="s">
        <v>148</v>
      </c>
      <c r="C13" s="90"/>
      <c r="D13" s="90"/>
      <c r="E13" s="99">
        <v>0</v>
      </c>
      <c r="F13" s="99">
        <v>0</v>
      </c>
      <c r="G13" s="99">
        <v>0</v>
      </c>
      <c r="H13" s="99">
        <v>0</v>
      </c>
      <c r="I13" s="99">
        <v>0</v>
      </c>
      <c r="J13" s="99">
        <v>0</v>
      </c>
      <c r="K13" s="99">
        <v>28883.444967376468</v>
      </c>
      <c r="L13" s="99">
        <v>28883.444967376468</v>
      </c>
      <c r="M13" s="90"/>
      <c r="N13" s="90"/>
      <c r="O13" s="90"/>
      <c r="P13" s="90"/>
      <c r="Q13" s="90"/>
    </row>
    <row r="14" spans="1:17">
      <c r="A14" s="88"/>
      <c r="B14" s="87" t="s">
        <v>149</v>
      </c>
      <c r="C14" s="90"/>
      <c r="D14" s="90"/>
      <c r="E14" s="99">
        <v>0</v>
      </c>
      <c r="F14" s="99">
        <v>0</v>
      </c>
      <c r="G14" s="99">
        <v>0</v>
      </c>
      <c r="H14" s="99">
        <v>0</v>
      </c>
      <c r="I14" s="99">
        <v>0</v>
      </c>
      <c r="J14" s="99">
        <v>0</v>
      </c>
      <c r="K14" s="99">
        <v>39556.901137206289</v>
      </c>
      <c r="L14" s="99">
        <v>39556.901137206289</v>
      </c>
      <c r="M14" s="90"/>
      <c r="N14" s="90"/>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101">
        <v>0</v>
      </c>
      <c r="F16" s="101">
        <v>0</v>
      </c>
      <c r="G16" s="101">
        <v>0</v>
      </c>
      <c r="H16" s="101">
        <v>0</v>
      </c>
      <c r="I16" s="101">
        <v>0</v>
      </c>
      <c r="J16" s="101">
        <v>0</v>
      </c>
      <c r="K16" s="101">
        <v>6.3097724542912781</v>
      </c>
      <c r="L16" s="101">
        <v>6.3097724542912781</v>
      </c>
      <c r="M16" s="91"/>
      <c r="N16" s="91"/>
      <c r="O16" s="91"/>
      <c r="P16" s="87"/>
      <c r="Q16" s="87"/>
    </row>
    <row r="17" spans="1:17">
      <c r="A17" s="93"/>
      <c r="B17" s="92" t="s">
        <v>102</v>
      </c>
      <c r="C17" s="92"/>
      <c r="D17" s="92"/>
      <c r="E17" s="101">
        <v>0</v>
      </c>
      <c r="F17" s="101">
        <v>0</v>
      </c>
      <c r="G17" s="101">
        <v>0</v>
      </c>
      <c r="H17" s="101">
        <v>0</v>
      </c>
      <c r="I17" s="101">
        <v>0</v>
      </c>
      <c r="J17" s="101">
        <v>0</v>
      </c>
      <c r="K17" s="101">
        <v>19.790272546922708</v>
      </c>
      <c r="L17" s="101">
        <v>19.790272546922708</v>
      </c>
      <c r="M17" s="92"/>
      <c r="N17" s="92"/>
      <c r="O17" s="92"/>
      <c r="P17" s="92"/>
      <c r="Q17" s="92"/>
    </row>
    <row r="18" spans="1:17">
      <c r="A18" s="93"/>
      <c r="B18" s="92" t="s">
        <v>103</v>
      </c>
      <c r="C18" s="92"/>
      <c r="D18" s="92"/>
      <c r="E18" s="101">
        <v>0</v>
      </c>
      <c r="F18" s="101">
        <v>0</v>
      </c>
      <c r="G18" s="101">
        <v>0</v>
      </c>
      <c r="H18" s="101">
        <v>0</v>
      </c>
      <c r="I18" s="101">
        <v>0</v>
      </c>
      <c r="J18" s="101">
        <v>0</v>
      </c>
      <c r="K18" s="101">
        <v>14.369877816452501</v>
      </c>
      <c r="L18" s="101">
        <v>14.369877816452501</v>
      </c>
      <c r="M18" s="92"/>
      <c r="N18" s="92"/>
      <c r="O18" s="92"/>
      <c r="P18" s="92"/>
      <c r="Q18" s="92"/>
    </row>
    <row r="19" spans="1:17">
      <c r="A19" s="93"/>
      <c r="B19" s="92" t="s">
        <v>151</v>
      </c>
      <c r="C19" s="92"/>
      <c r="D19" s="92"/>
      <c r="E19" s="101">
        <v>0</v>
      </c>
      <c r="F19" s="101">
        <v>0</v>
      </c>
      <c r="G19" s="101">
        <v>0</v>
      </c>
      <c r="H19" s="101">
        <v>0</v>
      </c>
      <c r="I19" s="101">
        <v>0</v>
      </c>
      <c r="J19" s="101">
        <v>0</v>
      </c>
      <c r="K19" s="101">
        <v>8.325016003397792</v>
      </c>
      <c r="L19" s="101">
        <v>8.325016003397792</v>
      </c>
      <c r="M19" s="92"/>
      <c r="N19" s="92"/>
      <c r="O19" s="92"/>
      <c r="P19" s="92"/>
      <c r="Q19" s="92"/>
    </row>
    <row r="20" spans="1:17" ht="21" customHeight="1">
      <c r="A20" s="82" t="s">
        <v>156</v>
      </c>
      <c r="B20" s="91"/>
      <c r="C20" s="92"/>
      <c r="D20" s="92"/>
      <c r="E20" s="98"/>
      <c r="F20" s="98"/>
      <c r="G20" s="98"/>
      <c r="H20" s="98"/>
      <c r="I20" s="98"/>
      <c r="J20" s="98"/>
      <c r="K20" s="98"/>
      <c r="L20" s="98"/>
      <c r="M20" s="92"/>
      <c r="N20" s="92"/>
      <c r="O20" s="92"/>
      <c r="P20" s="92"/>
      <c r="Q20" s="92"/>
    </row>
    <row r="21" spans="1:17">
      <c r="A21" s="93"/>
      <c r="B21" s="92" t="s">
        <v>173</v>
      </c>
      <c r="C21" s="92"/>
      <c r="D21" s="92"/>
      <c r="E21" s="101">
        <v>0</v>
      </c>
      <c r="F21" s="101">
        <v>0</v>
      </c>
      <c r="G21" s="101">
        <v>0</v>
      </c>
      <c r="H21" s="101">
        <v>0</v>
      </c>
      <c r="I21" s="101">
        <v>0</v>
      </c>
      <c r="J21" s="101">
        <v>0</v>
      </c>
      <c r="K21" s="101">
        <v>15.379199357826657</v>
      </c>
      <c r="L21" s="101">
        <v>15.379199357826657</v>
      </c>
      <c r="M21" s="92"/>
      <c r="N21" s="92"/>
      <c r="O21" s="92"/>
      <c r="P21" s="92"/>
      <c r="Q21" s="92"/>
    </row>
    <row r="22" spans="1:17">
      <c r="A22" s="93"/>
      <c r="B22" s="92" t="s">
        <v>102</v>
      </c>
      <c r="C22" s="92"/>
      <c r="D22" s="92"/>
      <c r="E22" s="101">
        <v>0</v>
      </c>
      <c r="F22" s="101">
        <v>0</v>
      </c>
      <c r="G22" s="101">
        <v>0</v>
      </c>
      <c r="H22" s="101">
        <v>0</v>
      </c>
      <c r="I22" s="101">
        <v>0</v>
      </c>
      <c r="J22" s="101">
        <v>0</v>
      </c>
      <c r="K22" s="101">
        <v>42.154237162454237</v>
      </c>
      <c r="L22" s="101">
        <v>42.154237162454237</v>
      </c>
      <c r="M22" s="92"/>
      <c r="N22" s="92"/>
      <c r="O22" s="92"/>
      <c r="P22" s="92"/>
      <c r="Q22" s="92"/>
    </row>
    <row r="23" spans="1:17">
      <c r="A23" s="93"/>
      <c r="B23" s="92" t="s">
        <v>103</v>
      </c>
      <c r="C23" s="92"/>
      <c r="D23" s="92"/>
      <c r="E23" s="101">
        <v>0</v>
      </c>
      <c r="F23" s="101">
        <v>0</v>
      </c>
      <c r="G23" s="101">
        <v>0</v>
      </c>
      <c r="H23" s="101">
        <v>0</v>
      </c>
      <c r="I23" s="101">
        <v>0</v>
      </c>
      <c r="J23" s="101">
        <v>0</v>
      </c>
      <c r="K23" s="101">
        <v>27.4220815408056</v>
      </c>
      <c r="L23" s="101">
        <v>27.4220815408056</v>
      </c>
      <c r="M23" s="92"/>
      <c r="N23" s="92"/>
      <c r="O23" s="92"/>
      <c r="P23" s="92"/>
      <c r="Q23" s="92"/>
    </row>
    <row r="24" spans="1:17">
      <c r="A24" s="93"/>
      <c r="B24" s="92" t="s">
        <v>151</v>
      </c>
      <c r="C24" s="92"/>
      <c r="D24" s="92"/>
      <c r="E24" s="101">
        <v>0</v>
      </c>
      <c r="F24" s="101">
        <v>0</v>
      </c>
      <c r="G24" s="101">
        <v>0</v>
      </c>
      <c r="H24" s="101">
        <v>0</v>
      </c>
      <c r="I24" s="101">
        <v>0</v>
      </c>
      <c r="J24" s="101">
        <v>0</v>
      </c>
      <c r="K24" s="101">
        <v>16.614229529581568</v>
      </c>
      <c r="L24" s="101">
        <v>16.614229529581568</v>
      </c>
      <c r="M24" s="92"/>
      <c r="N24" s="92"/>
      <c r="O24" s="92"/>
      <c r="P24" s="92"/>
      <c r="Q24" s="92"/>
    </row>
    <row r="25" spans="1:17" ht="21" customHeight="1">
      <c r="A25" s="88" t="s">
        <v>154</v>
      </c>
      <c r="B25" s="90"/>
      <c r="C25" s="90"/>
      <c r="D25" s="90"/>
      <c r="E25" s="100"/>
      <c r="F25" s="100"/>
      <c r="G25" s="100"/>
      <c r="H25" s="100"/>
      <c r="I25" s="100"/>
      <c r="J25" s="100"/>
      <c r="K25" s="100"/>
      <c r="L25" s="100"/>
      <c r="M25" s="87"/>
      <c r="N25" s="87"/>
      <c r="O25" s="87"/>
      <c r="P25" s="87"/>
      <c r="Q25" s="87"/>
    </row>
    <row r="26" spans="1:17">
      <c r="A26" s="88"/>
      <c r="B26" s="90" t="s">
        <v>104</v>
      </c>
      <c r="C26" s="90"/>
      <c r="D26" s="90"/>
      <c r="E26" s="99">
        <v>0</v>
      </c>
      <c r="F26" s="99">
        <v>0</v>
      </c>
      <c r="G26" s="99">
        <v>0</v>
      </c>
      <c r="H26" s="99">
        <v>0</v>
      </c>
      <c r="I26" s="99">
        <v>0</v>
      </c>
      <c r="J26" s="99">
        <v>0</v>
      </c>
      <c r="K26" s="99">
        <v>18728307.717900001</v>
      </c>
      <c r="L26" s="99">
        <v>18728307.717900001</v>
      </c>
      <c r="M26" s="90"/>
      <c r="N26" s="90"/>
      <c r="O26" s="90"/>
      <c r="P26" s="90"/>
      <c r="Q26" s="90"/>
    </row>
    <row r="27" spans="1:17">
      <c r="A27" s="88"/>
      <c r="B27" s="90" t="s">
        <v>109</v>
      </c>
      <c r="C27" s="90"/>
      <c r="D27" s="90"/>
      <c r="E27" s="99">
        <v>0</v>
      </c>
      <c r="F27" s="99">
        <v>0</v>
      </c>
      <c r="G27" s="99">
        <v>0</v>
      </c>
      <c r="H27" s="99">
        <v>0</v>
      </c>
      <c r="I27" s="99">
        <v>0</v>
      </c>
      <c r="J27" s="99">
        <v>0</v>
      </c>
      <c r="K27" s="99">
        <v>10471694.931</v>
      </c>
      <c r="L27" s="99">
        <v>10471694.931</v>
      </c>
      <c r="M27" s="90"/>
      <c r="N27" s="90"/>
      <c r="O27" s="90"/>
      <c r="P27" s="90"/>
      <c r="Q27" s="90"/>
    </row>
    <row r="28" spans="1:17">
      <c r="A28" s="88"/>
      <c r="B28" s="90" t="s">
        <v>213</v>
      </c>
      <c r="C28" s="90"/>
      <c r="D28" s="90"/>
      <c r="E28" s="99">
        <v>0</v>
      </c>
      <c r="F28" s="99">
        <v>0</v>
      </c>
      <c r="G28" s="99">
        <v>0</v>
      </c>
      <c r="H28" s="99">
        <v>0</v>
      </c>
      <c r="I28" s="99">
        <v>0</v>
      </c>
      <c r="J28" s="99">
        <v>0</v>
      </c>
      <c r="K28" s="99">
        <v>3940109.6642999998</v>
      </c>
      <c r="L28" s="99">
        <v>3940109.6642999998</v>
      </c>
      <c r="M28" s="90"/>
      <c r="N28" s="90"/>
      <c r="O28" s="90"/>
      <c r="P28" s="90"/>
      <c r="Q28" s="90"/>
    </row>
    <row r="29" spans="1:17">
      <c r="A29" s="88"/>
      <c r="B29" s="90" t="s">
        <v>24</v>
      </c>
      <c r="C29" s="90"/>
      <c r="D29" s="90"/>
      <c r="E29" s="99">
        <v>0</v>
      </c>
      <c r="F29" s="99">
        <v>0</v>
      </c>
      <c r="G29" s="99">
        <v>0</v>
      </c>
      <c r="H29" s="99">
        <v>0</v>
      </c>
      <c r="I29" s="99">
        <v>0</v>
      </c>
      <c r="J29" s="99">
        <v>0</v>
      </c>
      <c r="K29" s="99">
        <v>2637436.7285000002</v>
      </c>
      <c r="L29" s="99">
        <v>2637436.7285000002</v>
      </c>
      <c r="M29" s="90"/>
      <c r="N29" s="90"/>
      <c r="O29" s="90"/>
      <c r="P29" s="90"/>
      <c r="Q29" s="90"/>
    </row>
    <row r="30" spans="1:17">
      <c r="A30" s="88"/>
      <c r="B30" s="90" t="s">
        <v>110</v>
      </c>
      <c r="C30" s="90"/>
      <c r="D30" s="90"/>
      <c r="E30" s="99">
        <v>0</v>
      </c>
      <c r="F30" s="99">
        <v>0</v>
      </c>
      <c r="G30" s="99">
        <v>0</v>
      </c>
      <c r="H30" s="99">
        <v>0</v>
      </c>
      <c r="I30" s="99">
        <v>0</v>
      </c>
      <c r="J30" s="99">
        <v>0</v>
      </c>
      <c r="K30" s="99">
        <v>1679066.3940999999</v>
      </c>
      <c r="L30" s="99">
        <v>1679066.3940999999</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ht="12.75" customHeight="1">
      <c r="A32" s="88"/>
      <c r="B32" s="90" t="s">
        <v>104</v>
      </c>
      <c r="C32" s="90"/>
      <c r="D32" s="90"/>
      <c r="E32" s="99">
        <v>0</v>
      </c>
      <c r="F32" s="99">
        <v>0</v>
      </c>
      <c r="G32" s="99">
        <v>0</v>
      </c>
      <c r="H32" s="99">
        <v>0</v>
      </c>
      <c r="I32" s="99">
        <v>0</v>
      </c>
      <c r="J32" s="99">
        <v>0</v>
      </c>
      <c r="K32" s="99">
        <v>21365199.149700001</v>
      </c>
      <c r="L32" s="99">
        <v>21365199.149700001</v>
      </c>
      <c r="M32" s="90"/>
      <c r="N32" s="90"/>
      <c r="O32" s="90"/>
      <c r="P32" s="90"/>
      <c r="Q32" s="90"/>
    </row>
    <row r="33" spans="1:17">
      <c r="A33" s="88"/>
      <c r="B33" s="90" t="s">
        <v>109</v>
      </c>
      <c r="C33" s="90"/>
      <c r="D33" s="90"/>
      <c r="E33" s="99">
        <v>0</v>
      </c>
      <c r="F33" s="99">
        <v>0</v>
      </c>
      <c r="G33" s="99">
        <v>0</v>
      </c>
      <c r="H33" s="99">
        <v>0</v>
      </c>
      <c r="I33" s="99">
        <v>0</v>
      </c>
      <c r="J33" s="99">
        <v>0</v>
      </c>
      <c r="K33" s="99">
        <v>12054024.366</v>
      </c>
      <c r="L33" s="99">
        <v>12054024.366</v>
      </c>
      <c r="M33" s="90"/>
      <c r="N33" s="90"/>
      <c r="O33" s="90"/>
      <c r="P33" s="90"/>
      <c r="Q33" s="90"/>
    </row>
    <row r="34" spans="1:17">
      <c r="A34" s="88"/>
      <c r="B34" s="90" t="s">
        <v>213</v>
      </c>
      <c r="C34" s="90"/>
      <c r="D34" s="90"/>
      <c r="E34" s="99">
        <v>0</v>
      </c>
      <c r="F34" s="99">
        <v>0</v>
      </c>
      <c r="G34" s="99">
        <v>0</v>
      </c>
      <c r="H34" s="99">
        <v>0</v>
      </c>
      <c r="I34" s="99">
        <v>0</v>
      </c>
      <c r="J34" s="99">
        <v>0</v>
      </c>
      <c r="K34" s="99">
        <v>4454389.0414000005</v>
      </c>
      <c r="L34" s="99">
        <v>4454389.0414000005</v>
      </c>
      <c r="M34" s="90"/>
      <c r="N34" s="90"/>
      <c r="O34" s="90"/>
      <c r="P34" s="90"/>
      <c r="Q34" s="90"/>
    </row>
    <row r="35" spans="1:17">
      <c r="A35" s="88"/>
      <c r="B35" s="90" t="s">
        <v>24</v>
      </c>
      <c r="C35" s="90"/>
      <c r="D35" s="90"/>
      <c r="E35" s="99">
        <v>0</v>
      </c>
      <c r="F35" s="99">
        <v>0</v>
      </c>
      <c r="G35" s="99">
        <v>0</v>
      </c>
      <c r="H35" s="99">
        <v>0</v>
      </c>
      <c r="I35" s="99">
        <v>0</v>
      </c>
      <c r="J35" s="99">
        <v>0</v>
      </c>
      <c r="K35" s="99">
        <v>2985104.2031</v>
      </c>
      <c r="L35" s="99">
        <v>2985104.2031</v>
      </c>
      <c r="M35" s="90"/>
      <c r="N35" s="90"/>
      <c r="O35" s="90"/>
      <c r="P35" s="90"/>
      <c r="Q35" s="90"/>
    </row>
    <row r="36" spans="1:17">
      <c r="A36" s="88"/>
      <c r="B36" s="90" t="s">
        <v>110</v>
      </c>
      <c r="C36" s="90"/>
      <c r="D36" s="90"/>
      <c r="E36" s="99">
        <v>0</v>
      </c>
      <c r="F36" s="99">
        <v>0</v>
      </c>
      <c r="G36" s="99">
        <v>0</v>
      </c>
      <c r="H36" s="99">
        <v>0</v>
      </c>
      <c r="I36" s="99">
        <v>0</v>
      </c>
      <c r="J36" s="99">
        <v>0</v>
      </c>
      <c r="K36" s="99">
        <v>1871681.5392</v>
      </c>
      <c r="L36" s="99">
        <v>1871681.5392</v>
      </c>
      <c r="M36" s="90"/>
      <c r="N36" s="90"/>
      <c r="O36" s="90"/>
      <c r="P36" s="90"/>
      <c r="Q36" s="90"/>
    </row>
    <row r="37" spans="1:17" ht="21" customHeight="1">
      <c r="A37" s="88" t="s">
        <v>111</v>
      </c>
      <c r="C37" s="87"/>
      <c r="D37" s="87"/>
      <c r="E37" s="100"/>
      <c r="F37" s="100"/>
      <c r="G37" s="100"/>
      <c r="H37" s="100"/>
      <c r="I37" s="100"/>
      <c r="J37" s="100"/>
      <c r="K37" s="100"/>
      <c r="L37" s="99"/>
      <c r="M37" s="87"/>
      <c r="N37" s="87"/>
      <c r="O37" s="87"/>
      <c r="P37" s="87"/>
      <c r="Q37" s="87"/>
    </row>
    <row r="38" spans="1:17" ht="12.75" customHeight="1">
      <c r="A38" s="88"/>
      <c r="B38" s="95" t="s">
        <v>180</v>
      </c>
      <c r="C38" s="87"/>
      <c r="D38" s="87"/>
      <c r="E38" s="100">
        <v>0</v>
      </c>
      <c r="F38" s="100">
        <v>0</v>
      </c>
      <c r="G38" s="100">
        <v>0</v>
      </c>
      <c r="H38" s="100">
        <v>0</v>
      </c>
      <c r="I38" s="100">
        <v>0</v>
      </c>
      <c r="J38" s="100">
        <v>0</v>
      </c>
      <c r="K38" s="100">
        <v>453</v>
      </c>
      <c r="L38" s="99">
        <v>453</v>
      </c>
      <c r="M38" s="87"/>
      <c r="N38" s="87"/>
      <c r="O38" s="87"/>
      <c r="P38" s="87"/>
      <c r="Q38" s="87"/>
    </row>
    <row r="39" spans="1:17" ht="12.75" customHeight="1">
      <c r="A39" s="94"/>
      <c r="B39" s="95" t="s">
        <v>181</v>
      </c>
      <c r="C39" s="97"/>
      <c r="D39" s="97"/>
      <c r="E39" s="100">
        <v>0</v>
      </c>
      <c r="F39" s="100">
        <v>0</v>
      </c>
      <c r="G39" s="100">
        <v>0</v>
      </c>
      <c r="H39" s="100">
        <v>0</v>
      </c>
      <c r="I39" s="100">
        <v>0</v>
      </c>
      <c r="J39" s="100">
        <v>0</v>
      </c>
      <c r="K39" s="100">
        <v>438</v>
      </c>
      <c r="L39" s="99">
        <v>438</v>
      </c>
      <c r="M39" s="97"/>
      <c r="N39" s="97"/>
      <c r="O39" s="92"/>
      <c r="P39" s="95"/>
      <c r="Q39" s="95"/>
    </row>
    <row r="40" spans="1:17">
      <c r="A40" s="94"/>
      <c r="B40" s="95" t="s">
        <v>112</v>
      </c>
      <c r="E40" s="100">
        <v>0</v>
      </c>
      <c r="F40" s="100">
        <v>0</v>
      </c>
      <c r="G40" s="100">
        <v>0</v>
      </c>
      <c r="H40" s="100">
        <v>0</v>
      </c>
      <c r="I40" s="100">
        <v>0</v>
      </c>
      <c r="J40" s="100">
        <v>0</v>
      </c>
      <c r="K40" s="100">
        <v>417.33333332000001</v>
      </c>
      <c r="L40" s="99">
        <v>417.33333332000001</v>
      </c>
    </row>
    <row r="41" spans="1:17" ht="21" customHeight="1">
      <c r="A41" s="94" t="s">
        <v>116</v>
      </c>
      <c r="B41" s="95"/>
      <c r="L41" s="99"/>
    </row>
    <row r="42" spans="1:17" ht="12.75" customHeight="1">
      <c r="B42" s="89" t="s">
        <v>152</v>
      </c>
    </row>
    <row r="43" spans="1:17">
      <c r="B43" s="87" t="s">
        <v>172</v>
      </c>
      <c r="E43" s="101">
        <v>0</v>
      </c>
      <c r="F43" s="101">
        <v>0</v>
      </c>
      <c r="G43" s="101">
        <v>0</v>
      </c>
      <c r="H43" s="101">
        <v>0</v>
      </c>
      <c r="I43" s="101">
        <v>0</v>
      </c>
      <c r="J43" s="101">
        <v>0</v>
      </c>
      <c r="K43" s="101">
        <v>69.416132384000008</v>
      </c>
      <c r="L43" s="99">
        <v>69.416132384000008</v>
      </c>
      <c r="M43" s="103"/>
    </row>
    <row r="44" spans="1:17">
      <c r="A44" s="94"/>
      <c r="B44" s="95" t="s">
        <v>105</v>
      </c>
      <c r="E44" s="101">
        <v>0</v>
      </c>
      <c r="F44" s="101">
        <v>0</v>
      </c>
      <c r="G44" s="101">
        <v>0</v>
      </c>
      <c r="H44" s="101">
        <v>0</v>
      </c>
      <c r="I44" s="101">
        <v>0</v>
      </c>
      <c r="J44" s="101">
        <v>0</v>
      </c>
      <c r="K44" s="101">
        <v>22.132085293999999</v>
      </c>
      <c r="L44" s="99">
        <v>22.132085293999999</v>
      </c>
      <c r="M44" s="103"/>
    </row>
    <row r="45" spans="1:17">
      <c r="A45" s="94"/>
      <c r="B45" s="95" t="s">
        <v>106</v>
      </c>
      <c r="E45" s="101">
        <v>0</v>
      </c>
      <c r="F45" s="101">
        <v>0</v>
      </c>
      <c r="G45" s="101">
        <v>0</v>
      </c>
      <c r="H45" s="101">
        <v>0</v>
      </c>
      <c r="I45" s="101">
        <v>0</v>
      </c>
      <c r="J45" s="101">
        <v>0</v>
      </c>
      <c r="K45" s="101">
        <v>30.480426179999998</v>
      </c>
      <c r="L45" s="99">
        <v>30.480426179999998</v>
      </c>
      <c r="M45" s="103"/>
    </row>
    <row r="46" spans="1:17">
      <c r="B46" s="95" t="s">
        <v>174</v>
      </c>
      <c r="E46" s="99">
        <v>0</v>
      </c>
      <c r="F46" s="99">
        <v>0</v>
      </c>
      <c r="G46" s="99">
        <v>0</v>
      </c>
      <c r="H46" s="99">
        <v>0</v>
      </c>
      <c r="I46" s="99">
        <v>0</v>
      </c>
      <c r="J46" s="99">
        <v>0</v>
      </c>
      <c r="K46" s="99">
        <v>52.612511474000001</v>
      </c>
      <c r="L46" s="99">
        <v>52.612511474000001</v>
      </c>
      <c r="M46" s="103"/>
    </row>
    <row r="47" spans="1:17" ht="21" customHeight="1">
      <c r="B47" s="89" t="s">
        <v>153</v>
      </c>
      <c r="E47" s="101"/>
      <c r="F47" s="101"/>
      <c r="G47" s="101"/>
      <c r="H47" s="101"/>
      <c r="I47" s="101"/>
      <c r="J47" s="101"/>
      <c r="K47" s="101"/>
      <c r="L47" s="101"/>
      <c r="M47" s="102"/>
    </row>
    <row r="48" spans="1:17">
      <c r="B48" s="87" t="s">
        <v>172</v>
      </c>
      <c r="E48" s="101">
        <v>0</v>
      </c>
      <c r="F48" s="101">
        <v>0</v>
      </c>
      <c r="G48" s="101">
        <v>0</v>
      </c>
      <c r="H48" s="101">
        <v>0</v>
      </c>
      <c r="I48" s="101">
        <v>0</v>
      </c>
      <c r="J48" s="101">
        <v>0</v>
      </c>
      <c r="K48" s="101">
        <v>28.480026158000001</v>
      </c>
      <c r="L48" s="99">
        <v>28.480026158000001</v>
      </c>
      <c r="M48" s="103"/>
    </row>
    <row r="49" spans="1:13">
      <c r="B49" s="95" t="s">
        <v>105</v>
      </c>
      <c r="E49" s="101">
        <v>0</v>
      </c>
      <c r="F49" s="101">
        <v>0</v>
      </c>
      <c r="G49" s="101">
        <v>0</v>
      </c>
      <c r="H49" s="101">
        <v>0</v>
      </c>
      <c r="I49" s="101">
        <v>0</v>
      </c>
      <c r="J49" s="101">
        <v>0</v>
      </c>
      <c r="K49" s="101">
        <v>10.390414570000001</v>
      </c>
      <c r="L49" s="99">
        <v>10.390414570000001</v>
      </c>
      <c r="M49" s="103"/>
    </row>
    <row r="50" spans="1:13">
      <c r="B50" s="95" t="s">
        <v>106</v>
      </c>
      <c r="E50" s="101">
        <v>0</v>
      </c>
      <c r="F50" s="101">
        <v>0</v>
      </c>
      <c r="G50" s="101">
        <v>0</v>
      </c>
      <c r="H50" s="101">
        <v>0</v>
      </c>
      <c r="I50" s="101">
        <v>0</v>
      </c>
      <c r="J50" s="101">
        <v>0</v>
      </c>
      <c r="K50" s="101">
        <v>15.972529268000001</v>
      </c>
      <c r="L50" s="99">
        <v>15.972529268000001</v>
      </c>
      <c r="M50" s="103"/>
    </row>
    <row r="51" spans="1:13">
      <c r="B51" s="95" t="s">
        <v>174</v>
      </c>
      <c r="E51" s="99">
        <v>0</v>
      </c>
      <c r="F51" s="99">
        <v>0</v>
      </c>
      <c r="G51" s="99">
        <v>0</v>
      </c>
      <c r="H51" s="99">
        <v>0</v>
      </c>
      <c r="I51" s="99">
        <v>0</v>
      </c>
      <c r="J51" s="99">
        <v>0</v>
      </c>
      <c r="K51" s="99">
        <v>26.362943838</v>
      </c>
      <c r="L51" s="99">
        <v>26.362943838</v>
      </c>
      <c r="M51" s="103"/>
    </row>
    <row r="56" spans="1:13">
      <c r="A56" s="5" t="s">
        <v>175</v>
      </c>
    </row>
    <row r="57" spans="1:13">
      <c r="A57" s="5" t="s">
        <v>101</v>
      </c>
    </row>
    <row r="58" spans="1:13">
      <c r="A58" s="5" t="s">
        <v>216</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6" tint="0.39997558519241921"/>
    <pageSetUpPr fitToPage="1"/>
  </sheetPr>
  <dimension ref="A1:Q58"/>
  <sheetViews>
    <sheetView topLeftCell="D1" zoomScale="69" zoomScaleNormal="69" workbookViewId="0">
      <pane ySplit="4" topLeftCell="A5" activePane="bottomLeft" state="frozen"/>
      <selection activeCell="C18" sqref="C18"/>
      <selection pane="bottomLeft" activeCell="N12" sqref="N12"/>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26" t="s">
        <v>244</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14398.746017191977</v>
      </c>
      <c r="F6" s="99">
        <v>18083.57432788999</v>
      </c>
      <c r="G6" s="99">
        <v>14389.073882395383</v>
      </c>
      <c r="H6" s="99">
        <v>14641.094360248448</v>
      </c>
      <c r="I6" s="99">
        <v>14571.745980707396</v>
      </c>
      <c r="J6" s="99">
        <v>17942.236363636363</v>
      </c>
      <c r="K6" s="99">
        <v>14369.62123611111</v>
      </c>
      <c r="L6" s="99">
        <v>15979.403269612007</v>
      </c>
      <c r="M6" s="90"/>
      <c r="N6" s="90"/>
      <c r="O6" s="90"/>
      <c r="P6" s="90"/>
      <c r="Q6" s="90"/>
    </row>
    <row r="7" spans="1:17" ht="12.75" customHeight="1">
      <c r="A7" s="88"/>
      <c r="B7" s="87" t="s">
        <v>147</v>
      </c>
      <c r="C7" s="90"/>
      <c r="D7" s="90"/>
      <c r="E7" s="99">
        <v>22951.510329512894</v>
      </c>
      <c r="F7" s="99">
        <v>25197.492232058445</v>
      </c>
      <c r="G7" s="99">
        <v>22193.132264069263</v>
      </c>
      <c r="H7" s="99">
        <v>22253.126124099377</v>
      </c>
      <c r="I7" s="99">
        <v>19407.983922829582</v>
      </c>
      <c r="J7" s="99">
        <v>23912.470208643816</v>
      </c>
      <c r="K7" s="99">
        <v>22011.228990509262</v>
      </c>
      <c r="L7" s="99">
        <v>23283.350161384875</v>
      </c>
      <c r="M7" s="90"/>
      <c r="N7" s="90"/>
      <c r="O7" s="90"/>
      <c r="P7" s="90"/>
      <c r="Q7" s="90"/>
    </row>
    <row r="8" spans="1:17" ht="21" customHeight="1">
      <c r="A8" s="88"/>
      <c r="B8" s="87" t="s">
        <v>148</v>
      </c>
      <c r="C8" s="90"/>
      <c r="D8" s="90"/>
      <c r="E8" s="99">
        <v>20559.818724995293</v>
      </c>
      <c r="F8" s="99">
        <v>21735.471951140102</v>
      </c>
      <c r="G8" s="99">
        <v>19583.608970296918</v>
      </c>
      <c r="H8" s="99">
        <v>19744.384006927135</v>
      </c>
      <c r="I8" s="99">
        <v>20344.839506172841</v>
      </c>
      <c r="J8" s="99">
        <v>21848.479704929214</v>
      </c>
      <c r="K8" s="99">
        <v>18379.954227161983</v>
      </c>
      <c r="L8" s="99">
        <v>20557.076355361423</v>
      </c>
      <c r="M8" s="90"/>
      <c r="N8" s="90"/>
      <c r="O8" s="90"/>
      <c r="P8" s="90"/>
      <c r="Q8" s="90"/>
    </row>
    <row r="9" spans="1:17" ht="12.75" customHeight="1">
      <c r="A9" s="88"/>
      <c r="B9" s="87" t="s">
        <v>149</v>
      </c>
      <c r="C9" s="90"/>
      <c r="D9" s="90"/>
      <c r="E9" s="99">
        <v>32772.221364014811</v>
      </c>
      <c r="F9" s="99">
        <v>30286.014021260187</v>
      </c>
      <c r="G9" s="99">
        <v>30204.975500011842</v>
      </c>
      <c r="H9" s="99">
        <v>30009.660257482581</v>
      </c>
      <c r="I9" s="99">
        <v>27097.117845117846</v>
      </c>
      <c r="J9" s="99">
        <v>29118.506158303298</v>
      </c>
      <c r="K9" s="99">
        <v>28154.213300519099</v>
      </c>
      <c r="L9" s="99">
        <v>29953.409335780991</v>
      </c>
      <c r="M9" s="90"/>
      <c r="N9" s="90"/>
      <c r="O9" s="90"/>
      <c r="P9" s="90"/>
      <c r="Q9" s="90"/>
    </row>
    <row r="10" spans="1:17" ht="21" customHeight="1">
      <c r="A10" s="82" t="s">
        <v>108</v>
      </c>
      <c r="B10" s="87"/>
      <c r="C10" s="90"/>
      <c r="D10" s="90"/>
      <c r="E10" s="99"/>
      <c r="F10" s="99"/>
      <c r="G10" s="99"/>
      <c r="H10" s="99"/>
      <c r="I10" s="99"/>
      <c r="J10" s="99"/>
      <c r="K10" s="99"/>
      <c r="L10" s="99"/>
      <c r="M10" s="90"/>
      <c r="N10" s="90"/>
      <c r="O10" s="90"/>
      <c r="P10" s="90"/>
      <c r="Q10" s="90"/>
    </row>
    <row r="11" spans="1:17">
      <c r="A11" s="88"/>
      <c r="B11" s="87" t="s">
        <v>146</v>
      </c>
      <c r="C11" s="90"/>
      <c r="D11" s="90"/>
      <c r="E11" s="99">
        <v>15683.61562893983</v>
      </c>
      <c r="F11" s="99">
        <v>19878.899416415989</v>
      </c>
      <c r="G11" s="99">
        <v>15832.329533910535</v>
      </c>
      <c r="H11" s="99">
        <v>15678.787127950311</v>
      </c>
      <c r="I11" s="99">
        <v>15846.312385530546</v>
      </c>
      <c r="J11" s="99">
        <v>19446.856333830103</v>
      </c>
      <c r="K11" s="99">
        <v>15440.282379629629</v>
      </c>
      <c r="L11" s="99">
        <v>17429.601069229677</v>
      </c>
      <c r="M11" s="90"/>
      <c r="N11" s="90"/>
      <c r="O11" s="90"/>
      <c r="P11" s="90"/>
      <c r="Q11" s="90"/>
    </row>
    <row r="12" spans="1:17" ht="12.75" customHeight="1">
      <c r="A12" s="88"/>
      <c r="B12" s="87" t="s">
        <v>147</v>
      </c>
      <c r="C12" s="90"/>
      <c r="D12" s="90"/>
      <c r="E12" s="99">
        <v>24928.278913323786</v>
      </c>
      <c r="F12" s="99">
        <v>27485.26889987108</v>
      </c>
      <c r="G12" s="99">
        <v>24448.992730880229</v>
      </c>
      <c r="H12" s="99">
        <v>23895.325396024848</v>
      </c>
      <c r="I12" s="99">
        <v>20784.000467845657</v>
      </c>
      <c r="J12" s="99">
        <v>25716.230268256331</v>
      </c>
      <c r="K12" s="99">
        <v>23648.620778009263</v>
      </c>
      <c r="L12" s="99">
        <v>25294.820629849899</v>
      </c>
      <c r="M12" s="90"/>
      <c r="N12" s="90"/>
      <c r="O12" s="90"/>
      <c r="P12" s="90"/>
      <c r="Q12" s="90"/>
    </row>
    <row r="13" spans="1:17" ht="21" customHeight="1">
      <c r="A13" s="88"/>
      <c r="B13" s="87" t="s">
        <v>148</v>
      </c>
      <c r="C13" s="90"/>
      <c r="D13" s="90"/>
      <c r="E13" s="99">
        <v>22394.470594765731</v>
      </c>
      <c r="F13" s="99">
        <v>23893.354977874016</v>
      </c>
      <c r="G13" s="99">
        <v>21547.887877643709</v>
      </c>
      <c r="H13" s="99">
        <v>21143.774242560379</v>
      </c>
      <c r="I13" s="99">
        <v>22124.368807631876</v>
      </c>
      <c r="J13" s="99">
        <v>23680.673764585812</v>
      </c>
      <c r="K13" s="99">
        <v>19749.419885812636</v>
      </c>
      <c r="L13" s="99">
        <v>22422.717167732098</v>
      </c>
      <c r="M13" s="90"/>
      <c r="N13" s="90"/>
      <c r="O13" s="90"/>
      <c r="P13" s="90"/>
      <c r="Q13" s="90"/>
    </row>
    <row r="14" spans="1:17">
      <c r="A14" s="88"/>
      <c r="B14" s="87" t="s">
        <v>149</v>
      </c>
      <c r="C14" s="90"/>
      <c r="D14" s="90"/>
      <c r="E14" s="99">
        <v>35594.828533826083</v>
      </c>
      <c r="F14" s="99">
        <v>33035.797039378616</v>
      </c>
      <c r="G14" s="99">
        <v>33275.214045914909</v>
      </c>
      <c r="H14" s="99">
        <v>32224.263363164799</v>
      </c>
      <c r="I14" s="99">
        <v>29018.290215488214</v>
      </c>
      <c r="J14" s="99">
        <v>31314.966747512637</v>
      </c>
      <c r="K14" s="99">
        <v>30248.575122008951</v>
      </c>
      <c r="L14" s="99">
        <v>32541.112475198293</v>
      </c>
      <c r="M14" s="90"/>
      <c r="N14" s="90"/>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101">
        <v>8.0889719528344592</v>
      </c>
      <c r="F16" s="101">
        <v>9.4884424615481819</v>
      </c>
      <c r="G16" s="101">
        <v>9.0729295425620595</v>
      </c>
      <c r="H16" s="101">
        <v>9.5629157160375637</v>
      </c>
      <c r="I16" s="101">
        <v>8.7474763909973987</v>
      </c>
      <c r="J16" s="101">
        <v>8.7946137348388955</v>
      </c>
      <c r="K16" s="101">
        <v>10.617447608334606</v>
      </c>
      <c r="L16" s="101">
        <v>9.2713322883011173</v>
      </c>
      <c r="M16" s="91"/>
      <c r="N16" s="91"/>
      <c r="O16" s="91"/>
      <c r="P16" s="87"/>
      <c r="Q16" s="87"/>
    </row>
    <row r="17" spans="1:17">
      <c r="A17" s="93"/>
      <c r="B17" s="92" t="s">
        <v>102</v>
      </c>
      <c r="C17" s="92"/>
      <c r="D17" s="92"/>
      <c r="E17" s="101">
        <v>97.928520874074877</v>
      </c>
      <c r="F17" s="101">
        <v>162.45774680481233</v>
      </c>
      <c r="G17" s="101">
        <v>33.810208190993031</v>
      </c>
      <c r="H17" s="101">
        <v>88.094351465846657</v>
      </c>
      <c r="I17" s="101">
        <v>115.18058222784357</v>
      </c>
      <c r="J17" s="101">
        <v>75.944390392203545</v>
      </c>
      <c r="K17" s="101">
        <v>60.611036637817506</v>
      </c>
      <c r="L17" s="101">
        <v>72.525097837382148</v>
      </c>
      <c r="M17" s="92"/>
      <c r="N17" s="92"/>
      <c r="O17" s="92"/>
      <c r="P17" s="92"/>
      <c r="Q17" s="92"/>
    </row>
    <row r="18" spans="1:17">
      <c r="A18" s="93"/>
      <c r="B18" s="92" t="s">
        <v>103</v>
      </c>
      <c r="C18" s="92"/>
      <c r="D18" s="92"/>
      <c r="E18" s="101">
        <v>14.076086654958637</v>
      </c>
      <c r="F18" s="101">
        <v>13.520265863958167</v>
      </c>
      <c r="G18" s="101">
        <v>27.140372612805439</v>
      </c>
      <c r="H18" s="101">
        <v>13.98574241974522</v>
      </c>
      <c r="I18" s="101">
        <v>13.203599097345466</v>
      </c>
      <c r="J18" s="101">
        <v>15.977773128638956</v>
      </c>
      <c r="K18" s="101">
        <v>21.447698610665668</v>
      </c>
      <c r="L18" s="101">
        <v>16.191299931136964</v>
      </c>
      <c r="M18" s="92"/>
      <c r="N18" s="92"/>
      <c r="O18" s="92"/>
      <c r="P18" s="92"/>
      <c r="Q18" s="92"/>
    </row>
    <row r="19" spans="1:17">
      <c r="A19" s="93"/>
      <c r="B19" s="92" t="s">
        <v>151</v>
      </c>
      <c r="C19" s="92"/>
      <c r="D19" s="92"/>
      <c r="E19" s="101">
        <v>12.307086076419541</v>
      </c>
      <c r="F19" s="101">
        <v>12.481513429719818</v>
      </c>
      <c r="G19" s="101">
        <v>15.055174804222551</v>
      </c>
      <c r="H19" s="101">
        <v>12.069590273072194</v>
      </c>
      <c r="I19" s="101">
        <v>11.845682356171237</v>
      </c>
      <c r="J19" s="101">
        <v>13.200540474705909</v>
      </c>
      <c r="K19" s="101">
        <v>15.841911800754373</v>
      </c>
      <c r="L19" s="101">
        <v>13.236285975948375</v>
      </c>
      <c r="M19" s="92"/>
      <c r="N19" s="92"/>
      <c r="O19" s="92"/>
      <c r="P19" s="92"/>
      <c r="Q19" s="92"/>
    </row>
    <row r="20" spans="1:17" ht="21" customHeight="1">
      <c r="A20" s="82" t="s">
        <v>156</v>
      </c>
      <c r="B20" s="91"/>
      <c r="C20" s="92"/>
      <c r="D20" s="92"/>
      <c r="E20" s="98"/>
      <c r="F20" s="98"/>
      <c r="G20" s="98"/>
      <c r="H20" s="98"/>
      <c r="I20" s="98"/>
      <c r="J20" s="98"/>
      <c r="K20" s="98"/>
      <c r="L20" s="98"/>
      <c r="M20" s="92"/>
      <c r="N20" s="92"/>
      <c r="O20" s="92"/>
      <c r="P20" s="92"/>
      <c r="Q20" s="92"/>
    </row>
    <row r="21" spans="1:17">
      <c r="A21" s="93"/>
      <c r="B21" s="92" t="s">
        <v>173</v>
      </c>
      <c r="C21" s="92"/>
      <c r="D21" s="92"/>
      <c r="E21" s="101">
        <v>22.346596738296022</v>
      </c>
      <c r="F21" s="101">
        <v>15.469789700078419</v>
      </c>
      <c r="G21" s="101">
        <v>20.613655183764624</v>
      </c>
      <c r="H21" s="101">
        <v>22.00323694084884</v>
      </c>
      <c r="I21" s="101">
        <v>16.329688517469798</v>
      </c>
      <c r="J21" s="101">
        <v>16.655744709235904</v>
      </c>
      <c r="K21" s="101">
        <v>23.702682394461227</v>
      </c>
      <c r="L21" s="101">
        <v>18.522649945686531</v>
      </c>
      <c r="M21" s="92"/>
      <c r="N21" s="92"/>
      <c r="O21" s="92"/>
      <c r="P21" s="92"/>
      <c r="Q21" s="92"/>
    </row>
    <row r="22" spans="1:17">
      <c r="A22" s="93"/>
      <c r="B22" s="92" t="s">
        <v>102</v>
      </c>
      <c r="C22" s="92"/>
      <c r="D22" s="92"/>
      <c r="E22" s="101">
        <v>277.95727027793811</v>
      </c>
      <c r="F22" s="101">
        <v>236.97457800782573</v>
      </c>
      <c r="G22" s="101">
        <v>74.616690105979885</v>
      </c>
      <c r="H22" s="101">
        <v>204.93060072302367</v>
      </c>
      <c r="I22" s="101">
        <v>340.00218650923802</v>
      </c>
      <c r="J22" s="101">
        <v>163.85563465170387</v>
      </c>
      <c r="K22" s="101">
        <v>128.6263589173841</v>
      </c>
      <c r="L22" s="101">
        <v>151.67269635929898</v>
      </c>
      <c r="M22" s="92"/>
      <c r="N22" s="92"/>
      <c r="O22" s="92"/>
      <c r="P22" s="92"/>
      <c r="Q22" s="92"/>
    </row>
    <row r="23" spans="1:17">
      <c r="A23" s="93"/>
      <c r="B23" s="92" t="s">
        <v>103</v>
      </c>
      <c r="C23" s="92"/>
      <c r="D23" s="92"/>
      <c r="E23" s="101">
        <v>34.008777406241251</v>
      </c>
      <c r="F23" s="101">
        <v>18.755870703898125</v>
      </c>
      <c r="G23" s="101">
        <v>44.779658065047855</v>
      </c>
      <c r="H23" s="101">
        <v>26.511340951745385</v>
      </c>
      <c r="I23" s="101">
        <v>20.530668207781098</v>
      </c>
      <c r="J23" s="101">
        <v>25.603489291812458</v>
      </c>
      <c r="K23" s="101">
        <v>47.841556472768509</v>
      </c>
      <c r="L23" s="101">
        <v>26.616624498525002</v>
      </c>
      <c r="M23" s="92"/>
      <c r="N23" s="92"/>
      <c r="O23" s="92"/>
      <c r="P23" s="92"/>
      <c r="Q23" s="92"/>
    </row>
    <row r="24" spans="1:17">
      <c r="A24" s="93"/>
      <c r="B24" s="92" t="s">
        <v>151</v>
      </c>
      <c r="C24" s="92"/>
      <c r="D24" s="92"/>
      <c r="E24" s="101">
        <v>30.301332479932622</v>
      </c>
      <c r="F24" s="101">
        <v>17.38027117074321</v>
      </c>
      <c r="G24" s="101">
        <v>27.985025673525652</v>
      </c>
      <c r="H24" s="101">
        <v>23.474505043898723</v>
      </c>
      <c r="I24" s="101">
        <v>19.361542200142114</v>
      </c>
      <c r="J24" s="101">
        <v>22.14343600817439</v>
      </c>
      <c r="K24" s="101">
        <v>34.871411046180555</v>
      </c>
      <c r="L24" s="101">
        <v>22.643056725161689</v>
      </c>
      <c r="M24" s="92"/>
      <c r="N24" s="92"/>
      <c r="O24" s="92"/>
      <c r="P24" s="92"/>
      <c r="Q24" s="92"/>
    </row>
    <row r="25" spans="1:17" ht="21" customHeight="1">
      <c r="A25" s="88" t="s">
        <v>154</v>
      </c>
      <c r="B25" s="90"/>
      <c r="C25" s="90"/>
      <c r="D25" s="90"/>
      <c r="E25" s="99"/>
      <c r="F25" s="99"/>
      <c r="G25" s="99"/>
      <c r="H25" s="99"/>
      <c r="I25" s="99"/>
      <c r="J25" s="99"/>
      <c r="K25" s="100"/>
      <c r="L25" s="100"/>
      <c r="M25" s="87"/>
      <c r="N25" s="87"/>
      <c r="O25" s="87"/>
      <c r="P25" s="87"/>
      <c r="Q25" s="87"/>
    </row>
    <row r="26" spans="1:17">
      <c r="A26" s="88"/>
      <c r="B26" s="90" t="s">
        <v>104</v>
      </c>
      <c r="C26" s="90"/>
      <c r="D26" s="90"/>
      <c r="E26" s="99">
        <v>21596016.77</v>
      </c>
      <c r="F26" s="99">
        <v>66813081.698799998</v>
      </c>
      <c r="G26" s="99">
        <v>38407241.373179995</v>
      </c>
      <c r="H26" s="99">
        <v>23610172.209789999</v>
      </c>
      <c r="I26" s="99">
        <v>7112117</v>
      </c>
      <c r="J26" s="99">
        <v>18207785.27</v>
      </c>
      <c r="K26" s="99">
        <v>23706390.051880002</v>
      </c>
      <c r="L26" s="99">
        <v>199452804.37364998</v>
      </c>
      <c r="M26" s="90"/>
      <c r="N26" s="90"/>
      <c r="O26" s="90"/>
      <c r="P26" s="90"/>
      <c r="Q26" s="90"/>
    </row>
    <row r="27" spans="1:17">
      <c r="A27" s="88"/>
      <c r="B27" s="90" t="s">
        <v>109</v>
      </c>
      <c r="C27" s="90"/>
      <c r="D27" s="90"/>
      <c r="E27" s="99">
        <v>10050324.720000001</v>
      </c>
      <c r="F27" s="99">
        <v>42080477.461000003</v>
      </c>
      <c r="G27" s="99">
        <v>19943256.401000001</v>
      </c>
      <c r="H27" s="99">
        <v>11786080.960000001</v>
      </c>
      <c r="I27" s="99">
        <v>4531813</v>
      </c>
      <c r="J27" s="99">
        <v>12039240.6</v>
      </c>
      <c r="K27" s="99">
        <v>12415352.748</v>
      </c>
      <c r="L27" s="99">
        <v>112846545.88999999</v>
      </c>
      <c r="M27" s="90"/>
      <c r="N27" s="90"/>
      <c r="O27" s="90"/>
      <c r="P27" s="90"/>
      <c r="Q27" s="90"/>
    </row>
    <row r="28" spans="1:17">
      <c r="A28" s="88"/>
      <c r="B28" s="90" t="s">
        <v>213</v>
      </c>
      <c r="C28" s="90"/>
      <c r="D28" s="90"/>
      <c r="E28" s="99">
        <v>5969829.4900000002</v>
      </c>
      <c r="F28" s="99">
        <v>16554086.963</v>
      </c>
      <c r="G28" s="99">
        <v>10816424.916999999</v>
      </c>
      <c r="H28" s="99">
        <v>6127685.5698999995</v>
      </c>
      <c r="I28" s="99">
        <v>1504070</v>
      </c>
      <c r="J28" s="99">
        <v>4006026.91</v>
      </c>
      <c r="K28" s="99">
        <v>6602349.0998</v>
      </c>
      <c r="L28" s="99">
        <v>51580472.949700005</v>
      </c>
      <c r="M28" s="90"/>
      <c r="N28" s="90"/>
      <c r="O28" s="90"/>
      <c r="P28" s="90"/>
      <c r="Q28" s="90"/>
    </row>
    <row r="29" spans="1:17">
      <c r="A29" s="88"/>
      <c r="B29" s="90" t="s">
        <v>24</v>
      </c>
      <c r="C29" s="90"/>
      <c r="D29" s="90"/>
      <c r="E29" s="99">
        <v>5373566.9000000004</v>
      </c>
      <c r="F29" s="99">
        <v>6117877.0236999998</v>
      </c>
      <c r="G29" s="99">
        <v>6796009.7131000003</v>
      </c>
      <c r="H29" s="99">
        <v>4815793.5799000002</v>
      </c>
      <c r="I29" s="99">
        <v>1035993</v>
      </c>
      <c r="J29" s="99">
        <v>1531789.67</v>
      </c>
      <c r="K29" s="99">
        <v>4060051.2727000001</v>
      </c>
      <c r="L29" s="99">
        <v>29731081.159400005</v>
      </c>
      <c r="M29" s="90"/>
      <c r="N29" s="90"/>
      <c r="O29" s="90"/>
      <c r="P29" s="90"/>
      <c r="Q29" s="90"/>
    </row>
    <row r="30" spans="1:17">
      <c r="A30" s="88"/>
      <c r="B30" s="90" t="s">
        <v>110</v>
      </c>
      <c r="C30" s="90"/>
      <c r="D30" s="90"/>
      <c r="E30" s="99">
        <v>202295.66</v>
      </c>
      <c r="F30" s="99">
        <v>2060640.2511</v>
      </c>
      <c r="G30" s="99">
        <v>851550.34207999997</v>
      </c>
      <c r="H30" s="99">
        <v>880612.09999000002</v>
      </c>
      <c r="I30" s="99">
        <v>40241</v>
      </c>
      <c r="J30" s="99">
        <v>630728.09</v>
      </c>
      <c r="K30" s="99">
        <v>628636.93137999997</v>
      </c>
      <c r="L30" s="99">
        <v>5294704.3745499998</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ht="12.75" customHeight="1">
      <c r="A32" s="88"/>
      <c r="B32" s="90" t="s">
        <v>104</v>
      </c>
      <c r="C32" s="90"/>
      <c r="D32" s="90"/>
      <c r="E32" s="99">
        <v>23628257.770390004</v>
      </c>
      <c r="F32" s="99">
        <v>72949190.4243</v>
      </c>
      <c r="G32" s="99">
        <v>42301603.180619992</v>
      </c>
      <c r="H32" s="99">
        <v>25314515.209930003</v>
      </c>
      <c r="I32" s="99">
        <v>7623396.999995999</v>
      </c>
      <c r="J32" s="99">
        <v>19780282.27</v>
      </c>
      <c r="K32" s="99">
        <v>25444408.301070001</v>
      </c>
      <c r="L32" s="99">
        <v>217041654.15630603</v>
      </c>
      <c r="M32" s="90"/>
      <c r="N32" s="90"/>
      <c r="O32" s="90"/>
      <c r="P32" s="90"/>
      <c r="Q32" s="90"/>
    </row>
    <row r="33" spans="1:17">
      <c r="A33" s="88"/>
      <c r="B33" s="90" t="s">
        <v>109</v>
      </c>
      <c r="C33" s="90"/>
      <c r="D33" s="90"/>
      <c r="E33" s="99">
        <v>10947163.709000001</v>
      </c>
      <c r="F33" s="99">
        <v>46258198.942000002</v>
      </c>
      <c r="G33" s="99">
        <v>21943608.734000001</v>
      </c>
      <c r="H33" s="99">
        <v>12621423.638</v>
      </c>
      <c r="I33" s="99">
        <v>4928203.1518999999</v>
      </c>
      <c r="J33" s="99">
        <v>13048840.6</v>
      </c>
      <c r="K33" s="99">
        <v>13340403.976</v>
      </c>
      <c r="L33" s="99">
        <v>123087842.75089999</v>
      </c>
      <c r="M33" s="90"/>
      <c r="N33" s="90"/>
      <c r="O33" s="90"/>
      <c r="P33" s="90"/>
      <c r="Q33" s="90"/>
    </row>
    <row r="34" spans="1:17">
      <c r="A34" s="88"/>
      <c r="B34" s="90" t="s">
        <v>213</v>
      </c>
      <c r="C34" s="90"/>
      <c r="D34" s="90"/>
      <c r="E34" s="99">
        <v>6452774.9725000001</v>
      </c>
      <c r="F34" s="99">
        <v>17700021.787999999</v>
      </c>
      <c r="G34" s="99">
        <v>11942695.191</v>
      </c>
      <c r="H34" s="99">
        <v>6614313.3058000002</v>
      </c>
      <c r="I34" s="99">
        <v>1535620.9935999999</v>
      </c>
      <c r="J34" s="99">
        <v>4206749.91</v>
      </c>
      <c r="K34" s="99">
        <v>7092004.3761999998</v>
      </c>
      <c r="L34" s="99">
        <v>55544180.537099995</v>
      </c>
      <c r="M34" s="90"/>
      <c r="N34" s="90"/>
      <c r="O34" s="90"/>
      <c r="P34" s="90"/>
      <c r="Q34" s="90"/>
    </row>
    <row r="35" spans="1:17">
      <c r="A35" s="88"/>
      <c r="B35" s="90" t="s">
        <v>24</v>
      </c>
      <c r="C35" s="90"/>
      <c r="D35" s="90"/>
      <c r="E35" s="99">
        <v>5989003.6024000002</v>
      </c>
      <c r="F35" s="99">
        <v>6713113.9540999997</v>
      </c>
      <c r="G35" s="99">
        <v>7476682.3255000003</v>
      </c>
      <c r="H35" s="99">
        <v>5129878.1847999999</v>
      </c>
      <c r="I35" s="99">
        <v>1117124.5308999999</v>
      </c>
      <c r="J35" s="99">
        <v>1749966.67</v>
      </c>
      <c r="K35" s="99">
        <v>4335902.8141999999</v>
      </c>
      <c r="L35" s="99">
        <v>32511672.081900001</v>
      </c>
      <c r="M35" s="90"/>
      <c r="N35" s="90"/>
      <c r="O35" s="90"/>
      <c r="P35" s="90"/>
      <c r="Q35" s="90"/>
    </row>
    <row r="36" spans="1:17">
      <c r="A36" s="88"/>
      <c r="B36" s="90" t="s">
        <v>110</v>
      </c>
      <c r="C36" s="90"/>
      <c r="D36" s="90"/>
      <c r="E36" s="99">
        <v>239315.48649000001</v>
      </c>
      <c r="F36" s="99">
        <v>2277855.7401999999</v>
      </c>
      <c r="G36" s="99">
        <v>938616.93012000003</v>
      </c>
      <c r="H36" s="99">
        <v>948900.08132999996</v>
      </c>
      <c r="I36" s="99">
        <v>42448.323596000002</v>
      </c>
      <c r="J36" s="99">
        <v>774725.09</v>
      </c>
      <c r="K36" s="99">
        <v>676097.13467000006</v>
      </c>
      <c r="L36" s="99">
        <v>5897958.7864059992</v>
      </c>
      <c r="M36" s="90"/>
      <c r="N36" s="90"/>
      <c r="O36" s="90"/>
      <c r="P36" s="90"/>
      <c r="Q36" s="90"/>
    </row>
    <row r="37" spans="1:17" ht="21" customHeight="1">
      <c r="A37" s="88" t="s">
        <v>111</v>
      </c>
      <c r="C37" s="87"/>
      <c r="D37" s="87"/>
      <c r="E37" s="100"/>
      <c r="F37" s="100"/>
      <c r="G37" s="100"/>
      <c r="H37" s="100"/>
      <c r="I37" s="100"/>
      <c r="J37" s="100"/>
      <c r="K37" s="100"/>
      <c r="L37" s="99"/>
      <c r="M37" s="87"/>
      <c r="N37" s="87"/>
      <c r="O37" s="87"/>
      <c r="P37" s="87"/>
      <c r="Q37" s="87"/>
    </row>
    <row r="38" spans="1:17" ht="12.75" customHeight="1">
      <c r="A38" s="88"/>
      <c r="B38" s="95" t="s">
        <v>180</v>
      </c>
      <c r="C38" s="87"/>
      <c r="D38" s="87"/>
      <c r="E38" s="103">
        <v>732</v>
      </c>
      <c r="F38" s="103">
        <v>2389</v>
      </c>
      <c r="G38" s="103">
        <v>1414</v>
      </c>
      <c r="H38" s="103">
        <v>829</v>
      </c>
      <c r="I38" s="103">
        <v>326</v>
      </c>
      <c r="J38" s="103">
        <v>680</v>
      </c>
      <c r="K38" s="103">
        <v>882</v>
      </c>
      <c r="L38" s="103">
        <v>7252</v>
      </c>
      <c r="M38" s="87"/>
      <c r="N38" s="87"/>
      <c r="O38" s="87"/>
      <c r="P38" s="87"/>
      <c r="Q38" s="87"/>
    </row>
    <row r="39" spans="1:17" ht="12.75" customHeight="1">
      <c r="A39" s="94"/>
      <c r="B39" s="95" t="s">
        <v>181</v>
      </c>
      <c r="C39" s="97"/>
      <c r="D39" s="97"/>
      <c r="E39" s="103">
        <v>698</v>
      </c>
      <c r="F39" s="103">
        <v>2327</v>
      </c>
      <c r="G39" s="103">
        <v>1386</v>
      </c>
      <c r="H39" s="103">
        <v>805</v>
      </c>
      <c r="I39" s="103">
        <v>311</v>
      </c>
      <c r="J39" s="103">
        <v>671</v>
      </c>
      <c r="K39" s="103">
        <v>864</v>
      </c>
      <c r="L39" s="103">
        <v>7062</v>
      </c>
      <c r="M39" s="97"/>
      <c r="N39" s="97"/>
      <c r="O39" s="92"/>
      <c r="P39" s="95"/>
      <c r="Q39" s="95"/>
    </row>
    <row r="40" spans="1:17">
      <c r="A40" s="94"/>
      <c r="B40" s="95" t="s">
        <v>112</v>
      </c>
      <c r="E40" s="103">
        <v>488.83333333000002</v>
      </c>
      <c r="F40" s="103">
        <v>1936.0277778</v>
      </c>
      <c r="G40" s="103">
        <v>1018.3647167</v>
      </c>
      <c r="H40" s="103">
        <v>596.93333333999999</v>
      </c>
      <c r="I40" s="103">
        <v>222.75</v>
      </c>
      <c r="J40" s="103">
        <v>551.03333333</v>
      </c>
      <c r="K40" s="103">
        <v>675.48333333999994</v>
      </c>
      <c r="L40" s="103">
        <v>5489.4258278400011</v>
      </c>
    </row>
    <row r="41" spans="1:17" ht="21" customHeight="1">
      <c r="A41" s="94" t="s">
        <v>116</v>
      </c>
      <c r="B41" s="95"/>
      <c r="E41" s="102"/>
      <c r="F41" s="102"/>
      <c r="G41" s="102"/>
      <c r="H41" s="102"/>
      <c r="I41" s="102"/>
      <c r="J41" s="102"/>
      <c r="K41" s="102"/>
      <c r="L41" s="103"/>
    </row>
    <row r="42" spans="1:17" ht="12.75" customHeight="1">
      <c r="B42" s="89" t="s">
        <v>152</v>
      </c>
    </row>
    <row r="43" spans="1:17">
      <c r="B43" s="87" t="s">
        <v>172</v>
      </c>
      <c r="E43" s="101">
        <v>86.290322684999992</v>
      </c>
      <c r="F43" s="101">
        <v>245.24573020599999</v>
      </c>
      <c r="G43" s="101">
        <v>152.76212534199999</v>
      </c>
      <c r="H43" s="101">
        <v>84.179346959</v>
      </c>
      <c r="I43" s="101">
        <v>35.553111102999999</v>
      </c>
      <c r="J43" s="101">
        <v>76.296699347000001</v>
      </c>
      <c r="K43" s="101">
        <v>81.375489842000007</v>
      </c>
      <c r="L43" s="103">
        <v>761.70282548399996</v>
      </c>
      <c r="M43" s="102"/>
    </row>
    <row r="44" spans="1:17">
      <c r="A44" s="94"/>
      <c r="B44" s="95" t="s">
        <v>105</v>
      </c>
      <c r="E44" s="101">
        <v>7.127647735</v>
      </c>
      <c r="F44" s="101">
        <v>14.32372445</v>
      </c>
      <c r="G44" s="101">
        <v>40.993536395</v>
      </c>
      <c r="H44" s="101">
        <v>9.1379298060000007</v>
      </c>
      <c r="I44" s="101">
        <v>2.7001078999999999</v>
      </c>
      <c r="J44" s="101">
        <v>8.8354122870000005</v>
      </c>
      <c r="K44" s="101">
        <v>14.254829614</v>
      </c>
      <c r="L44" s="103">
        <v>97.373188187000011</v>
      </c>
      <c r="M44" s="102"/>
    </row>
    <row r="45" spans="1:17">
      <c r="A45" s="94"/>
      <c r="B45" s="95" t="s">
        <v>106</v>
      </c>
      <c r="E45" s="101">
        <v>49.587645850000001</v>
      </c>
      <c r="F45" s="101">
        <v>172.11200012</v>
      </c>
      <c r="G45" s="101">
        <v>51.067832404999997</v>
      </c>
      <c r="H45" s="101">
        <v>57.558617615000003</v>
      </c>
      <c r="I45" s="101">
        <v>23.554183803000001</v>
      </c>
      <c r="J45" s="101">
        <v>41.995839758000002</v>
      </c>
      <c r="K45" s="101">
        <v>40.284042390000003</v>
      </c>
      <c r="L45" s="103">
        <v>436.16016194100001</v>
      </c>
      <c r="M45" s="102"/>
    </row>
    <row r="46" spans="1:17">
      <c r="B46" s="95" t="s">
        <v>174</v>
      </c>
      <c r="E46" s="101">
        <v>56.715293584999998</v>
      </c>
      <c r="F46" s="101">
        <v>186.43572456999999</v>
      </c>
      <c r="G46" s="101">
        <v>92.061368799999997</v>
      </c>
      <c r="H46" s="101">
        <v>66.696547421000005</v>
      </c>
      <c r="I46" s="101">
        <v>26.254291703</v>
      </c>
      <c r="J46" s="101">
        <v>50.831252044999999</v>
      </c>
      <c r="K46" s="101">
        <v>54.538872004000005</v>
      </c>
      <c r="L46" s="103">
        <v>533.53335012799994</v>
      </c>
      <c r="M46" s="102"/>
    </row>
    <row r="47" spans="1:17" ht="21" customHeight="1">
      <c r="B47" s="89" t="s">
        <v>153</v>
      </c>
      <c r="E47" s="101"/>
      <c r="F47" s="101"/>
      <c r="G47" s="101"/>
      <c r="H47" s="101"/>
      <c r="I47" s="101"/>
      <c r="J47" s="101"/>
      <c r="K47" s="101"/>
      <c r="L47" s="101"/>
      <c r="M47" s="102"/>
    </row>
    <row r="48" spans="1:17">
      <c r="B48" s="87" t="s">
        <v>172</v>
      </c>
      <c r="E48" s="101">
        <v>31.235181275000002</v>
      </c>
      <c r="F48" s="101">
        <v>150.422212914</v>
      </c>
      <c r="G48" s="101">
        <v>67.236983816999995</v>
      </c>
      <c r="H48" s="101">
        <v>36.585526127999998</v>
      </c>
      <c r="I48" s="101">
        <v>19.045066271</v>
      </c>
      <c r="J48" s="101">
        <v>40.286400381</v>
      </c>
      <c r="K48" s="101">
        <v>36.451570570000001</v>
      </c>
      <c r="L48" s="103">
        <v>381.262941356</v>
      </c>
      <c r="M48" s="102"/>
    </row>
    <row r="49" spans="1:13">
      <c r="B49" s="95" t="s">
        <v>105</v>
      </c>
      <c r="E49" s="101">
        <v>2.5111773450000001</v>
      </c>
      <c r="F49" s="101">
        <v>9.8196187100000003</v>
      </c>
      <c r="G49" s="101">
        <v>18.574932740000001</v>
      </c>
      <c r="H49" s="101">
        <v>3.9281590799999999</v>
      </c>
      <c r="I49" s="101">
        <v>0.91469999999999996</v>
      </c>
      <c r="J49" s="101">
        <v>4.0950682069999997</v>
      </c>
      <c r="K49" s="101">
        <v>6.7171301999999997</v>
      </c>
      <c r="L49" s="103">
        <v>46.560786282000002</v>
      </c>
      <c r="M49" s="102"/>
    </row>
    <row r="50" spans="1:13">
      <c r="B50" s="95" t="s">
        <v>106</v>
      </c>
      <c r="E50" s="101">
        <v>20.524113280000002</v>
      </c>
      <c r="F50" s="101">
        <v>124.06782051</v>
      </c>
      <c r="G50" s="101">
        <v>30.951553895</v>
      </c>
      <c r="H50" s="101">
        <v>30.364363743999998</v>
      </c>
      <c r="I50" s="101">
        <v>15.148070041</v>
      </c>
      <c r="J50" s="101">
        <v>26.207365423999999</v>
      </c>
      <c r="K50" s="101">
        <v>18.0596131</v>
      </c>
      <c r="L50" s="103">
        <v>265.32289999400001</v>
      </c>
      <c r="M50" s="102"/>
    </row>
    <row r="51" spans="1:13">
      <c r="B51" s="95" t="s">
        <v>174</v>
      </c>
      <c r="E51" s="101">
        <v>23.035290625000002</v>
      </c>
      <c r="F51" s="101">
        <v>133.88743922</v>
      </c>
      <c r="G51" s="101">
        <v>49.526486634999998</v>
      </c>
      <c r="H51" s="101">
        <v>34.292522823999995</v>
      </c>
      <c r="I51" s="101">
        <v>16.062770041</v>
      </c>
      <c r="J51" s="101">
        <v>30.302433631</v>
      </c>
      <c r="K51" s="101">
        <v>24.7767433</v>
      </c>
      <c r="L51" s="103">
        <v>311.88368627599999</v>
      </c>
      <c r="M51" s="102"/>
    </row>
    <row r="56" spans="1:13">
      <c r="A56" s="5" t="s">
        <v>175</v>
      </c>
    </row>
    <row r="57" spans="1:13">
      <c r="A57" s="5" t="s">
        <v>101</v>
      </c>
    </row>
    <row r="58" spans="1:13">
      <c r="A58" s="5" t="s">
        <v>216</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6" tint="0.39997558519241921"/>
    <pageSetUpPr fitToPage="1"/>
  </sheetPr>
  <dimension ref="A1:Q58"/>
  <sheetViews>
    <sheetView topLeftCell="G1" zoomScale="83" zoomScaleNormal="83" workbookViewId="0">
      <pane ySplit="4" topLeftCell="A5" activePane="bottomLeft" state="frozen"/>
      <selection activeCell="C18" sqref="C18"/>
      <selection pane="bottomLeft" activeCell="L23" sqref="L23"/>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26" t="s">
        <v>245</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0</v>
      </c>
      <c r="F6" s="99">
        <v>0</v>
      </c>
      <c r="G6" s="99">
        <v>13211.299617157712</v>
      </c>
      <c r="H6" s="99">
        <v>5982.3654867256637</v>
      </c>
      <c r="I6" s="99">
        <v>0</v>
      </c>
      <c r="J6" s="99">
        <v>0</v>
      </c>
      <c r="K6" s="99">
        <v>12274.769665960666</v>
      </c>
      <c r="L6" s="99">
        <v>11672.511767964483</v>
      </c>
      <c r="M6" s="90"/>
      <c r="N6" s="90"/>
      <c r="O6" s="90"/>
      <c r="P6" s="90"/>
      <c r="Q6" s="90"/>
    </row>
    <row r="7" spans="1:17" ht="12.75" customHeight="1">
      <c r="A7" s="88"/>
      <c r="B7" s="87" t="s">
        <v>147</v>
      </c>
      <c r="C7" s="90"/>
      <c r="D7" s="90"/>
      <c r="E7" s="99">
        <v>0</v>
      </c>
      <c r="F7" s="99">
        <v>0</v>
      </c>
      <c r="G7" s="99">
        <v>25079.611625129979</v>
      </c>
      <c r="H7" s="99">
        <v>5982.3654867256637</v>
      </c>
      <c r="I7" s="99">
        <v>0</v>
      </c>
      <c r="J7" s="99">
        <v>0</v>
      </c>
      <c r="K7" s="99">
        <v>17002.569142208773</v>
      </c>
      <c r="L7" s="99">
        <v>18484.732725887978</v>
      </c>
      <c r="M7" s="90"/>
      <c r="N7" s="90"/>
      <c r="O7" s="90"/>
      <c r="P7" s="90"/>
      <c r="Q7" s="90"/>
    </row>
    <row r="8" spans="1:17" ht="21" customHeight="1">
      <c r="A8" s="88"/>
      <c r="B8" s="87" t="s">
        <v>148</v>
      </c>
      <c r="C8" s="90"/>
      <c r="D8" s="90"/>
      <c r="E8" s="99">
        <v>0</v>
      </c>
      <c r="F8" s="99">
        <v>0</v>
      </c>
      <c r="G8" s="99">
        <v>16038.568458244577</v>
      </c>
      <c r="H8" s="99">
        <v>21759.891631018025</v>
      </c>
      <c r="I8" s="99">
        <v>0</v>
      </c>
      <c r="J8" s="99">
        <v>0</v>
      </c>
      <c r="K8" s="99">
        <v>16719.925984293448</v>
      </c>
      <c r="L8" s="99">
        <v>16709.472761765348</v>
      </c>
      <c r="M8" s="90"/>
      <c r="N8" s="90"/>
      <c r="O8" s="90"/>
      <c r="P8" s="90"/>
      <c r="Q8" s="90"/>
    </row>
    <row r="9" spans="1:17" ht="12.75" customHeight="1">
      <c r="A9" s="88"/>
      <c r="B9" s="87" t="s">
        <v>149</v>
      </c>
      <c r="C9" s="90"/>
      <c r="D9" s="90"/>
      <c r="E9" s="99">
        <v>0</v>
      </c>
      <c r="F9" s="99">
        <v>0</v>
      </c>
      <c r="G9" s="99">
        <v>30446.744802717007</v>
      </c>
      <c r="H9" s="99">
        <v>21759.891631018025</v>
      </c>
      <c r="I9" s="99">
        <v>0</v>
      </c>
      <c r="J9" s="99">
        <v>0</v>
      </c>
      <c r="K9" s="99">
        <v>23159.83968227998</v>
      </c>
      <c r="L9" s="99">
        <v>26461.325902402605</v>
      </c>
      <c r="M9" s="90"/>
      <c r="N9" s="90"/>
      <c r="O9" s="90"/>
      <c r="P9" s="90"/>
      <c r="Q9" s="90"/>
    </row>
    <row r="10" spans="1:17" ht="21" customHeight="1">
      <c r="A10" s="82" t="s">
        <v>108</v>
      </c>
      <c r="B10" s="87"/>
      <c r="C10" s="90"/>
      <c r="D10" s="90"/>
      <c r="E10" s="99"/>
      <c r="F10" s="99"/>
      <c r="G10" s="99"/>
      <c r="H10" s="99"/>
      <c r="I10" s="99"/>
      <c r="J10" s="99"/>
      <c r="K10" s="99"/>
      <c r="L10" s="99"/>
      <c r="M10" s="90"/>
      <c r="N10" s="90"/>
      <c r="O10" s="90"/>
      <c r="P10" s="90"/>
      <c r="Q10" s="90"/>
    </row>
    <row r="11" spans="1:17">
      <c r="A11" s="88"/>
      <c r="B11" s="87" t="s">
        <v>146</v>
      </c>
      <c r="C11" s="90"/>
      <c r="D11" s="90"/>
      <c r="E11" s="99">
        <v>0</v>
      </c>
      <c r="F11" s="99">
        <v>0</v>
      </c>
      <c r="G11" s="99">
        <v>14556.309670363951</v>
      </c>
      <c r="H11" s="99">
        <v>7091.7371681415934</v>
      </c>
      <c r="I11" s="99">
        <v>0</v>
      </c>
      <c r="J11" s="99">
        <v>0</v>
      </c>
      <c r="K11" s="99">
        <v>13239.061089712557</v>
      </c>
      <c r="L11" s="99">
        <v>12809.250450887977</v>
      </c>
      <c r="M11" s="90"/>
      <c r="N11" s="90"/>
      <c r="O11" s="90"/>
      <c r="P11" s="90"/>
      <c r="Q11" s="90"/>
    </row>
    <row r="12" spans="1:17" ht="12.75" customHeight="1">
      <c r="A12" s="88"/>
      <c r="B12" s="87" t="s">
        <v>147</v>
      </c>
      <c r="C12" s="90"/>
      <c r="D12" s="90"/>
      <c r="E12" s="99">
        <v>0</v>
      </c>
      <c r="F12" s="99">
        <v>0</v>
      </c>
      <c r="G12" s="99">
        <v>27625.716259618719</v>
      </c>
      <c r="H12" s="99">
        <v>7091.7371681415934</v>
      </c>
      <c r="I12" s="99">
        <v>0</v>
      </c>
      <c r="J12" s="99">
        <v>0</v>
      </c>
      <c r="K12" s="99">
        <v>18313.311804689863</v>
      </c>
      <c r="L12" s="99">
        <v>20251.277311953552</v>
      </c>
      <c r="M12" s="90"/>
      <c r="N12" s="90"/>
      <c r="O12" s="90"/>
      <c r="P12" s="90"/>
      <c r="Q12" s="90"/>
    </row>
    <row r="13" spans="1:17" ht="21" customHeight="1">
      <c r="A13" s="88"/>
      <c r="B13" s="87" t="s">
        <v>148</v>
      </c>
      <c r="C13" s="90"/>
      <c r="D13" s="90"/>
      <c r="E13" s="99">
        <v>0</v>
      </c>
      <c r="F13" s="99">
        <v>0</v>
      </c>
      <c r="G13" s="99">
        <v>17671.415826822878</v>
      </c>
      <c r="H13" s="99">
        <v>25795.052575245682</v>
      </c>
      <c r="I13" s="99">
        <v>0</v>
      </c>
      <c r="J13" s="99">
        <v>0</v>
      </c>
      <c r="K13" s="99">
        <v>18033.423644223567</v>
      </c>
      <c r="L13" s="99">
        <v>18336.740691508247</v>
      </c>
      <c r="M13" s="90"/>
      <c r="N13" s="90"/>
      <c r="O13" s="90"/>
      <c r="P13" s="90"/>
      <c r="Q13" s="90"/>
    </row>
    <row r="14" spans="1:17">
      <c r="A14" s="88"/>
      <c r="B14" s="87" t="s">
        <v>149</v>
      </c>
      <c r="C14" s="90"/>
      <c r="D14" s="90"/>
      <c r="E14" s="99">
        <v>0</v>
      </c>
      <c r="F14" s="99">
        <v>0</v>
      </c>
      <c r="G14" s="99">
        <v>33537.725604414009</v>
      </c>
      <c r="H14" s="99">
        <v>25795.052575245682</v>
      </c>
      <c r="I14" s="99">
        <v>0</v>
      </c>
      <c r="J14" s="99">
        <v>0</v>
      </c>
      <c r="K14" s="99">
        <v>24945.251620551524</v>
      </c>
      <c r="L14" s="99">
        <v>28990.17566756795</v>
      </c>
      <c r="M14" s="90"/>
      <c r="N14" s="90"/>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101">
        <v>0</v>
      </c>
      <c r="F16" s="101">
        <v>0</v>
      </c>
      <c r="G16" s="101">
        <v>7.988027900737853</v>
      </c>
      <c r="H16" s="101">
        <v>42.542773003761447</v>
      </c>
      <c r="I16" s="101">
        <v>0</v>
      </c>
      <c r="J16" s="101">
        <v>0</v>
      </c>
      <c r="K16" s="101">
        <v>7.1806198717633265</v>
      </c>
      <c r="L16" s="101">
        <v>8.5496004575056634</v>
      </c>
      <c r="M16" s="91"/>
      <c r="N16" s="91"/>
      <c r="O16" s="91"/>
      <c r="P16" s="87"/>
      <c r="Q16" s="87"/>
    </row>
    <row r="17" spans="1:17">
      <c r="A17" s="93"/>
      <c r="B17" s="92" t="s">
        <v>102</v>
      </c>
      <c r="C17" s="92"/>
      <c r="D17" s="92"/>
      <c r="E17" s="101">
        <v>0</v>
      </c>
      <c r="F17" s="101">
        <v>0</v>
      </c>
      <c r="G17" s="101">
        <v>32.619818854321672</v>
      </c>
      <c r="H17" s="101">
        <v>865.17244494670388</v>
      </c>
      <c r="I17" s="101">
        <v>0</v>
      </c>
      <c r="J17" s="101">
        <v>0</v>
      </c>
      <c r="K17" s="101">
        <v>38.507690441640008</v>
      </c>
      <c r="L17" s="101">
        <v>41.447492031537045</v>
      </c>
      <c r="M17" s="92"/>
      <c r="N17" s="92"/>
      <c r="O17" s="92"/>
      <c r="P17" s="92"/>
      <c r="Q17" s="92"/>
    </row>
    <row r="18" spans="1:17">
      <c r="A18" s="93"/>
      <c r="B18" s="92" t="s">
        <v>103</v>
      </c>
      <c r="C18" s="92"/>
      <c r="D18" s="92"/>
      <c r="E18" s="101">
        <v>0</v>
      </c>
      <c r="F18" s="101">
        <v>0</v>
      </c>
      <c r="G18" s="101">
        <v>37.017533615587794</v>
      </c>
      <c r="H18" s="101">
        <v>47.604900016509085</v>
      </c>
      <c r="I18" s="101">
        <v>0</v>
      </c>
      <c r="J18" s="101">
        <v>0</v>
      </c>
      <c r="K18" s="101">
        <v>19.726356134530345</v>
      </c>
      <c r="L18" s="101">
        <v>26.620903915478905</v>
      </c>
      <c r="M18" s="92"/>
      <c r="N18" s="92"/>
      <c r="O18" s="92"/>
      <c r="P18" s="92"/>
      <c r="Q18" s="92"/>
    </row>
    <row r="19" spans="1:17">
      <c r="A19" s="93"/>
      <c r="B19" s="92" t="s">
        <v>151</v>
      </c>
      <c r="C19" s="92"/>
      <c r="D19" s="92"/>
      <c r="E19" s="101">
        <v>0</v>
      </c>
      <c r="F19" s="101">
        <v>0</v>
      </c>
      <c r="G19" s="101">
        <v>17.339907365030914</v>
      </c>
      <c r="H19" s="101">
        <v>45.122118735743229</v>
      </c>
      <c r="I19" s="101">
        <v>0</v>
      </c>
      <c r="J19" s="101">
        <v>0</v>
      </c>
      <c r="K19" s="101">
        <v>13.044197685566292</v>
      </c>
      <c r="L19" s="101">
        <v>16.209720936688182</v>
      </c>
      <c r="M19" s="92"/>
      <c r="N19" s="92"/>
      <c r="O19" s="92"/>
      <c r="P19" s="92"/>
      <c r="Q19" s="92"/>
    </row>
    <row r="20" spans="1:17" ht="21" customHeight="1">
      <c r="A20" s="82" t="s">
        <v>156</v>
      </c>
      <c r="B20" s="91"/>
      <c r="C20" s="92"/>
      <c r="D20" s="92"/>
      <c r="E20" s="98"/>
      <c r="F20" s="98"/>
      <c r="G20" s="98"/>
      <c r="H20" s="98"/>
      <c r="I20" s="98"/>
      <c r="J20" s="98"/>
      <c r="K20" s="98"/>
      <c r="L20" s="98"/>
      <c r="M20" s="92"/>
      <c r="N20" s="92"/>
      <c r="O20" s="92"/>
      <c r="P20" s="92"/>
      <c r="Q20" s="92"/>
    </row>
    <row r="21" spans="1:17">
      <c r="A21" s="93"/>
      <c r="B21" s="92" t="s">
        <v>173</v>
      </c>
      <c r="C21" s="92"/>
      <c r="D21" s="92"/>
      <c r="E21" s="101">
        <v>0</v>
      </c>
      <c r="F21" s="101">
        <v>0</v>
      </c>
      <c r="G21" s="101">
        <v>19.983755712021875</v>
      </c>
      <c r="H21" s="101">
        <v>42.542773003761447</v>
      </c>
      <c r="I21" s="101">
        <v>0</v>
      </c>
      <c r="J21" s="101">
        <v>0</v>
      </c>
      <c r="K21" s="101">
        <v>25.005441378867076</v>
      </c>
      <c r="L21" s="101">
        <v>24.150445988372013</v>
      </c>
      <c r="M21" s="92"/>
      <c r="N21" s="92"/>
      <c r="O21" s="92"/>
      <c r="P21" s="92"/>
      <c r="Q21" s="92"/>
    </row>
    <row r="22" spans="1:17">
      <c r="A22" s="93"/>
      <c r="B22" s="92" t="s">
        <v>102</v>
      </c>
      <c r="C22" s="92"/>
      <c r="D22" s="92"/>
      <c r="E22" s="101">
        <v>0</v>
      </c>
      <c r="F22" s="101">
        <v>0</v>
      </c>
      <c r="G22" s="101">
        <v>59.649780425488288</v>
      </c>
      <c r="H22" s="101">
        <v>865.17244494670388</v>
      </c>
      <c r="I22" s="101">
        <v>0</v>
      </c>
      <c r="J22" s="101">
        <v>0</v>
      </c>
      <c r="K22" s="101">
        <v>111.84444159326661</v>
      </c>
      <c r="L22" s="101">
        <v>92.398911822559668</v>
      </c>
      <c r="M22" s="92"/>
      <c r="N22" s="92"/>
      <c r="O22" s="92"/>
      <c r="P22" s="92"/>
      <c r="Q22" s="92"/>
    </row>
    <row r="23" spans="1:17">
      <c r="A23" s="93"/>
      <c r="B23" s="92" t="s">
        <v>103</v>
      </c>
      <c r="C23" s="92"/>
      <c r="D23" s="92"/>
      <c r="E23" s="101">
        <v>0</v>
      </c>
      <c r="F23" s="101">
        <v>0</v>
      </c>
      <c r="G23" s="101">
        <v>47.099560630360976</v>
      </c>
      <c r="H23" s="101">
        <v>47.604900016509085</v>
      </c>
      <c r="I23" s="101">
        <v>0</v>
      </c>
      <c r="J23" s="101">
        <v>0</v>
      </c>
      <c r="K23" s="101">
        <v>85.285529864004346</v>
      </c>
      <c r="L23" s="101">
        <v>59.155121728146987</v>
      </c>
      <c r="M23" s="92"/>
      <c r="N23" s="92"/>
      <c r="O23" s="92"/>
      <c r="P23" s="92"/>
      <c r="Q23" s="92"/>
    </row>
    <row r="24" spans="1:17">
      <c r="A24" s="93"/>
      <c r="B24" s="92" t="s">
        <v>151</v>
      </c>
      <c r="C24" s="92"/>
      <c r="D24" s="92"/>
      <c r="E24" s="101">
        <v>0</v>
      </c>
      <c r="F24" s="101">
        <v>0</v>
      </c>
      <c r="G24" s="101">
        <v>26.318461753015768</v>
      </c>
      <c r="H24" s="101">
        <v>45.122118735743229</v>
      </c>
      <c r="I24" s="101">
        <v>0</v>
      </c>
      <c r="J24" s="101">
        <v>0</v>
      </c>
      <c r="K24" s="101">
        <v>48.387936106879614</v>
      </c>
      <c r="L24" s="101">
        <v>36.06547940925028</v>
      </c>
      <c r="M24" s="92"/>
      <c r="N24" s="92"/>
      <c r="O24" s="92"/>
      <c r="P24" s="92"/>
      <c r="Q24" s="92"/>
    </row>
    <row r="25" spans="1:17" ht="21" customHeight="1">
      <c r="A25" s="88" t="s">
        <v>154</v>
      </c>
      <c r="B25" s="90"/>
      <c r="C25" s="90"/>
      <c r="D25" s="90"/>
      <c r="E25" s="99"/>
      <c r="F25" s="99"/>
      <c r="G25" s="99"/>
      <c r="H25" s="99"/>
      <c r="I25" s="99"/>
      <c r="J25" s="99"/>
      <c r="K25" s="100"/>
      <c r="L25" s="100"/>
      <c r="M25" s="87"/>
      <c r="N25" s="87"/>
      <c r="O25" s="87"/>
      <c r="P25" s="87"/>
      <c r="Q25" s="87"/>
    </row>
    <row r="26" spans="1:17">
      <c r="A26" s="88"/>
      <c r="B26" s="90" t="s">
        <v>104</v>
      </c>
      <c r="C26" s="90"/>
      <c r="D26" s="90"/>
      <c r="E26" s="99">
        <v>0</v>
      </c>
      <c r="F26" s="99">
        <v>0</v>
      </c>
      <c r="G26" s="99">
        <v>16807354.430588</v>
      </c>
      <c r="H26" s="99">
        <v>1352014.6</v>
      </c>
      <c r="I26" s="99">
        <v>0</v>
      </c>
      <c r="J26" s="99">
        <v>0</v>
      </c>
      <c r="K26" s="99">
        <v>29306577.941500001</v>
      </c>
      <c r="L26" s="99">
        <v>47465946.972088002</v>
      </c>
      <c r="M26" s="90"/>
      <c r="N26" s="90"/>
      <c r="O26" s="90"/>
      <c r="P26" s="90"/>
      <c r="Q26" s="90"/>
    </row>
    <row r="27" spans="1:17">
      <c r="A27" s="88"/>
      <c r="B27" s="90" t="s">
        <v>109</v>
      </c>
      <c r="C27" s="90"/>
      <c r="D27" s="90"/>
      <c r="E27" s="99">
        <v>0</v>
      </c>
      <c r="F27" s="99">
        <v>0</v>
      </c>
      <c r="G27" s="99">
        <v>7622919.8790999996</v>
      </c>
      <c r="H27" s="99">
        <v>1352014.6</v>
      </c>
      <c r="I27" s="99">
        <v>0</v>
      </c>
      <c r="J27" s="99">
        <v>0</v>
      </c>
      <c r="K27" s="99">
        <v>8113622.7492000004</v>
      </c>
      <c r="L27" s="99">
        <v>17088557.228300001</v>
      </c>
      <c r="M27" s="90"/>
      <c r="N27" s="90"/>
      <c r="O27" s="90"/>
      <c r="P27" s="90"/>
      <c r="Q27" s="90"/>
    </row>
    <row r="28" spans="1:17">
      <c r="A28" s="88"/>
      <c r="B28" s="90" t="s">
        <v>213</v>
      </c>
      <c r="C28" s="90"/>
      <c r="D28" s="90"/>
      <c r="E28" s="99">
        <v>0</v>
      </c>
      <c r="F28" s="99">
        <v>0</v>
      </c>
      <c r="G28" s="99">
        <v>6848016.0285999998</v>
      </c>
      <c r="H28" s="99">
        <v>0</v>
      </c>
      <c r="I28" s="99">
        <v>0</v>
      </c>
      <c r="J28" s="99">
        <v>0</v>
      </c>
      <c r="K28" s="99">
        <v>3125075.4537999998</v>
      </c>
      <c r="L28" s="99">
        <v>9973091.4824000001</v>
      </c>
      <c r="M28" s="90"/>
      <c r="N28" s="90"/>
      <c r="O28" s="90"/>
      <c r="P28" s="90"/>
      <c r="Q28" s="90"/>
    </row>
    <row r="29" spans="1:17">
      <c r="A29" s="88"/>
      <c r="B29" s="90" t="s">
        <v>24</v>
      </c>
      <c r="C29" s="90"/>
      <c r="D29" s="90"/>
      <c r="E29" s="99">
        <v>0</v>
      </c>
      <c r="F29" s="99">
        <v>0</v>
      </c>
      <c r="G29" s="99">
        <v>2245065.6227000002</v>
      </c>
      <c r="H29" s="99">
        <v>0</v>
      </c>
      <c r="I29" s="99">
        <v>0</v>
      </c>
      <c r="J29" s="99">
        <v>0</v>
      </c>
      <c r="K29" s="99">
        <v>10064034.880999999</v>
      </c>
      <c r="L29" s="99">
        <v>12309100.503699999</v>
      </c>
      <c r="M29" s="90"/>
      <c r="N29" s="90"/>
      <c r="O29" s="90"/>
      <c r="P29" s="90"/>
      <c r="Q29" s="90"/>
    </row>
    <row r="30" spans="1:17">
      <c r="A30" s="88"/>
      <c r="B30" s="90" t="s">
        <v>110</v>
      </c>
      <c r="C30" s="90"/>
      <c r="D30" s="90"/>
      <c r="E30" s="99">
        <v>0</v>
      </c>
      <c r="F30" s="99">
        <v>0</v>
      </c>
      <c r="G30" s="99">
        <v>91352.900188</v>
      </c>
      <c r="H30" s="99">
        <v>0</v>
      </c>
      <c r="I30" s="99">
        <v>0</v>
      </c>
      <c r="J30" s="99">
        <v>0</v>
      </c>
      <c r="K30" s="99">
        <v>8003844.8574999999</v>
      </c>
      <c r="L30" s="99">
        <v>8095197.7576879999</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ht="12.75" customHeight="1">
      <c r="A32" s="88"/>
      <c r="B32" s="90" t="s">
        <v>104</v>
      </c>
      <c r="C32" s="90"/>
      <c r="D32" s="90"/>
      <c r="E32" s="99">
        <v>0</v>
      </c>
      <c r="F32" s="99">
        <v>0</v>
      </c>
      <c r="G32" s="99">
        <v>18516001.636395004</v>
      </c>
      <c r="H32" s="99">
        <v>1602732.6</v>
      </c>
      <c r="I32" s="99">
        <v>0</v>
      </c>
      <c r="J32" s="99">
        <v>0</v>
      </c>
      <c r="K32" s="99">
        <v>31281637.6193</v>
      </c>
      <c r="L32" s="99">
        <v>51400371.855695009</v>
      </c>
      <c r="M32" s="90"/>
      <c r="N32" s="90"/>
      <c r="O32" s="90"/>
      <c r="P32" s="90"/>
      <c r="Q32" s="90"/>
    </row>
    <row r="33" spans="1:17">
      <c r="A33" s="88"/>
      <c r="B33" s="90" t="s">
        <v>109</v>
      </c>
      <c r="C33" s="90"/>
      <c r="D33" s="90"/>
      <c r="E33" s="99">
        <v>0</v>
      </c>
      <c r="F33" s="99">
        <v>0</v>
      </c>
      <c r="G33" s="99">
        <v>8398990.6798</v>
      </c>
      <c r="H33" s="99">
        <v>1602732.6</v>
      </c>
      <c r="I33" s="99">
        <v>0</v>
      </c>
      <c r="J33" s="99">
        <v>0</v>
      </c>
      <c r="K33" s="99">
        <v>8751019.3803000003</v>
      </c>
      <c r="L33" s="99">
        <v>18752742.660099998</v>
      </c>
      <c r="M33" s="90"/>
      <c r="N33" s="90"/>
      <c r="O33" s="90"/>
      <c r="P33" s="90"/>
      <c r="Q33" s="90"/>
    </row>
    <row r="34" spans="1:17">
      <c r="A34" s="88"/>
      <c r="B34" s="90" t="s">
        <v>213</v>
      </c>
      <c r="C34" s="90"/>
      <c r="D34" s="90"/>
      <c r="E34" s="99">
        <v>0</v>
      </c>
      <c r="F34" s="99">
        <v>0</v>
      </c>
      <c r="G34" s="99">
        <v>7541047.602</v>
      </c>
      <c r="H34" s="99">
        <v>0</v>
      </c>
      <c r="I34" s="99">
        <v>0</v>
      </c>
      <c r="J34" s="99">
        <v>0</v>
      </c>
      <c r="K34" s="99">
        <v>3354079.7226</v>
      </c>
      <c r="L34" s="99">
        <v>10895127.3246</v>
      </c>
      <c r="M34" s="90"/>
      <c r="N34" s="90"/>
      <c r="O34" s="90"/>
      <c r="P34" s="90"/>
      <c r="Q34" s="90"/>
    </row>
    <row r="35" spans="1:17">
      <c r="A35" s="88"/>
      <c r="B35" s="90" t="s">
        <v>24</v>
      </c>
      <c r="C35" s="90"/>
      <c r="D35" s="90"/>
      <c r="E35" s="99">
        <v>0</v>
      </c>
      <c r="F35" s="99">
        <v>0</v>
      </c>
      <c r="G35" s="99">
        <v>2476572.9221000001</v>
      </c>
      <c r="H35" s="99">
        <v>0</v>
      </c>
      <c r="I35" s="99">
        <v>0</v>
      </c>
      <c r="J35" s="99">
        <v>0</v>
      </c>
      <c r="K35" s="99">
        <v>10663850.842</v>
      </c>
      <c r="L35" s="99">
        <v>13140423.7641</v>
      </c>
      <c r="M35" s="90"/>
      <c r="N35" s="90"/>
      <c r="O35" s="90"/>
      <c r="P35" s="90"/>
      <c r="Q35" s="90"/>
    </row>
    <row r="36" spans="1:17">
      <c r="A36" s="88"/>
      <c r="B36" s="90" t="s">
        <v>110</v>
      </c>
      <c r="C36" s="90"/>
      <c r="D36" s="90"/>
      <c r="E36" s="99">
        <v>0</v>
      </c>
      <c r="F36" s="99">
        <v>0</v>
      </c>
      <c r="G36" s="99">
        <v>99390.432495000001</v>
      </c>
      <c r="H36" s="99">
        <v>0</v>
      </c>
      <c r="I36" s="99">
        <v>0</v>
      </c>
      <c r="J36" s="99">
        <v>0</v>
      </c>
      <c r="K36" s="99">
        <v>8512687.6743999999</v>
      </c>
      <c r="L36" s="99">
        <v>8612078.1068949997</v>
      </c>
      <c r="M36" s="90"/>
      <c r="N36" s="90"/>
      <c r="O36" s="90"/>
      <c r="P36" s="90"/>
      <c r="Q36" s="90"/>
    </row>
    <row r="37" spans="1:17" ht="21" customHeight="1">
      <c r="A37" s="88" t="s">
        <v>111</v>
      </c>
      <c r="C37" s="87"/>
      <c r="D37" s="87"/>
      <c r="E37" s="100"/>
      <c r="F37" s="100"/>
      <c r="G37" s="100"/>
      <c r="H37" s="100"/>
      <c r="I37" s="100"/>
      <c r="J37" s="100"/>
      <c r="K37" s="100"/>
      <c r="L37" s="99"/>
      <c r="M37" s="87"/>
      <c r="N37" s="87"/>
      <c r="O37" s="87"/>
      <c r="P37" s="87"/>
      <c r="Q37" s="87"/>
    </row>
    <row r="38" spans="1:17" ht="12.75" customHeight="1">
      <c r="A38" s="88"/>
      <c r="B38" s="95" t="s">
        <v>180</v>
      </c>
      <c r="C38" s="87"/>
      <c r="D38" s="87"/>
      <c r="E38" s="99">
        <v>0</v>
      </c>
      <c r="F38" s="99">
        <v>0</v>
      </c>
      <c r="G38" s="99">
        <v>593</v>
      </c>
      <c r="H38" s="99">
        <v>226</v>
      </c>
      <c r="I38" s="99">
        <v>0</v>
      </c>
      <c r="J38" s="99">
        <v>0</v>
      </c>
      <c r="K38" s="99">
        <v>681</v>
      </c>
      <c r="L38" s="99">
        <v>1500</v>
      </c>
      <c r="M38" s="87"/>
      <c r="N38" s="87"/>
      <c r="O38" s="87"/>
      <c r="P38" s="87"/>
      <c r="Q38" s="87"/>
    </row>
    <row r="39" spans="1:17" ht="12.75" customHeight="1">
      <c r="A39" s="94"/>
      <c r="B39" s="95" t="s">
        <v>181</v>
      </c>
      <c r="C39" s="97"/>
      <c r="D39" s="97"/>
      <c r="E39" s="99">
        <v>0</v>
      </c>
      <c r="F39" s="99">
        <v>0</v>
      </c>
      <c r="G39" s="99">
        <v>577</v>
      </c>
      <c r="H39" s="99">
        <v>226</v>
      </c>
      <c r="I39" s="99">
        <v>0</v>
      </c>
      <c r="J39" s="99">
        <v>0</v>
      </c>
      <c r="K39" s="99">
        <v>661</v>
      </c>
      <c r="L39" s="99">
        <v>1464</v>
      </c>
      <c r="M39" s="97"/>
      <c r="N39" s="97"/>
      <c r="O39" s="92"/>
      <c r="P39" s="95"/>
      <c r="Q39" s="95"/>
    </row>
    <row r="40" spans="1:17">
      <c r="A40" s="94"/>
      <c r="B40" s="95" t="s">
        <v>112</v>
      </c>
      <c r="E40" s="99">
        <v>0</v>
      </c>
      <c r="F40" s="99">
        <v>0</v>
      </c>
      <c r="G40" s="99">
        <v>475.28680000000003</v>
      </c>
      <c r="H40" s="99">
        <v>62.133333333000003</v>
      </c>
      <c r="I40" s="99">
        <v>0</v>
      </c>
      <c r="J40" s="99">
        <v>0</v>
      </c>
      <c r="K40" s="99">
        <v>485.26666666</v>
      </c>
      <c r="L40" s="99">
        <v>1022.686799993</v>
      </c>
    </row>
    <row r="41" spans="1:17" ht="21" customHeight="1">
      <c r="A41" s="94" t="s">
        <v>116</v>
      </c>
      <c r="B41" s="95"/>
      <c r="E41" s="107"/>
      <c r="F41" s="107"/>
      <c r="G41" s="107"/>
      <c r="H41" s="107"/>
      <c r="I41" s="107"/>
      <c r="J41" s="107"/>
      <c r="K41" s="107"/>
      <c r="L41" s="99"/>
    </row>
    <row r="42" spans="1:17" ht="12.75" customHeight="1">
      <c r="B42" s="89" t="s">
        <v>152</v>
      </c>
    </row>
    <row r="43" spans="1:17">
      <c r="B43" s="87" t="s">
        <v>172</v>
      </c>
      <c r="E43" s="101">
        <v>0</v>
      </c>
      <c r="F43" s="101">
        <v>0</v>
      </c>
      <c r="G43" s="101">
        <v>72.233097727000001</v>
      </c>
      <c r="H43" s="101">
        <v>5.3123006339999996</v>
      </c>
      <c r="I43" s="101">
        <v>1.6373396100000002</v>
      </c>
      <c r="J43" s="101">
        <v>0</v>
      </c>
      <c r="K43" s="101">
        <v>92.053334086000007</v>
      </c>
      <c r="L43" s="99">
        <v>171.236072057</v>
      </c>
      <c r="M43" s="103"/>
    </row>
    <row r="44" spans="1:17">
      <c r="A44" s="94"/>
      <c r="B44" s="95" t="s">
        <v>105</v>
      </c>
      <c r="E44" s="101">
        <v>0</v>
      </c>
      <c r="F44" s="101">
        <v>0</v>
      </c>
      <c r="G44" s="101">
        <v>17.688632869999999</v>
      </c>
      <c r="H44" s="101">
        <v>0.2612196</v>
      </c>
      <c r="I44" s="101">
        <v>0.20654459999999999</v>
      </c>
      <c r="J44" s="101">
        <v>0</v>
      </c>
      <c r="K44" s="101">
        <v>17.165402350000001</v>
      </c>
      <c r="L44" s="99">
        <v>35.321799420000005</v>
      </c>
      <c r="M44" s="103"/>
    </row>
    <row r="45" spans="1:17">
      <c r="A45" s="94"/>
      <c r="B45" s="95" t="s">
        <v>106</v>
      </c>
      <c r="E45" s="101">
        <v>0</v>
      </c>
      <c r="F45" s="101">
        <v>0</v>
      </c>
      <c r="G45" s="101">
        <v>15.587208105</v>
      </c>
      <c r="H45" s="101">
        <v>4.7474104539999997</v>
      </c>
      <c r="I45" s="101">
        <v>1.1512881100000001</v>
      </c>
      <c r="J45" s="101">
        <v>0</v>
      </c>
      <c r="K45" s="101">
        <v>33.508469353999999</v>
      </c>
      <c r="L45" s="99">
        <v>54.994376023000001</v>
      </c>
      <c r="M45" s="103"/>
    </row>
    <row r="46" spans="1:17">
      <c r="B46" s="95" t="s">
        <v>174</v>
      </c>
      <c r="E46" s="99">
        <v>0</v>
      </c>
      <c r="F46" s="99">
        <v>0</v>
      </c>
      <c r="G46" s="99">
        <v>33.275840975000001</v>
      </c>
      <c r="H46" s="99">
        <v>5.0086300539999993</v>
      </c>
      <c r="I46" s="99">
        <v>1.3578327100000001</v>
      </c>
      <c r="J46" s="99">
        <v>0</v>
      </c>
      <c r="K46" s="99">
        <v>50.673871704</v>
      </c>
      <c r="L46" s="99">
        <v>90.316175442999992</v>
      </c>
      <c r="M46" s="103"/>
    </row>
    <row r="47" spans="1:17" ht="21" customHeight="1">
      <c r="B47" s="89" t="s">
        <v>153</v>
      </c>
      <c r="E47" s="101"/>
      <c r="F47" s="101"/>
      <c r="G47" s="101"/>
      <c r="H47" s="101"/>
      <c r="I47" s="101"/>
      <c r="J47" s="101"/>
      <c r="K47" s="101"/>
      <c r="L47" s="101"/>
      <c r="M47" s="102"/>
    </row>
    <row r="48" spans="1:17">
      <c r="B48" s="87" t="s">
        <v>172</v>
      </c>
      <c r="E48" s="101">
        <v>0</v>
      </c>
      <c r="F48" s="101">
        <v>0</v>
      </c>
      <c r="G48" s="101">
        <v>28.873451433000003</v>
      </c>
      <c r="H48" s="101">
        <v>5.3123006339999996</v>
      </c>
      <c r="I48" s="101">
        <v>0</v>
      </c>
      <c r="J48" s="101">
        <v>0</v>
      </c>
      <c r="K48" s="101">
        <v>26.434246449999996</v>
      </c>
      <c r="L48" s="99">
        <v>60.619998516999999</v>
      </c>
      <c r="M48" s="103"/>
    </row>
    <row r="49" spans="1:13">
      <c r="B49" s="95" t="s">
        <v>105</v>
      </c>
      <c r="E49" s="101">
        <v>0</v>
      </c>
      <c r="F49" s="101">
        <v>0</v>
      </c>
      <c r="G49" s="101">
        <v>9.6731286500000007</v>
      </c>
      <c r="H49" s="101">
        <v>0.2612196</v>
      </c>
      <c r="I49" s="101">
        <v>0</v>
      </c>
      <c r="J49" s="101">
        <v>0</v>
      </c>
      <c r="K49" s="101">
        <v>5.9099941899999999</v>
      </c>
      <c r="L49" s="99">
        <v>15.844342440000002</v>
      </c>
      <c r="M49" s="103"/>
    </row>
    <row r="50" spans="1:13">
      <c r="B50" s="95" t="s">
        <v>106</v>
      </c>
      <c r="E50" s="101">
        <v>0</v>
      </c>
      <c r="F50" s="101">
        <v>0</v>
      </c>
      <c r="G50" s="101">
        <v>12.250645065</v>
      </c>
      <c r="H50" s="101">
        <v>4.7474104539999997</v>
      </c>
      <c r="I50" s="101">
        <v>0</v>
      </c>
      <c r="J50" s="101">
        <v>0</v>
      </c>
      <c r="K50" s="101">
        <v>7.7504355199999999</v>
      </c>
      <c r="L50" s="99">
        <v>24.748491039000001</v>
      </c>
      <c r="M50" s="103"/>
    </row>
    <row r="51" spans="1:13">
      <c r="B51" s="95" t="s">
        <v>174</v>
      </c>
      <c r="E51" s="99">
        <v>0</v>
      </c>
      <c r="F51" s="99">
        <v>0</v>
      </c>
      <c r="G51" s="99">
        <v>21.923773715000003</v>
      </c>
      <c r="H51" s="99">
        <v>5.0086300539999993</v>
      </c>
      <c r="I51" s="99">
        <v>0</v>
      </c>
      <c r="J51" s="99">
        <v>0</v>
      </c>
      <c r="K51" s="99">
        <v>13.660429709999999</v>
      </c>
      <c r="L51" s="99">
        <v>40.592833479000006</v>
      </c>
      <c r="M51" s="103"/>
    </row>
    <row r="56" spans="1:13">
      <c r="A56" s="5" t="s">
        <v>175</v>
      </c>
    </row>
    <row r="57" spans="1:13">
      <c r="A57" s="5" t="s">
        <v>101</v>
      </c>
    </row>
    <row r="58" spans="1:13">
      <c r="A58" s="5" t="s">
        <v>216</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6" tint="0.39997558519241921"/>
    <pageSetUpPr fitToPage="1"/>
  </sheetPr>
  <dimension ref="A1:Q58"/>
  <sheetViews>
    <sheetView topLeftCell="H1" zoomScale="88" zoomScaleNormal="88" workbookViewId="0">
      <pane ySplit="4" topLeftCell="A5" activePane="bottomLeft" state="frozen"/>
      <selection activeCell="C18" sqref="C18"/>
      <selection pane="bottomLeft" activeCell="N8" sqref="N8"/>
    </sheetView>
  </sheetViews>
  <sheetFormatPr baseColWidth="10" defaultColWidth="11.453125" defaultRowHeight="12.5"/>
  <cols>
    <col min="1" max="1" width="2.26953125" style="82" customWidth="1"/>
    <col min="2" max="2" width="47.7265625" style="5" customWidth="1"/>
    <col min="3" max="4" width="3.7265625" style="5" customWidth="1"/>
    <col min="5" max="11" width="10.7265625" style="5" customWidth="1"/>
    <col min="12" max="12" width="13.7265625" style="5" customWidth="1"/>
    <col min="13" max="13" width="10.7265625" style="5" customWidth="1"/>
    <col min="14" max="17" width="11.453125" style="5"/>
    <col min="18" max="16384" width="11.453125" style="65"/>
  </cols>
  <sheetData>
    <row r="1" spans="1:17" ht="13">
      <c r="A1" s="26" t="s">
        <v>246</v>
      </c>
      <c r="E1" s="65"/>
      <c r="G1" s="31" t="s">
        <v>58</v>
      </c>
    </row>
    <row r="2" spans="1:17">
      <c r="A2" s="82" t="s">
        <v>0</v>
      </c>
    </row>
    <row r="3" spans="1:17">
      <c r="A3" s="82" t="s">
        <v>0</v>
      </c>
      <c r="B3" s="38"/>
    </row>
    <row r="4" spans="1:17">
      <c r="A4" s="83"/>
      <c r="B4" s="84"/>
      <c r="C4" s="85"/>
      <c r="D4" s="85"/>
      <c r="E4" s="83" t="s">
        <v>38</v>
      </c>
      <c r="F4" s="83" t="s">
        <v>39</v>
      </c>
      <c r="G4" s="83" t="s">
        <v>40</v>
      </c>
      <c r="H4" s="83" t="s">
        <v>41</v>
      </c>
      <c r="I4" s="83" t="s">
        <v>42</v>
      </c>
      <c r="J4" s="83" t="s">
        <v>43</v>
      </c>
      <c r="K4" s="83" t="s">
        <v>44</v>
      </c>
      <c r="L4" s="83" t="s">
        <v>113</v>
      </c>
      <c r="M4" s="85"/>
      <c r="N4" s="108"/>
      <c r="O4" s="108"/>
      <c r="P4" s="86"/>
      <c r="Q4" s="86"/>
    </row>
    <row r="5" spans="1:17">
      <c r="A5" s="82" t="s">
        <v>107</v>
      </c>
      <c r="B5" s="87"/>
      <c r="C5" s="87"/>
      <c r="D5" s="87"/>
      <c r="E5" s="100"/>
      <c r="F5" s="100"/>
      <c r="G5" s="100"/>
      <c r="H5" s="100"/>
      <c r="I5" s="100"/>
      <c r="J5" s="100"/>
      <c r="K5" s="100"/>
      <c r="L5" s="100"/>
      <c r="M5" s="87"/>
      <c r="N5" s="87"/>
      <c r="O5" s="87"/>
      <c r="P5" s="87"/>
      <c r="Q5" s="87"/>
    </row>
    <row r="6" spans="1:17">
      <c r="A6" s="88"/>
      <c r="B6" s="87" t="s">
        <v>146</v>
      </c>
      <c r="C6" s="90"/>
      <c r="D6" s="90"/>
      <c r="E6" s="99">
        <v>18695.45998652291</v>
      </c>
      <c r="F6" s="99">
        <v>23736.68098614741</v>
      </c>
      <c r="G6" s="99">
        <v>0</v>
      </c>
      <c r="H6" s="99">
        <v>0</v>
      </c>
      <c r="I6" s="99">
        <v>15738.439248624863</v>
      </c>
      <c r="J6" s="99">
        <v>19573.099888888886</v>
      </c>
      <c r="K6" s="99">
        <v>20064.076870107772</v>
      </c>
      <c r="L6" s="99">
        <v>21028.181027872033</v>
      </c>
      <c r="M6" s="90"/>
      <c r="N6" s="90"/>
      <c r="O6" s="90"/>
      <c r="P6" s="90"/>
      <c r="Q6" s="90"/>
    </row>
    <row r="7" spans="1:17" ht="12.75" customHeight="1">
      <c r="A7" s="88"/>
      <c r="B7" s="87" t="s">
        <v>147</v>
      </c>
      <c r="C7" s="90"/>
      <c r="D7" s="90"/>
      <c r="E7" s="99">
        <v>24417.027964892182</v>
      </c>
      <c r="F7" s="99">
        <v>29043.828308154731</v>
      </c>
      <c r="G7" s="99">
        <v>0</v>
      </c>
      <c r="H7" s="99">
        <v>0</v>
      </c>
      <c r="I7" s="99">
        <v>18747.828746974697</v>
      </c>
      <c r="J7" s="99">
        <v>25451.308333333334</v>
      </c>
      <c r="K7" s="99">
        <v>23999.589911117415</v>
      </c>
      <c r="L7" s="99">
        <v>25882.387687978673</v>
      </c>
      <c r="M7" s="90"/>
      <c r="N7" s="90"/>
      <c r="O7" s="90"/>
      <c r="P7" s="90"/>
      <c r="Q7" s="90"/>
    </row>
    <row r="8" spans="1:17" ht="21" customHeight="1">
      <c r="A8" s="88"/>
      <c r="B8" s="87" t="s">
        <v>148</v>
      </c>
      <c r="C8" s="90"/>
      <c r="D8" s="90"/>
      <c r="E8" s="99">
        <v>26909.857051406401</v>
      </c>
      <c r="F8" s="99">
        <v>26541.178843737176</v>
      </c>
      <c r="G8" s="99">
        <v>0</v>
      </c>
      <c r="H8" s="99">
        <v>0</v>
      </c>
      <c r="I8" s="99">
        <v>22408.08279424085</v>
      </c>
      <c r="J8" s="99">
        <v>25792.485415813939</v>
      </c>
      <c r="K8" s="99">
        <v>25980.773546246412</v>
      </c>
      <c r="L8" s="99">
        <v>26064.273241345898</v>
      </c>
      <c r="M8" s="90"/>
      <c r="N8" s="90"/>
      <c r="O8" s="90"/>
      <c r="P8" s="90"/>
      <c r="Q8" s="90"/>
    </row>
    <row r="9" spans="1:17" ht="12.75" customHeight="1">
      <c r="A9" s="88"/>
      <c r="B9" s="87" t="s">
        <v>149</v>
      </c>
      <c r="C9" s="90"/>
      <c r="D9" s="90"/>
      <c r="E9" s="99">
        <v>35145.363239476232</v>
      </c>
      <c r="F9" s="99">
        <v>32475.367633891154</v>
      </c>
      <c r="G9" s="99">
        <v>0</v>
      </c>
      <c r="H9" s="99">
        <v>0</v>
      </c>
      <c r="I9" s="99">
        <v>26692.792858171368</v>
      </c>
      <c r="J9" s="99">
        <v>33538.504515247165</v>
      </c>
      <c r="K9" s="99">
        <v>31076.83023346453</v>
      </c>
      <c r="L9" s="99">
        <v>32081.026121268391</v>
      </c>
      <c r="M9" s="90"/>
      <c r="N9" s="90"/>
      <c r="O9" s="90"/>
      <c r="P9" s="90"/>
      <c r="Q9" s="90"/>
    </row>
    <row r="10" spans="1:17" ht="21" customHeight="1">
      <c r="A10" s="82" t="s">
        <v>108</v>
      </c>
      <c r="B10" s="87"/>
      <c r="C10" s="90"/>
      <c r="D10" s="90"/>
      <c r="E10" s="99"/>
      <c r="F10" s="99"/>
      <c r="G10" s="99"/>
      <c r="H10" s="99"/>
      <c r="I10" s="99"/>
      <c r="J10" s="99"/>
      <c r="K10" s="99"/>
      <c r="L10" s="99"/>
      <c r="M10" s="90"/>
      <c r="N10" s="90"/>
      <c r="O10" s="90"/>
      <c r="P10" s="90"/>
      <c r="Q10" s="90"/>
    </row>
    <row r="11" spans="1:17">
      <c r="A11" s="88"/>
      <c r="B11" s="87" t="s">
        <v>146</v>
      </c>
      <c r="C11" s="90"/>
      <c r="D11" s="90"/>
      <c r="E11" s="99">
        <v>21589.34240161725</v>
      </c>
      <c r="F11" s="99">
        <v>26376.689325666492</v>
      </c>
      <c r="G11" s="99">
        <v>0</v>
      </c>
      <c r="H11" s="99">
        <v>0</v>
      </c>
      <c r="I11" s="99">
        <v>17761.097310231024</v>
      </c>
      <c r="J11" s="99">
        <v>24008.525814814813</v>
      </c>
      <c r="K11" s="99">
        <v>22017.916331820761</v>
      </c>
      <c r="L11" s="99">
        <v>23557.988778720312</v>
      </c>
      <c r="M11" s="90"/>
      <c r="N11" s="90"/>
      <c r="O11" s="90"/>
      <c r="P11" s="90"/>
      <c r="Q11" s="90"/>
    </row>
    <row r="12" spans="1:17" ht="12.75" customHeight="1">
      <c r="A12" s="88"/>
      <c r="B12" s="87" t="s">
        <v>147</v>
      </c>
      <c r="C12" s="90"/>
      <c r="D12" s="90"/>
      <c r="E12" s="99">
        <v>27485.981667654985</v>
      </c>
      <c r="F12" s="99">
        <v>32094.715792733925</v>
      </c>
      <c r="G12" s="99">
        <v>0</v>
      </c>
      <c r="H12" s="99">
        <v>0</v>
      </c>
      <c r="I12" s="99">
        <v>20843.267033333334</v>
      </c>
      <c r="J12" s="99">
        <v>30428.008333333335</v>
      </c>
      <c r="K12" s="99">
        <v>26320.390833465684</v>
      </c>
      <c r="L12" s="99">
        <v>28738.308342280663</v>
      </c>
      <c r="M12" s="90"/>
      <c r="N12" s="90"/>
      <c r="O12" s="90"/>
      <c r="P12" s="90"/>
      <c r="Q12" s="90"/>
    </row>
    <row r="13" spans="1:17" ht="21" customHeight="1">
      <c r="A13" s="88"/>
      <c r="B13" s="87" t="s">
        <v>148</v>
      </c>
      <c r="C13" s="90"/>
      <c r="D13" s="90"/>
      <c r="E13" s="99">
        <v>31075.251332686712</v>
      </c>
      <c r="F13" s="99">
        <v>29493.105169453283</v>
      </c>
      <c r="G13" s="99">
        <v>0</v>
      </c>
      <c r="H13" s="99">
        <v>0</v>
      </c>
      <c r="I13" s="99">
        <v>25287.903886594064</v>
      </c>
      <c r="J13" s="99">
        <v>31637.275416211865</v>
      </c>
      <c r="K13" s="99">
        <v>28510.780828869651</v>
      </c>
      <c r="L13" s="99">
        <v>29199.951043376732</v>
      </c>
      <c r="M13" s="90"/>
      <c r="N13" s="90"/>
      <c r="O13" s="90"/>
      <c r="P13" s="90"/>
      <c r="Q13" s="90"/>
    </row>
    <row r="14" spans="1:17">
      <c r="A14" s="88"/>
      <c r="B14" s="87" t="s">
        <v>149</v>
      </c>
      <c r="C14" s="90"/>
      <c r="D14" s="90"/>
      <c r="E14" s="99">
        <v>39562.751498351114</v>
      </c>
      <c r="F14" s="99">
        <v>35886.718631429183</v>
      </c>
      <c r="G14" s="99">
        <v>0</v>
      </c>
      <c r="H14" s="99">
        <v>0</v>
      </c>
      <c r="I14" s="99">
        <v>29676.237014811559</v>
      </c>
      <c r="J14" s="99">
        <v>40096.55934036705</v>
      </c>
      <c r="K14" s="99">
        <v>34082.012261015559</v>
      </c>
      <c r="L14" s="99">
        <v>35620.918430102254</v>
      </c>
      <c r="M14" s="90"/>
      <c r="N14" s="90"/>
      <c r="O14" s="90"/>
      <c r="P14" s="90"/>
      <c r="Q14" s="90"/>
    </row>
    <row r="15" spans="1:17" ht="21" customHeight="1">
      <c r="A15" s="82" t="s">
        <v>136</v>
      </c>
      <c r="B15" s="91"/>
      <c r="C15" s="91"/>
      <c r="D15" s="91"/>
      <c r="E15" s="98"/>
      <c r="F15" s="98"/>
      <c r="G15" s="98"/>
      <c r="H15" s="98"/>
      <c r="I15" s="98"/>
      <c r="J15" s="98"/>
      <c r="K15" s="98"/>
      <c r="L15" s="98"/>
      <c r="M15" s="91"/>
      <c r="N15" s="91"/>
      <c r="O15" s="91"/>
      <c r="P15" s="87"/>
      <c r="Q15" s="87"/>
    </row>
    <row r="16" spans="1:17" ht="14.25" customHeight="1">
      <c r="B16" s="92" t="s">
        <v>173</v>
      </c>
      <c r="C16" s="91"/>
      <c r="D16" s="91"/>
      <c r="E16" s="101">
        <v>9.9214307939238608</v>
      </c>
      <c r="F16" s="101">
        <v>8.6484265419528974</v>
      </c>
      <c r="G16" s="101">
        <v>0</v>
      </c>
      <c r="H16" s="101">
        <v>0</v>
      </c>
      <c r="I16" s="101">
        <v>11.079145817583461</v>
      </c>
      <c r="J16" s="101">
        <v>8.0111069235931041</v>
      </c>
      <c r="K16" s="101">
        <v>10.682216659222028</v>
      </c>
      <c r="L16" s="101">
        <v>9.4550869396305899</v>
      </c>
      <c r="M16" s="91"/>
      <c r="N16" s="91"/>
      <c r="O16" s="91"/>
      <c r="P16" s="87"/>
      <c r="Q16" s="87"/>
    </row>
    <row r="17" spans="1:17">
      <c r="A17" s="93"/>
      <c r="B17" s="92" t="s">
        <v>102</v>
      </c>
      <c r="C17" s="92"/>
      <c r="D17" s="92"/>
      <c r="E17" s="101">
        <v>116.29025763849941</v>
      </c>
      <c r="F17" s="101">
        <v>101.07306644526143</v>
      </c>
      <c r="G17" s="101">
        <v>0</v>
      </c>
      <c r="H17" s="101">
        <v>0</v>
      </c>
      <c r="I17" s="101">
        <v>88.077541102949411</v>
      </c>
      <c r="J17" s="101">
        <v>79.151712917089043</v>
      </c>
      <c r="K17" s="101">
        <v>44.59365117803442</v>
      </c>
      <c r="L17" s="101">
        <v>79.436762374045628</v>
      </c>
      <c r="M17" s="92"/>
      <c r="N17" s="92"/>
      <c r="O17" s="92"/>
      <c r="P17" s="92"/>
      <c r="Q17" s="92"/>
    </row>
    <row r="18" spans="1:17">
      <c r="A18" s="93"/>
      <c r="B18" s="92" t="s">
        <v>103</v>
      </c>
      <c r="C18" s="92"/>
      <c r="D18" s="92"/>
      <c r="E18" s="101">
        <v>18.678964990023534</v>
      </c>
      <c r="F18" s="101">
        <v>11.947638553950478</v>
      </c>
      <c r="G18" s="101">
        <v>0</v>
      </c>
      <c r="H18" s="101">
        <v>0</v>
      </c>
      <c r="I18" s="101">
        <v>16.470656275678582</v>
      </c>
      <c r="J18" s="101">
        <v>12.993167222854597</v>
      </c>
      <c r="K18" s="101">
        <v>19.620616384376547</v>
      </c>
      <c r="L18" s="101">
        <v>14.592345071652638</v>
      </c>
      <c r="M18" s="92"/>
      <c r="N18" s="92"/>
      <c r="O18" s="92"/>
      <c r="P18" s="92"/>
      <c r="Q18" s="92"/>
    </row>
    <row r="19" spans="1:17">
      <c r="A19" s="93"/>
      <c r="B19" s="92" t="s">
        <v>151</v>
      </c>
      <c r="C19" s="92"/>
      <c r="D19" s="92"/>
      <c r="E19" s="101">
        <v>16.093903549321489</v>
      </c>
      <c r="F19" s="101">
        <v>10.684630443915779</v>
      </c>
      <c r="G19" s="101">
        <v>0</v>
      </c>
      <c r="H19" s="101">
        <v>0</v>
      </c>
      <c r="I19" s="101">
        <v>13.875848091955591</v>
      </c>
      <c r="J19" s="101">
        <v>11.161026422143079</v>
      </c>
      <c r="K19" s="101">
        <v>13.625553263416586</v>
      </c>
      <c r="L19" s="101">
        <v>12.327764023564358</v>
      </c>
      <c r="M19" s="92"/>
      <c r="N19" s="92"/>
      <c r="O19" s="92"/>
      <c r="P19" s="92"/>
      <c r="Q19" s="92"/>
    </row>
    <row r="20" spans="1:17" ht="21" customHeight="1">
      <c r="A20" s="82" t="s">
        <v>156</v>
      </c>
      <c r="B20" s="91"/>
      <c r="C20" s="92"/>
      <c r="D20" s="92"/>
      <c r="E20" s="98"/>
      <c r="F20" s="98"/>
      <c r="G20" s="98"/>
      <c r="H20" s="98"/>
      <c r="I20" s="98"/>
      <c r="J20" s="98"/>
      <c r="K20" s="98"/>
      <c r="L20" s="98"/>
      <c r="M20" s="92"/>
      <c r="N20" s="92"/>
      <c r="O20" s="92"/>
      <c r="P20" s="92"/>
      <c r="Q20" s="92"/>
    </row>
    <row r="21" spans="1:17">
      <c r="A21" s="93"/>
      <c r="B21" s="92" t="s">
        <v>173</v>
      </c>
      <c r="C21" s="92"/>
      <c r="D21" s="92"/>
      <c r="E21" s="101">
        <v>16.094729858638168</v>
      </c>
      <c r="F21" s="101">
        <v>11.901738833842224</v>
      </c>
      <c r="G21" s="101">
        <v>0</v>
      </c>
      <c r="H21" s="101">
        <v>0</v>
      </c>
      <c r="I21" s="101">
        <v>17.232397604094043</v>
      </c>
      <c r="J21" s="101">
        <v>13.306216365674834</v>
      </c>
      <c r="K21" s="101">
        <v>16.334912106455185</v>
      </c>
      <c r="L21" s="101">
        <v>13.877331510102549</v>
      </c>
      <c r="M21" s="92"/>
      <c r="N21" s="92"/>
      <c r="O21" s="92"/>
      <c r="P21" s="92"/>
      <c r="Q21" s="92"/>
    </row>
    <row r="22" spans="1:17">
      <c r="A22" s="93"/>
      <c r="B22" s="92" t="s">
        <v>102</v>
      </c>
      <c r="C22" s="92"/>
      <c r="D22" s="92"/>
      <c r="E22" s="101">
        <v>188.59239248216966</v>
      </c>
      <c r="F22" s="101">
        <v>159.20246406300328</v>
      </c>
      <c r="G22" s="101">
        <v>0</v>
      </c>
      <c r="H22" s="101">
        <v>0</v>
      </c>
      <c r="I22" s="101">
        <v>324.46874489671171</v>
      </c>
      <c r="J22" s="101">
        <v>108.99733344886513</v>
      </c>
      <c r="K22" s="101">
        <v>70.733314564924356</v>
      </c>
      <c r="L22" s="101">
        <v>132.87314677372626</v>
      </c>
      <c r="M22" s="92"/>
      <c r="N22" s="92"/>
      <c r="O22" s="92"/>
      <c r="P22" s="92"/>
      <c r="Q22" s="92"/>
    </row>
    <row r="23" spans="1:17">
      <c r="A23" s="93"/>
      <c r="B23" s="92" t="s">
        <v>103</v>
      </c>
      <c r="C23" s="92"/>
      <c r="D23" s="92"/>
      <c r="E23" s="101">
        <v>23.91347160328267</v>
      </c>
      <c r="F23" s="101">
        <v>14.685807780346002</v>
      </c>
      <c r="G23" s="101">
        <v>0</v>
      </c>
      <c r="H23" s="101">
        <v>0</v>
      </c>
      <c r="I23" s="101">
        <v>21.89228462606269</v>
      </c>
      <c r="J23" s="101">
        <v>17.926151159984141</v>
      </c>
      <c r="K23" s="101">
        <v>25.282396128255613</v>
      </c>
      <c r="L23" s="101">
        <v>18.382865220432045</v>
      </c>
      <c r="M23" s="92"/>
      <c r="N23" s="92"/>
      <c r="O23" s="92"/>
      <c r="P23" s="92"/>
      <c r="Q23" s="92"/>
    </row>
    <row r="24" spans="1:17">
      <c r="A24" s="93"/>
      <c r="B24" s="92" t="s">
        <v>151</v>
      </c>
      <c r="C24" s="92"/>
      <c r="D24" s="92"/>
      <c r="E24" s="101">
        <v>21.222467632253174</v>
      </c>
      <c r="F24" s="101">
        <v>13.44551165298231</v>
      </c>
      <c r="G24" s="101">
        <v>0</v>
      </c>
      <c r="H24" s="101">
        <v>0</v>
      </c>
      <c r="I24" s="101">
        <v>20.508548913044123</v>
      </c>
      <c r="J24" s="101">
        <v>15.394335267906149</v>
      </c>
      <c r="K24" s="101">
        <v>18.625156918428704</v>
      </c>
      <c r="L24" s="101">
        <v>16.148707852025282</v>
      </c>
      <c r="M24" s="92"/>
      <c r="N24" s="92"/>
      <c r="O24" s="92"/>
      <c r="P24" s="92"/>
      <c r="Q24" s="92"/>
    </row>
    <row r="25" spans="1:17" ht="21" customHeight="1">
      <c r="A25" s="88" t="s">
        <v>154</v>
      </c>
      <c r="B25" s="90"/>
      <c r="C25" s="90"/>
      <c r="D25" s="90"/>
      <c r="E25" s="99"/>
      <c r="F25" s="99"/>
      <c r="G25" s="99"/>
      <c r="H25" s="99"/>
      <c r="I25" s="99"/>
      <c r="J25" s="99"/>
      <c r="K25" s="100"/>
      <c r="L25" s="100"/>
      <c r="M25" s="87"/>
      <c r="N25" s="87"/>
      <c r="O25" s="87"/>
      <c r="P25" s="87"/>
      <c r="Q25" s="87"/>
    </row>
    <row r="26" spans="1:17">
      <c r="A26" s="88"/>
      <c r="B26" s="90" t="s">
        <v>104</v>
      </c>
      <c r="C26" s="90"/>
      <c r="D26" s="90"/>
      <c r="E26" s="99">
        <v>38589935.239899993</v>
      </c>
      <c r="F26" s="99">
        <v>121353546.03309999</v>
      </c>
      <c r="G26" s="99">
        <v>0</v>
      </c>
      <c r="H26" s="99">
        <v>0</v>
      </c>
      <c r="I26" s="99">
        <v>20430728.623800002</v>
      </c>
      <c r="J26" s="99">
        <v>7792730.5</v>
      </c>
      <c r="K26" s="99">
        <v>46361586.480980001</v>
      </c>
      <c r="L26" s="99">
        <v>234528526.87778002</v>
      </c>
      <c r="M26" s="90"/>
      <c r="N26" s="90"/>
      <c r="O26" s="90"/>
      <c r="P26" s="90"/>
      <c r="Q26" s="90"/>
    </row>
    <row r="27" spans="1:17">
      <c r="A27" s="88"/>
      <c r="B27" s="90" t="s">
        <v>109</v>
      </c>
      <c r="C27" s="90"/>
      <c r="D27" s="90"/>
      <c r="E27" s="99">
        <v>27744062.620000001</v>
      </c>
      <c r="F27" s="99">
        <v>90816541.452999994</v>
      </c>
      <c r="G27" s="99">
        <v>0</v>
      </c>
      <c r="H27" s="99">
        <v>0</v>
      </c>
      <c r="I27" s="99">
        <v>14306241.277000001</v>
      </c>
      <c r="J27" s="99">
        <v>5284736.97</v>
      </c>
      <c r="K27" s="99">
        <v>35372967.522</v>
      </c>
      <c r="L27" s="99">
        <v>173524549.84200001</v>
      </c>
      <c r="M27" s="90"/>
      <c r="N27" s="90"/>
      <c r="O27" s="90"/>
      <c r="P27" s="90"/>
      <c r="Q27" s="90"/>
    </row>
    <row r="28" spans="1:17">
      <c r="A28" s="88"/>
      <c r="B28" s="90" t="s">
        <v>213</v>
      </c>
      <c r="C28" s="90"/>
      <c r="D28" s="90"/>
      <c r="E28" s="99">
        <v>8490806.8798999991</v>
      </c>
      <c r="F28" s="99">
        <v>20305145.653999999</v>
      </c>
      <c r="G28" s="99">
        <v>0</v>
      </c>
      <c r="H28" s="99">
        <v>0</v>
      </c>
      <c r="I28" s="99">
        <v>2735535.054</v>
      </c>
      <c r="J28" s="99">
        <v>1587116.28</v>
      </c>
      <c r="K28" s="99">
        <v>6938309.4912999999</v>
      </c>
      <c r="L28" s="99">
        <v>40056913.359200001</v>
      </c>
      <c r="M28" s="90"/>
      <c r="N28" s="90"/>
      <c r="O28" s="90"/>
      <c r="P28" s="90"/>
      <c r="Q28" s="90"/>
    </row>
    <row r="29" spans="1:17">
      <c r="A29" s="88"/>
      <c r="B29" s="90" t="s">
        <v>24</v>
      </c>
      <c r="C29" s="90"/>
      <c r="D29" s="90"/>
      <c r="E29" s="99">
        <v>2178689.58</v>
      </c>
      <c r="F29" s="99">
        <v>7307182.9166999999</v>
      </c>
      <c r="G29" s="99">
        <v>0</v>
      </c>
      <c r="H29" s="99">
        <v>0</v>
      </c>
      <c r="I29" s="99">
        <v>3337299.2927999999</v>
      </c>
      <c r="J29" s="99">
        <v>484199.95</v>
      </c>
      <c r="K29" s="99">
        <v>3637325.5920000002</v>
      </c>
      <c r="L29" s="99">
        <v>16944697.331500001</v>
      </c>
      <c r="M29" s="90"/>
      <c r="N29" s="90"/>
      <c r="O29" s="90"/>
      <c r="P29" s="90"/>
      <c r="Q29" s="90"/>
    </row>
    <row r="30" spans="1:17">
      <c r="A30" s="88"/>
      <c r="B30" s="90" t="s">
        <v>110</v>
      </c>
      <c r="C30" s="90"/>
      <c r="D30" s="90"/>
      <c r="E30" s="99">
        <v>176376.16</v>
      </c>
      <c r="F30" s="99">
        <v>2924676.0093999999</v>
      </c>
      <c r="G30" s="99">
        <v>0</v>
      </c>
      <c r="H30" s="99">
        <v>0</v>
      </c>
      <c r="I30" s="99">
        <v>51653</v>
      </c>
      <c r="J30" s="99">
        <v>436677.3</v>
      </c>
      <c r="K30" s="99">
        <v>412983.87568</v>
      </c>
      <c r="L30" s="99">
        <v>4002366.3450799999</v>
      </c>
      <c r="M30" s="90"/>
      <c r="N30" s="90"/>
      <c r="O30" s="90"/>
      <c r="P30" s="90"/>
      <c r="Q30" s="90"/>
    </row>
    <row r="31" spans="1:17" ht="21" customHeight="1">
      <c r="A31" s="88" t="s">
        <v>155</v>
      </c>
      <c r="B31" s="90"/>
      <c r="C31" s="90"/>
      <c r="D31" s="90"/>
      <c r="E31" s="99"/>
      <c r="F31" s="99"/>
      <c r="G31" s="99"/>
      <c r="H31" s="99"/>
      <c r="I31" s="99"/>
      <c r="J31" s="99"/>
      <c r="K31" s="99"/>
      <c r="L31" s="99"/>
      <c r="M31" s="90"/>
      <c r="N31" s="90"/>
      <c r="O31" s="90"/>
      <c r="P31" s="90"/>
      <c r="Q31" s="90"/>
    </row>
    <row r="32" spans="1:17" ht="12.75" customHeight="1">
      <c r="A32" s="88"/>
      <c r="B32" s="90" t="s">
        <v>104</v>
      </c>
      <c r="C32" s="90"/>
      <c r="D32" s="90"/>
      <c r="E32" s="99">
        <v>43565342.782269999</v>
      </c>
      <c r="F32" s="99">
        <v>134090030.93170001</v>
      </c>
      <c r="G32" s="99">
        <v>0</v>
      </c>
      <c r="H32" s="99">
        <v>0</v>
      </c>
      <c r="I32" s="99">
        <v>22680086.711968001</v>
      </c>
      <c r="J32" s="99">
        <v>9346376.5</v>
      </c>
      <c r="K32" s="99">
        <v>50807139.311800011</v>
      </c>
      <c r="L32" s="99">
        <v>260488976.23773801</v>
      </c>
      <c r="M32" s="90"/>
      <c r="N32" s="90"/>
      <c r="O32" s="90"/>
      <c r="P32" s="90"/>
      <c r="Q32" s="90"/>
    </row>
    <row r="33" spans="1:17">
      <c r="A33" s="88"/>
      <c r="B33" s="90" t="s">
        <v>109</v>
      </c>
      <c r="C33" s="90"/>
      <c r="D33" s="90"/>
      <c r="E33" s="99">
        <v>32038584.124000002</v>
      </c>
      <c r="F33" s="99">
        <v>100917213.36</v>
      </c>
      <c r="G33" s="99">
        <v>0</v>
      </c>
      <c r="H33" s="99">
        <v>0</v>
      </c>
      <c r="I33" s="99">
        <v>16144837.455</v>
      </c>
      <c r="J33" s="99">
        <v>6482301.9699999997</v>
      </c>
      <c r="K33" s="99">
        <v>38817586.493000001</v>
      </c>
      <c r="L33" s="99">
        <v>194400523.40200001</v>
      </c>
      <c r="M33" s="90"/>
      <c r="N33" s="90"/>
      <c r="O33" s="90"/>
      <c r="P33" s="90"/>
      <c r="Q33" s="90"/>
    </row>
    <row r="34" spans="1:17">
      <c r="A34" s="88"/>
      <c r="B34" s="90" t="s">
        <v>213</v>
      </c>
      <c r="C34" s="90"/>
      <c r="D34" s="90"/>
      <c r="E34" s="99">
        <v>8750612.6708000004</v>
      </c>
      <c r="F34" s="99">
        <v>21877169.263</v>
      </c>
      <c r="G34" s="99">
        <v>0</v>
      </c>
      <c r="H34" s="99">
        <v>0</v>
      </c>
      <c r="I34" s="99">
        <v>2801692.2782999999</v>
      </c>
      <c r="J34" s="99">
        <v>1733260.28</v>
      </c>
      <c r="K34" s="99">
        <v>7585262.5464000003</v>
      </c>
      <c r="L34" s="99">
        <v>42747997.038500004</v>
      </c>
      <c r="M34" s="90"/>
      <c r="N34" s="90"/>
      <c r="O34" s="90"/>
      <c r="P34" s="90"/>
      <c r="Q34" s="90"/>
    </row>
    <row r="35" spans="1:17">
      <c r="A35" s="88"/>
      <c r="B35" s="90" t="s">
        <v>24</v>
      </c>
      <c r="C35" s="90"/>
      <c r="D35" s="90"/>
      <c r="E35" s="99">
        <v>2574839.7828000002</v>
      </c>
      <c r="F35" s="99">
        <v>8069513.6744999997</v>
      </c>
      <c r="G35" s="99">
        <v>0</v>
      </c>
      <c r="H35" s="99">
        <v>0</v>
      </c>
      <c r="I35" s="99">
        <v>3677999.9750999999</v>
      </c>
      <c r="J35" s="99">
        <v>612945.94999999995</v>
      </c>
      <c r="K35" s="99">
        <v>3956825.6327</v>
      </c>
      <c r="L35" s="99">
        <v>18892125.015099999</v>
      </c>
      <c r="M35" s="90"/>
      <c r="N35" s="90"/>
      <c r="O35" s="90"/>
      <c r="P35" s="90"/>
      <c r="Q35" s="90"/>
    </row>
    <row r="36" spans="1:17">
      <c r="A36" s="88"/>
      <c r="B36" s="90" t="s">
        <v>110</v>
      </c>
      <c r="C36" s="90"/>
      <c r="D36" s="90"/>
      <c r="E36" s="99">
        <v>201306.20467000001</v>
      </c>
      <c r="F36" s="99">
        <v>3226134.6342000002</v>
      </c>
      <c r="G36" s="99">
        <v>0</v>
      </c>
      <c r="H36" s="99">
        <v>0</v>
      </c>
      <c r="I36" s="99">
        <v>55557.003568</v>
      </c>
      <c r="J36" s="99">
        <v>517868.3</v>
      </c>
      <c r="K36" s="99">
        <v>447464.6397</v>
      </c>
      <c r="L36" s="99">
        <v>4448330.7821380002</v>
      </c>
      <c r="M36" s="90"/>
      <c r="N36" s="90"/>
      <c r="O36" s="90"/>
      <c r="P36" s="90"/>
      <c r="Q36" s="90"/>
    </row>
    <row r="37" spans="1:17" ht="21" customHeight="1">
      <c r="A37" s="88" t="s">
        <v>111</v>
      </c>
      <c r="C37" s="87"/>
      <c r="D37" s="87"/>
      <c r="E37" s="100"/>
      <c r="F37" s="100"/>
      <c r="G37" s="100"/>
      <c r="H37" s="100"/>
      <c r="I37" s="100"/>
      <c r="J37" s="100"/>
      <c r="K37" s="100"/>
      <c r="L37" s="99"/>
      <c r="M37" s="87"/>
      <c r="N37" s="87"/>
      <c r="O37" s="87"/>
      <c r="P37" s="87"/>
      <c r="Q37" s="87"/>
    </row>
    <row r="38" spans="1:17" ht="12.75" customHeight="1">
      <c r="A38" s="88"/>
      <c r="B38" s="95" t="s">
        <v>180</v>
      </c>
      <c r="C38" s="87"/>
      <c r="D38" s="87"/>
      <c r="E38" s="103">
        <v>1498</v>
      </c>
      <c r="F38" s="103">
        <v>3875</v>
      </c>
      <c r="G38" s="103">
        <v>0</v>
      </c>
      <c r="H38" s="103">
        <v>0</v>
      </c>
      <c r="I38" s="103">
        <v>958</v>
      </c>
      <c r="J38" s="103">
        <v>273</v>
      </c>
      <c r="K38" s="103">
        <v>1788</v>
      </c>
      <c r="L38" s="103">
        <v>8392</v>
      </c>
      <c r="M38" s="87"/>
      <c r="N38" s="87"/>
      <c r="O38" s="87"/>
      <c r="P38" s="87"/>
      <c r="Q38" s="87"/>
    </row>
    <row r="39" spans="1:17" ht="12.75" customHeight="1">
      <c r="A39" s="94"/>
      <c r="B39" s="95" t="s">
        <v>181</v>
      </c>
      <c r="C39" s="97"/>
      <c r="D39" s="97"/>
      <c r="E39" s="103">
        <v>1484</v>
      </c>
      <c r="F39" s="103">
        <v>3826</v>
      </c>
      <c r="G39" s="103">
        <v>0</v>
      </c>
      <c r="H39" s="103">
        <v>0</v>
      </c>
      <c r="I39" s="103">
        <v>909</v>
      </c>
      <c r="J39" s="103">
        <v>270</v>
      </c>
      <c r="K39" s="103">
        <v>1763</v>
      </c>
      <c r="L39" s="103">
        <v>8252</v>
      </c>
      <c r="M39" s="97"/>
      <c r="N39" s="97"/>
      <c r="O39" s="92"/>
      <c r="P39" s="95"/>
      <c r="Q39" s="95"/>
    </row>
    <row r="40" spans="1:17">
      <c r="A40" s="94"/>
      <c r="B40" s="95" t="s">
        <v>112</v>
      </c>
      <c r="E40" s="103">
        <v>1031</v>
      </c>
      <c r="F40" s="103">
        <v>3421.7222222</v>
      </c>
      <c r="G40" s="103">
        <v>0</v>
      </c>
      <c r="H40" s="103">
        <v>0</v>
      </c>
      <c r="I40" s="103">
        <v>638.44111110999995</v>
      </c>
      <c r="J40" s="103">
        <v>204.89444444</v>
      </c>
      <c r="K40" s="103">
        <v>1361.5055556</v>
      </c>
      <c r="L40" s="103">
        <v>6657.56333335</v>
      </c>
    </row>
    <row r="41" spans="1:17" ht="21" customHeight="1">
      <c r="A41" s="94" t="s">
        <v>116</v>
      </c>
      <c r="B41" s="95"/>
      <c r="E41" s="102"/>
      <c r="F41" s="102"/>
      <c r="G41" s="102"/>
      <c r="H41" s="102"/>
      <c r="I41" s="102"/>
      <c r="J41" s="102"/>
      <c r="K41" s="102"/>
      <c r="L41" s="103"/>
    </row>
    <row r="42" spans="1:17" ht="12.75" customHeight="1">
      <c r="B42" s="89" t="s">
        <v>152</v>
      </c>
    </row>
    <row r="43" spans="1:17">
      <c r="B43" s="87" t="s">
        <v>172</v>
      </c>
      <c r="E43" s="101">
        <v>149.575200475</v>
      </c>
      <c r="F43" s="101">
        <v>442.39261112299999</v>
      </c>
      <c r="G43" s="101">
        <v>0</v>
      </c>
      <c r="H43" s="101">
        <v>0</v>
      </c>
      <c r="I43" s="101">
        <v>82.046036307000008</v>
      </c>
      <c r="J43" s="101">
        <v>33.703207630999998</v>
      </c>
      <c r="K43" s="101">
        <v>165.04065179</v>
      </c>
      <c r="L43" s="103">
        <v>872.75770732600006</v>
      </c>
      <c r="M43" s="102"/>
    </row>
    <row r="44" spans="1:17">
      <c r="A44" s="94"/>
      <c r="B44" s="95" t="s">
        <v>105</v>
      </c>
      <c r="E44" s="101">
        <v>12.761172175</v>
      </c>
      <c r="F44" s="101">
        <v>37.853803536000001</v>
      </c>
      <c r="G44" s="101">
        <v>0</v>
      </c>
      <c r="H44" s="101">
        <v>0</v>
      </c>
      <c r="I44" s="101">
        <v>10.3204516</v>
      </c>
      <c r="J44" s="101">
        <v>3.4111706499999999</v>
      </c>
      <c r="K44" s="101">
        <v>39.534775768000003</v>
      </c>
      <c r="L44" s="103">
        <v>103.881373729</v>
      </c>
      <c r="M44" s="102"/>
    </row>
    <row r="45" spans="1:17">
      <c r="A45" s="94"/>
      <c r="B45" s="95" t="s">
        <v>106</v>
      </c>
      <c r="E45" s="101">
        <v>79.447656804999994</v>
      </c>
      <c r="F45" s="101">
        <v>320.23064497000001</v>
      </c>
      <c r="G45" s="101">
        <v>0</v>
      </c>
      <c r="H45" s="101">
        <v>0</v>
      </c>
      <c r="I45" s="101">
        <v>55.189057726999998</v>
      </c>
      <c r="J45" s="101">
        <v>20.780152781000002</v>
      </c>
      <c r="K45" s="101">
        <v>89.854465602000005</v>
      </c>
      <c r="L45" s="103">
        <v>565.50197788500009</v>
      </c>
      <c r="M45" s="102"/>
    </row>
    <row r="46" spans="1:17">
      <c r="B46" s="95" t="s">
        <v>174</v>
      </c>
      <c r="E46" s="101">
        <v>92.208828979999993</v>
      </c>
      <c r="F46" s="101">
        <v>358.084448506</v>
      </c>
      <c r="G46" s="101">
        <v>0</v>
      </c>
      <c r="H46" s="101">
        <v>0</v>
      </c>
      <c r="I46" s="101">
        <v>65.509509327000004</v>
      </c>
      <c r="J46" s="101">
        <v>24.191323431000001</v>
      </c>
      <c r="K46" s="101">
        <v>129.38924137000001</v>
      </c>
      <c r="L46" s="103">
        <v>669.38335161400005</v>
      </c>
      <c r="M46" s="102"/>
    </row>
    <row r="47" spans="1:17" ht="21" customHeight="1">
      <c r="B47" s="89" t="s">
        <v>153</v>
      </c>
      <c r="E47" s="101"/>
      <c r="F47" s="101"/>
      <c r="G47" s="101"/>
      <c r="H47" s="101"/>
      <c r="I47" s="101"/>
      <c r="J47" s="101"/>
      <c r="K47" s="101"/>
      <c r="L47" s="101"/>
      <c r="M47" s="102"/>
    </row>
    <row r="48" spans="1:17">
      <c r="B48" s="87" t="s">
        <v>172</v>
      </c>
      <c r="E48" s="101">
        <v>92.204094944999994</v>
      </c>
      <c r="F48" s="101">
        <v>321.46563232599999</v>
      </c>
      <c r="G48" s="101">
        <v>0</v>
      </c>
      <c r="H48" s="101">
        <v>0</v>
      </c>
      <c r="I48" s="101">
        <v>52.749479258999997</v>
      </c>
      <c r="J48" s="101">
        <v>20.291267824000002</v>
      </c>
      <c r="K48" s="101">
        <v>107.92834320200001</v>
      </c>
      <c r="L48" s="103">
        <v>594.63881755600005</v>
      </c>
      <c r="M48" s="102"/>
    </row>
    <row r="49" spans="1:13">
      <c r="B49" s="95" t="s">
        <v>105</v>
      </c>
      <c r="E49" s="101">
        <v>7.868822175</v>
      </c>
      <c r="F49" s="101">
        <v>24.032291350000001</v>
      </c>
      <c r="G49" s="101">
        <v>0</v>
      </c>
      <c r="H49" s="101">
        <v>0</v>
      </c>
      <c r="I49" s="101">
        <v>2.8015024999999998</v>
      </c>
      <c r="J49" s="101">
        <v>2.4771248199999998</v>
      </c>
      <c r="K49" s="101">
        <v>24.924606048000001</v>
      </c>
      <c r="L49" s="103">
        <v>62.104346892999999</v>
      </c>
      <c r="M49" s="102"/>
    </row>
    <row r="50" spans="1:13">
      <c r="B50" s="95" t="s">
        <v>106</v>
      </c>
      <c r="E50" s="101">
        <v>62.057070785000001</v>
      </c>
      <c r="F50" s="101">
        <v>260.52363323999998</v>
      </c>
      <c r="G50" s="101">
        <v>0</v>
      </c>
      <c r="H50" s="101">
        <v>0</v>
      </c>
      <c r="I50" s="101">
        <v>41.521477339</v>
      </c>
      <c r="J50" s="101">
        <v>15.061794224</v>
      </c>
      <c r="K50" s="101">
        <v>69.732314574</v>
      </c>
      <c r="L50" s="103">
        <v>448.89629016199996</v>
      </c>
      <c r="M50" s="102"/>
    </row>
    <row r="51" spans="1:13">
      <c r="B51" s="95" t="s">
        <v>174</v>
      </c>
      <c r="E51" s="101">
        <v>69.925892959999999</v>
      </c>
      <c r="F51" s="101">
        <v>284.55592458999996</v>
      </c>
      <c r="G51" s="101">
        <v>0</v>
      </c>
      <c r="H51" s="101">
        <v>0</v>
      </c>
      <c r="I51" s="101">
        <v>44.322979838999998</v>
      </c>
      <c r="J51" s="101">
        <v>17.538919044</v>
      </c>
      <c r="K51" s="101">
        <v>94.656920622000001</v>
      </c>
      <c r="L51" s="103">
        <v>511.00063705499997</v>
      </c>
      <c r="M51" s="102"/>
    </row>
    <row r="56" spans="1:13">
      <c r="A56" s="5" t="s">
        <v>175</v>
      </c>
    </row>
    <row r="57" spans="1:13">
      <c r="A57" s="5" t="s">
        <v>101</v>
      </c>
    </row>
    <row r="58" spans="1:13">
      <c r="A58" s="5" t="s">
        <v>216</v>
      </c>
    </row>
  </sheetData>
  <hyperlinks>
    <hyperlink ref="G1" location="Contenu!A1" display="retour"/>
  </hyperlink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39997558519241921"/>
    <pageSetUpPr fitToPage="1"/>
  </sheetPr>
  <dimension ref="A1:J34"/>
  <sheetViews>
    <sheetView topLeftCell="A13" zoomScale="80" zoomScaleNormal="80" workbookViewId="0">
      <selection activeCell="J12" sqref="J12"/>
    </sheetView>
  </sheetViews>
  <sheetFormatPr baseColWidth="10" defaultColWidth="11.453125" defaultRowHeight="12.5"/>
  <cols>
    <col min="1" max="1" width="2.26953125" style="2" customWidth="1"/>
    <col min="2" max="2" width="50.7265625" style="2" customWidth="1"/>
    <col min="3" max="10" width="15.7265625" style="2" customWidth="1"/>
    <col min="11" max="16384" width="11.453125" style="2"/>
  </cols>
  <sheetData>
    <row r="1" spans="1:10" ht="13">
      <c r="A1" s="7" t="s">
        <v>215</v>
      </c>
      <c r="F1" s="3"/>
      <c r="H1" s="56" t="s">
        <v>58</v>
      </c>
      <c r="I1" s="31"/>
    </row>
    <row r="3" spans="1:10">
      <c r="B3" s="55" t="s">
        <v>19</v>
      </c>
      <c r="J3" s="142"/>
    </row>
    <row r="4" spans="1:10" ht="23.25" customHeight="1">
      <c r="A4" s="8"/>
      <c r="B4" s="9"/>
      <c r="C4" s="72" t="s">
        <v>38</v>
      </c>
      <c r="D4" s="72" t="s">
        <v>39</v>
      </c>
      <c r="E4" s="73" t="s">
        <v>40</v>
      </c>
      <c r="F4" s="72" t="s">
        <v>41</v>
      </c>
      <c r="G4" s="73" t="s">
        <v>42</v>
      </c>
      <c r="H4" s="73" t="s">
        <v>43</v>
      </c>
      <c r="I4" s="73" t="s">
        <v>44</v>
      </c>
      <c r="J4" s="143" t="s">
        <v>22</v>
      </c>
    </row>
    <row r="5" spans="1:10">
      <c r="C5" s="65"/>
      <c r="D5" s="65"/>
      <c r="E5" s="74"/>
      <c r="F5" s="74"/>
      <c r="G5" s="74"/>
      <c r="H5" s="65"/>
      <c r="I5" s="74"/>
      <c r="J5" s="144"/>
    </row>
    <row r="6" spans="1:10" ht="13">
      <c r="A6" s="7" t="s">
        <v>35</v>
      </c>
      <c r="C6" s="65"/>
      <c r="D6" s="65"/>
      <c r="E6" s="74"/>
      <c r="F6" s="74"/>
      <c r="G6" s="74"/>
      <c r="H6" s="65"/>
      <c r="I6" s="74"/>
      <c r="J6" s="144"/>
    </row>
    <row r="7" spans="1:10" s="10" customFormat="1" ht="18" customHeight="1">
      <c r="B7" s="11" t="s">
        <v>45</v>
      </c>
      <c r="C7" s="75">
        <v>78234.817589899991</v>
      </c>
      <c r="D7" s="75">
        <v>197855.55030986998</v>
      </c>
      <c r="E7" s="75">
        <v>101671.6099649</v>
      </c>
      <c r="F7" s="75">
        <v>65377.411859999993</v>
      </c>
      <c r="G7" s="75">
        <v>47404.885860000002</v>
      </c>
      <c r="H7" s="75">
        <v>71994.453720000005</v>
      </c>
      <c r="I7" s="75">
        <v>149649.9469299</v>
      </c>
      <c r="J7" s="177">
        <v>712188.67623456998</v>
      </c>
    </row>
    <row r="8" spans="1:10" ht="13">
      <c r="B8" s="19" t="s">
        <v>194</v>
      </c>
      <c r="C8" s="76">
        <v>57838.313199999997</v>
      </c>
      <c r="D8" s="76">
        <v>166754.859</v>
      </c>
      <c r="E8" s="76">
        <v>74954.336177999998</v>
      </c>
      <c r="F8" s="76">
        <v>51935.849479999997</v>
      </c>
      <c r="G8" s="76">
        <v>33557.24379</v>
      </c>
      <c r="H8" s="76">
        <v>47239.05601</v>
      </c>
      <c r="I8" s="76">
        <v>115967.897</v>
      </c>
      <c r="J8" s="145">
        <v>548247.55465799989</v>
      </c>
    </row>
    <row r="9" spans="1:10" ht="13">
      <c r="B9" s="19" t="s">
        <v>210</v>
      </c>
      <c r="C9" s="76">
        <v>8956.5156499999994</v>
      </c>
      <c r="D9" s="76">
        <v>13101.541139999999</v>
      </c>
      <c r="E9" s="76">
        <v>11005.167469</v>
      </c>
      <c r="F9" s="76">
        <v>7782.4164099999998</v>
      </c>
      <c r="G9" s="76">
        <v>5276.5079999999998</v>
      </c>
      <c r="H9" s="76">
        <v>17868.739529999999</v>
      </c>
      <c r="I9" s="76">
        <v>16186.33604</v>
      </c>
      <c r="J9" s="145">
        <v>80177.224238999988</v>
      </c>
    </row>
    <row r="10" spans="1:10" ht="13">
      <c r="B10" s="19" t="s">
        <v>131</v>
      </c>
      <c r="C10" s="76">
        <v>3726.4978099999998</v>
      </c>
      <c r="D10" s="76">
        <v>7712.3964800000003</v>
      </c>
      <c r="E10" s="76">
        <v>7020.4329856000004</v>
      </c>
      <c r="F10" s="76">
        <v>2163.5205500000002</v>
      </c>
      <c r="G10" s="76">
        <v>1596.61707</v>
      </c>
      <c r="H10" s="76">
        <v>908.23392999999999</v>
      </c>
      <c r="I10" s="76">
        <v>8549.94326</v>
      </c>
      <c r="J10" s="145">
        <v>31677.6420856</v>
      </c>
    </row>
    <row r="11" spans="1:10" ht="13">
      <c r="B11" s="19" t="s">
        <v>202</v>
      </c>
      <c r="C11" s="76">
        <v>765.82204999999999</v>
      </c>
      <c r="D11" s="76">
        <v>899.75907987000005</v>
      </c>
      <c r="E11" s="76">
        <v>450.5571162</v>
      </c>
      <c r="F11" s="76">
        <v>227.25778</v>
      </c>
      <c r="G11" s="76">
        <v>281.44099999999997</v>
      </c>
      <c r="H11" s="76">
        <v>1355.57635</v>
      </c>
      <c r="I11" s="76">
        <v>1299.3510699999999</v>
      </c>
      <c r="J11" s="145">
        <v>5279.7644460699994</v>
      </c>
    </row>
    <row r="12" spans="1:10" ht="13">
      <c r="B12" s="2" t="s">
        <v>46</v>
      </c>
      <c r="C12" s="76">
        <v>5812.7556599</v>
      </c>
      <c r="D12" s="76">
        <v>5239.0604599999997</v>
      </c>
      <c r="E12" s="76">
        <v>4538.8113793000002</v>
      </c>
      <c r="F12" s="76">
        <v>2894.9116399999998</v>
      </c>
      <c r="G12" s="76">
        <v>1448.7249999999999</v>
      </c>
      <c r="H12" s="76">
        <v>3247.89977</v>
      </c>
      <c r="I12" s="76">
        <v>2355.44605</v>
      </c>
      <c r="J12" s="145">
        <v>25537.609959199996</v>
      </c>
    </row>
    <row r="13" spans="1:10" ht="13">
      <c r="B13" s="2" t="s">
        <v>47</v>
      </c>
      <c r="C13" s="76">
        <v>1134.9132199999999</v>
      </c>
      <c r="D13" s="76">
        <v>4147.93415</v>
      </c>
      <c r="E13" s="76">
        <v>3702.3048368</v>
      </c>
      <c r="F13" s="76">
        <v>373.45600000000002</v>
      </c>
      <c r="G13" s="76">
        <v>5244.3509999999997</v>
      </c>
      <c r="H13" s="76">
        <v>1374.94813</v>
      </c>
      <c r="I13" s="76">
        <v>5290.9735099</v>
      </c>
      <c r="J13" s="145">
        <v>21268.880846699998</v>
      </c>
    </row>
    <row r="14" spans="1:10" ht="13">
      <c r="A14" s="7"/>
      <c r="C14" s="68"/>
      <c r="D14" s="68"/>
      <c r="E14" s="68"/>
      <c r="F14" s="68"/>
      <c r="G14" s="68"/>
      <c r="H14" s="68"/>
      <c r="I14" s="68"/>
      <c r="J14" s="145"/>
    </row>
    <row r="15" spans="1:10" ht="13">
      <c r="A15" s="7" t="s">
        <v>48</v>
      </c>
      <c r="C15" s="77"/>
      <c r="D15" s="77"/>
      <c r="E15" s="77"/>
      <c r="F15" s="77"/>
      <c r="G15" s="77"/>
      <c r="H15" s="77"/>
      <c r="I15" s="77"/>
      <c r="J15" s="145"/>
    </row>
    <row r="16" spans="1:10" s="10" customFormat="1" ht="18" customHeight="1">
      <c r="B16" s="11" t="s">
        <v>45</v>
      </c>
      <c r="C16" s="75">
        <v>146564.42317000002</v>
      </c>
      <c r="D16" s="75">
        <v>403285.52100000001</v>
      </c>
      <c r="E16" s="75">
        <v>146058.596128</v>
      </c>
      <c r="F16" s="75">
        <v>107177.90074000001</v>
      </c>
      <c r="G16" s="75">
        <v>57391.638491999998</v>
      </c>
      <c r="H16" s="75">
        <v>101684.62428</v>
      </c>
      <c r="I16" s="75">
        <v>307833.15561399999</v>
      </c>
      <c r="J16" s="177">
        <v>1269995.8594239999</v>
      </c>
    </row>
    <row r="17" spans="1:10" ht="25">
      <c r="B17" s="14" t="s">
        <v>49</v>
      </c>
      <c r="C17" s="135">
        <v>57033.673299000002</v>
      </c>
      <c r="D17" s="135">
        <v>231106.46333</v>
      </c>
      <c r="E17" s="135">
        <v>70322.084484999999</v>
      </c>
      <c r="F17" s="135">
        <v>41178.655400000003</v>
      </c>
      <c r="G17" s="135">
        <v>22015.347519999999</v>
      </c>
      <c r="H17" s="135">
        <v>34160.723279999998</v>
      </c>
      <c r="I17" s="135">
        <v>107102.42337</v>
      </c>
      <c r="J17" s="145">
        <v>562919.37068399996</v>
      </c>
    </row>
    <row r="18" spans="1:10" ht="25">
      <c r="B18" s="14" t="s">
        <v>50</v>
      </c>
      <c r="C18" s="135">
        <v>40733.676299999999</v>
      </c>
      <c r="D18" s="135">
        <v>10968.719209999999</v>
      </c>
      <c r="E18" s="135">
        <v>34896.971002999999</v>
      </c>
      <c r="F18" s="135">
        <v>49489.973960000003</v>
      </c>
      <c r="G18" s="135">
        <v>17135.812760000001</v>
      </c>
      <c r="H18" s="135">
        <v>39916.216930000002</v>
      </c>
      <c r="I18" s="135">
        <v>107291.40005</v>
      </c>
      <c r="J18" s="145">
        <v>300432.77021300001</v>
      </c>
    </row>
    <row r="19" spans="1:10" ht="25">
      <c r="B19" s="104" t="s">
        <v>90</v>
      </c>
      <c r="C19" s="135">
        <v>48797.073571000001</v>
      </c>
      <c r="D19" s="135">
        <v>161210.33846</v>
      </c>
      <c r="E19" s="135">
        <v>40839.540639999999</v>
      </c>
      <c r="F19" s="135">
        <v>16509.271379999998</v>
      </c>
      <c r="G19" s="135">
        <v>18240.478212000002</v>
      </c>
      <c r="H19" s="135">
        <v>27607.684069999999</v>
      </c>
      <c r="I19" s="135">
        <v>93439.332194000002</v>
      </c>
      <c r="J19" s="145">
        <v>406643.71852700005</v>
      </c>
    </row>
    <row r="20" spans="1:10" ht="13">
      <c r="A20" s="7"/>
      <c r="C20" s="68"/>
      <c r="D20" s="68"/>
      <c r="E20" s="68"/>
      <c r="F20" s="68"/>
      <c r="G20" s="68"/>
      <c r="H20" s="68"/>
      <c r="I20" s="68"/>
      <c r="J20" s="145"/>
    </row>
    <row r="21" spans="1:10" ht="13">
      <c r="A21" s="7" t="s">
        <v>51</v>
      </c>
      <c r="C21" s="77"/>
      <c r="D21" s="77"/>
      <c r="E21" s="77"/>
      <c r="F21" s="77"/>
      <c r="G21" s="77"/>
      <c r="H21" s="77"/>
      <c r="I21" s="77"/>
      <c r="J21" s="145"/>
    </row>
    <row r="22" spans="1:10" s="10" customFormat="1" ht="18" customHeight="1">
      <c r="B22" s="11" t="s">
        <v>45</v>
      </c>
      <c r="C22" s="75">
        <v>52343.256509999999</v>
      </c>
      <c r="D22" s="75">
        <v>133785.55457449998</v>
      </c>
      <c r="E22" s="75">
        <v>66219.962577999991</v>
      </c>
      <c r="F22" s="75">
        <v>68333.001610000007</v>
      </c>
      <c r="G22" s="75">
        <v>35024.800711000004</v>
      </c>
      <c r="H22" s="75">
        <v>61913.233420000004</v>
      </c>
      <c r="I22" s="75">
        <v>138748.02314999999</v>
      </c>
      <c r="J22" s="177">
        <v>556367.83255349996</v>
      </c>
    </row>
    <row r="23" spans="1:10" ht="13">
      <c r="B23" s="2" t="s">
        <v>52</v>
      </c>
      <c r="C23" s="76">
        <v>31286.900290000001</v>
      </c>
      <c r="D23" s="76">
        <v>68368.431658000001</v>
      </c>
      <c r="E23" s="76">
        <v>41197.866114999997</v>
      </c>
      <c r="F23" s="76">
        <v>38244.887300000002</v>
      </c>
      <c r="G23" s="76">
        <v>21504.552090000001</v>
      </c>
      <c r="H23" s="76">
        <v>25569.468540000002</v>
      </c>
      <c r="I23" s="76">
        <v>70903.010280000002</v>
      </c>
      <c r="J23" s="145">
        <v>297075.11627300002</v>
      </c>
    </row>
    <row r="24" spans="1:10" ht="13">
      <c r="B24" s="2" t="s">
        <v>53</v>
      </c>
      <c r="C24" s="76">
        <v>19252.97682</v>
      </c>
      <c r="D24" s="76">
        <v>58290.361398000001</v>
      </c>
      <c r="E24" s="76">
        <v>20966.813063000001</v>
      </c>
      <c r="F24" s="76">
        <v>22912.290860000001</v>
      </c>
      <c r="G24" s="76">
        <v>11648.444711</v>
      </c>
      <c r="H24" s="76">
        <v>33073.19152</v>
      </c>
      <c r="I24" s="76">
        <v>59432.823384000003</v>
      </c>
      <c r="J24" s="145">
        <v>225576.90175600001</v>
      </c>
    </row>
    <row r="25" spans="1:10" ht="13">
      <c r="B25" s="2" t="s">
        <v>54</v>
      </c>
      <c r="C25" s="76">
        <v>1803.3794</v>
      </c>
      <c r="D25" s="76">
        <v>7126.7615185000004</v>
      </c>
      <c r="E25" s="76">
        <v>4055.2833999999998</v>
      </c>
      <c r="F25" s="76">
        <v>7175.8234499999999</v>
      </c>
      <c r="G25" s="76">
        <v>1871.8039100000001</v>
      </c>
      <c r="H25" s="76">
        <v>3270.5733599999999</v>
      </c>
      <c r="I25" s="76">
        <v>8412.1894859999993</v>
      </c>
      <c r="J25" s="145">
        <v>33715.814524499998</v>
      </c>
    </row>
    <row r="26" spans="1:10" ht="13">
      <c r="A26" s="7"/>
      <c r="C26" s="69"/>
      <c r="D26" s="69"/>
      <c r="E26" s="69"/>
      <c r="F26" s="69"/>
      <c r="G26" s="69"/>
      <c r="H26" s="69"/>
      <c r="I26" s="69"/>
      <c r="J26" s="145"/>
    </row>
    <row r="27" spans="1:10" ht="15.5">
      <c r="A27" s="7" t="s">
        <v>55</v>
      </c>
      <c r="B27" s="12"/>
      <c r="C27" s="176">
        <v>277142.49726989999</v>
      </c>
      <c r="D27" s="176">
        <v>734926.62588436995</v>
      </c>
      <c r="E27" s="176">
        <v>313950.16867089999</v>
      </c>
      <c r="F27" s="176">
        <v>240888.31421000001</v>
      </c>
      <c r="G27" s="176">
        <v>139821.32506300003</v>
      </c>
      <c r="H27" s="176">
        <v>235592.31142000001</v>
      </c>
      <c r="I27" s="176">
        <v>596231.12569390005</v>
      </c>
      <c r="J27" s="177">
        <v>2538552.3682120699</v>
      </c>
    </row>
    <row r="28" spans="1:10" ht="13">
      <c r="A28" s="7"/>
      <c r="B28" s="12"/>
      <c r="C28" s="12"/>
      <c r="D28" s="12"/>
      <c r="E28" s="12"/>
      <c r="F28" s="12"/>
      <c r="G28" s="12"/>
      <c r="H28" s="12"/>
      <c r="I28" s="12"/>
      <c r="J28" s="145"/>
    </row>
    <row r="29" spans="1:10">
      <c r="A29" s="5" t="s">
        <v>37</v>
      </c>
    </row>
    <row r="32" spans="1:10">
      <c r="A32" s="5" t="s">
        <v>182</v>
      </c>
    </row>
    <row r="33" spans="1:1">
      <c r="A33" s="5" t="s">
        <v>101</v>
      </c>
    </row>
    <row r="34" spans="1:1">
      <c r="A34" s="5" t="s">
        <v>216</v>
      </c>
    </row>
  </sheetData>
  <phoneticPr fontId="3" type="noConversion"/>
  <hyperlinks>
    <hyperlink ref="H1" location="Contenu!A1" display="retour"/>
  </hyperlinks>
  <pageMargins left="0.78740157480314965" right="0.78740157480314965" top="0.98425196850393704" bottom="0.98425196850393704"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9" tint="0.39997558519241921"/>
    <pageSetUpPr fitToPage="1"/>
  </sheetPr>
  <dimension ref="A1:K34"/>
  <sheetViews>
    <sheetView topLeftCell="A16" zoomScale="80" zoomScaleNormal="80" workbookViewId="0">
      <selection activeCell="J22" sqref="J22"/>
    </sheetView>
  </sheetViews>
  <sheetFormatPr baseColWidth="10" defaultColWidth="11.453125" defaultRowHeight="12.5"/>
  <cols>
    <col min="1" max="1" width="2.26953125" style="2" customWidth="1"/>
    <col min="2" max="2" width="50.7265625" style="2" customWidth="1"/>
    <col min="3" max="10" width="15.7265625" style="2" customWidth="1"/>
    <col min="11" max="16384" width="11.453125" style="2"/>
  </cols>
  <sheetData>
    <row r="1" spans="1:10" ht="13">
      <c r="A1" s="7" t="s">
        <v>217</v>
      </c>
      <c r="F1" s="3"/>
      <c r="H1" s="31" t="s">
        <v>58</v>
      </c>
      <c r="I1" s="31"/>
    </row>
    <row r="3" spans="1:10">
      <c r="B3" s="55" t="s">
        <v>12</v>
      </c>
      <c r="J3" s="142"/>
    </row>
    <row r="4" spans="1:10" ht="13">
      <c r="A4" s="8"/>
      <c r="B4" s="9"/>
      <c r="C4" s="72" t="s">
        <v>38</v>
      </c>
      <c r="D4" s="72" t="s">
        <v>39</v>
      </c>
      <c r="E4" s="73" t="s">
        <v>40</v>
      </c>
      <c r="F4" s="72" t="s">
        <v>41</v>
      </c>
      <c r="G4" s="72" t="s">
        <v>42</v>
      </c>
      <c r="H4" s="73" t="s">
        <v>43</v>
      </c>
      <c r="I4" s="72" t="s">
        <v>44</v>
      </c>
      <c r="J4" s="143" t="s">
        <v>22</v>
      </c>
    </row>
    <row r="5" spans="1:10" ht="13">
      <c r="C5" s="65"/>
      <c r="D5" s="65"/>
      <c r="E5" s="74"/>
      <c r="F5" s="74"/>
      <c r="G5" s="74"/>
      <c r="H5" s="65"/>
      <c r="I5" s="74"/>
      <c r="J5" s="146"/>
    </row>
    <row r="6" spans="1:10" ht="13">
      <c r="A6" s="7" t="s">
        <v>35</v>
      </c>
      <c r="C6" s="65"/>
      <c r="D6" s="65"/>
      <c r="E6" s="74"/>
      <c r="F6" s="74"/>
      <c r="G6" s="74"/>
      <c r="H6" s="65"/>
      <c r="I6" s="74"/>
      <c r="J6" s="146"/>
    </row>
    <row r="7" spans="1:10" s="10" customFormat="1" ht="18" customHeight="1">
      <c r="B7" s="11" t="s">
        <v>45</v>
      </c>
      <c r="C7" s="136">
        <v>28.229094549043364</v>
      </c>
      <c r="D7" s="136">
        <v>26.921810061212796</v>
      </c>
      <c r="E7" s="136">
        <v>32.384633012087292</v>
      </c>
      <c r="F7" s="136">
        <v>27.140134246199139</v>
      </c>
      <c r="G7" s="136">
        <v>33.903902597576248</v>
      </c>
      <c r="H7" s="136">
        <v>30.558914799071076</v>
      </c>
      <c r="I7" s="136">
        <v>25.099318113547962</v>
      </c>
      <c r="J7" s="177">
        <v>28.054913704071904</v>
      </c>
    </row>
    <row r="8" spans="1:10" ht="13">
      <c r="B8" s="19" t="s">
        <v>194</v>
      </c>
      <c r="C8" s="76">
        <v>20.869521552904661</v>
      </c>
      <c r="D8" s="76">
        <v>22.690001032325704</v>
      </c>
      <c r="E8" s="76">
        <v>23.874596562670206</v>
      </c>
      <c r="F8" s="76">
        <v>21.560136551382776</v>
      </c>
      <c r="G8" s="76">
        <v>24.000089954003752</v>
      </c>
      <c r="H8" s="76">
        <v>20.051187462474111</v>
      </c>
      <c r="I8" s="76">
        <v>19.45015816895425</v>
      </c>
      <c r="J8" s="145">
        <v>21.596858174887156</v>
      </c>
    </row>
    <row r="9" spans="1:10" ht="13">
      <c r="B9" s="19" t="s">
        <v>210</v>
      </c>
      <c r="C9" s="76">
        <v>3.2317366474754472</v>
      </c>
      <c r="D9" s="76">
        <v>1.7827005688131563</v>
      </c>
      <c r="E9" s="76">
        <v>3.5053867037530493</v>
      </c>
      <c r="F9" s="76">
        <v>3.2307156266681729</v>
      </c>
      <c r="G9" s="76">
        <v>3.7737505331340091</v>
      </c>
      <c r="H9" s="76">
        <v>7.5846021554348049</v>
      </c>
      <c r="I9" s="76">
        <v>2.7147754188716955</v>
      </c>
      <c r="J9" s="145">
        <v>3.1583837010015943</v>
      </c>
    </row>
    <row r="10" spans="1:10" ht="13">
      <c r="B10" s="19" t="s">
        <v>131</v>
      </c>
      <c r="C10" s="76">
        <v>1.3446143578517609</v>
      </c>
      <c r="D10" s="76">
        <v>1.0494104048440658</v>
      </c>
      <c r="E10" s="76">
        <v>2.2361615587979533</v>
      </c>
      <c r="F10" s="76">
        <v>0.89814259238573968</v>
      </c>
      <c r="G10" s="76">
        <v>1.1418981112363253</v>
      </c>
      <c r="H10" s="76">
        <v>0.38551085327264961</v>
      </c>
      <c r="I10" s="76">
        <v>1.4339981412492491</v>
      </c>
      <c r="J10" s="145">
        <v>1.2478624621760672</v>
      </c>
    </row>
    <row r="11" spans="1:10" ht="13">
      <c r="B11" s="19" t="s">
        <v>202</v>
      </c>
      <c r="C11" s="76">
        <v>0.27632790262916301</v>
      </c>
      <c r="D11" s="76">
        <v>0.12242842321670955</v>
      </c>
      <c r="E11" s="76">
        <v>0.14351230263943543</v>
      </c>
      <c r="F11" s="76">
        <v>9.4341554402627731E-2</v>
      </c>
      <c r="G11" s="76">
        <v>0.20128617710723998</v>
      </c>
      <c r="H11" s="76">
        <v>0.57539074252018307</v>
      </c>
      <c r="I11" s="76">
        <v>0.21792741338148044</v>
      </c>
      <c r="J11" s="145">
        <v>0.20798327866636035</v>
      </c>
    </row>
    <row r="12" spans="1:10" ht="13">
      <c r="B12" s="2" t="s">
        <v>46</v>
      </c>
      <c r="C12" s="76">
        <v>2.097388786332234</v>
      </c>
      <c r="D12" s="76">
        <v>0.71286850625334264</v>
      </c>
      <c r="E12" s="76">
        <v>1.4457107631172623</v>
      </c>
      <c r="F12" s="76">
        <v>1.2017650791795125</v>
      </c>
      <c r="G12" s="76">
        <v>1.036125926676235</v>
      </c>
      <c r="H12" s="76">
        <v>1.3786102570256789</v>
      </c>
      <c r="I12" s="76">
        <v>0.39505586818512828</v>
      </c>
      <c r="J12" s="145">
        <v>1.0059910632131814</v>
      </c>
    </row>
    <row r="13" spans="1:10" ht="13">
      <c r="B13" s="2" t="s">
        <v>47</v>
      </c>
      <c r="C13" s="76">
        <v>0.4095053018500967</v>
      </c>
      <c r="D13" s="76">
        <v>0.56440112575981394</v>
      </c>
      <c r="E13" s="76">
        <v>1.1792651211093825</v>
      </c>
      <c r="F13" s="76">
        <v>0.1550328421803106</v>
      </c>
      <c r="G13" s="76">
        <v>3.7507518954186887</v>
      </c>
      <c r="H13" s="76">
        <v>0.58361332834365043</v>
      </c>
      <c r="I13" s="76">
        <v>0.88740310290616065</v>
      </c>
      <c r="J13" s="145">
        <v>0.83783502412754651</v>
      </c>
    </row>
    <row r="14" spans="1:10" ht="13">
      <c r="A14" s="7"/>
      <c r="C14" s="68"/>
      <c r="D14" s="68"/>
      <c r="E14" s="68"/>
      <c r="F14" s="68"/>
      <c r="G14" s="68"/>
      <c r="H14" s="68"/>
      <c r="I14" s="68"/>
      <c r="J14" s="145"/>
    </row>
    <row r="15" spans="1:10" ht="13">
      <c r="A15" s="7" t="s">
        <v>48</v>
      </c>
      <c r="C15" s="77"/>
      <c r="D15" s="77"/>
      <c r="E15" s="77"/>
      <c r="F15" s="77"/>
      <c r="G15" s="77"/>
      <c r="H15" s="77"/>
      <c r="I15" s="77"/>
      <c r="J15" s="145"/>
    </row>
    <row r="16" spans="1:10" s="10" customFormat="1" ht="18" customHeight="1">
      <c r="B16" s="11" t="s">
        <v>45</v>
      </c>
      <c r="C16" s="137">
        <v>52.884138886598009</v>
      </c>
      <c r="D16" s="137">
        <v>54.874256394603833</v>
      </c>
      <c r="E16" s="137">
        <v>46.522859581931534</v>
      </c>
      <c r="F16" s="137">
        <v>44.492777116022808</v>
      </c>
      <c r="G16" s="137">
        <v>41.046412960355482</v>
      </c>
      <c r="H16" s="137">
        <v>43.161266030758817</v>
      </c>
      <c r="I16" s="137">
        <v>51.629836542958159</v>
      </c>
      <c r="J16" s="177">
        <v>50.028349831462094</v>
      </c>
    </row>
    <row r="17" spans="1:11" ht="25">
      <c r="B17" s="14" t="s">
        <v>49</v>
      </c>
      <c r="C17" s="135">
        <v>20.579187191005492</v>
      </c>
      <c r="D17" s="135">
        <v>31.446195469091805</v>
      </c>
      <c r="E17" s="135">
        <v>22.399123014555698</v>
      </c>
      <c r="F17" s="135">
        <v>17.094501049188111</v>
      </c>
      <c r="G17" s="135">
        <v>15.745343215765143</v>
      </c>
      <c r="H17" s="135">
        <v>14.499931289820525</v>
      </c>
      <c r="I17" s="135">
        <v>17.963239212872871</v>
      </c>
      <c r="J17" s="145">
        <v>22.174818125988484</v>
      </c>
    </row>
    <row r="18" spans="1:11" ht="25">
      <c r="B18" s="14" t="s">
        <v>50</v>
      </c>
      <c r="C18" s="135">
        <v>14.697737337746078</v>
      </c>
      <c r="D18" s="135">
        <v>1.4924917432132563</v>
      </c>
      <c r="E18" s="135">
        <v>11.115449037895228</v>
      </c>
      <c r="F18" s="135">
        <v>20.544779900305151</v>
      </c>
      <c r="G18" s="135">
        <v>12.255507342874221</v>
      </c>
      <c r="H18" s="135">
        <v>16.942920033939366</v>
      </c>
      <c r="I18" s="135">
        <v>17.994934418281691</v>
      </c>
      <c r="J18" s="145">
        <v>11.834806875565782</v>
      </c>
    </row>
    <row r="19" spans="1:11" ht="25">
      <c r="B19" s="104" t="s">
        <v>90</v>
      </c>
      <c r="C19" s="135">
        <v>17.607214357846438</v>
      </c>
      <c r="D19" s="135">
        <v>21.935569182298767</v>
      </c>
      <c r="E19" s="135">
        <v>13.008287529480603</v>
      </c>
      <c r="F19" s="135">
        <v>6.8534961665295464</v>
      </c>
      <c r="G19" s="135">
        <v>13.045562401716115</v>
      </c>
      <c r="H19" s="135">
        <v>11.71841470699893</v>
      </c>
      <c r="I19" s="135">
        <v>15.671662911803594</v>
      </c>
      <c r="J19" s="145">
        <v>16.018724829907828</v>
      </c>
    </row>
    <row r="20" spans="1:11" ht="13">
      <c r="A20" s="7"/>
      <c r="C20" s="68"/>
      <c r="D20" s="68"/>
      <c r="E20" s="68"/>
      <c r="F20" s="68"/>
      <c r="G20" s="68"/>
      <c r="H20" s="68"/>
      <c r="I20" s="68"/>
      <c r="J20" s="145"/>
    </row>
    <row r="21" spans="1:11" ht="13">
      <c r="A21" s="7" t="s">
        <v>51</v>
      </c>
      <c r="C21" s="77"/>
      <c r="D21" s="77"/>
      <c r="E21" s="77"/>
      <c r="F21" s="77"/>
      <c r="G21" s="77"/>
      <c r="H21" s="77"/>
      <c r="I21" s="77"/>
      <c r="J21" s="145"/>
    </row>
    <row r="22" spans="1:11" s="10" customFormat="1" ht="18" customHeight="1">
      <c r="B22" s="11" t="s">
        <v>45</v>
      </c>
      <c r="C22" s="137">
        <v>18.886766564358631</v>
      </c>
      <c r="D22" s="137">
        <v>18.203933544183393</v>
      </c>
      <c r="E22" s="137">
        <v>21.092507405981184</v>
      </c>
      <c r="F22" s="137">
        <v>28.367088637778053</v>
      </c>
      <c r="G22" s="137">
        <v>25.049684442068255</v>
      </c>
      <c r="H22" s="137">
        <v>26.2798191701701</v>
      </c>
      <c r="I22" s="137">
        <v>23.270845343493868</v>
      </c>
      <c r="J22" s="177">
        <v>21.916736464466005</v>
      </c>
      <c r="K22" s="75"/>
    </row>
    <row r="23" spans="1:11" ht="13">
      <c r="B23" s="2" t="s">
        <v>52</v>
      </c>
      <c r="C23" s="76">
        <v>11.289102392525068</v>
      </c>
      <c r="D23" s="76">
        <v>9.3027561187797794</v>
      </c>
      <c r="E23" s="76">
        <v>13.122422035767686</v>
      </c>
      <c r="F23" s="76">
        <v>15.876605482264752</v>
      </c>
      <c r="G23" s="76">
        <v>15.380023097557244</v>
      </c>
      <c r="H23" s="76">
        <v>10.853269525598511</v>
      </c>
      <c r="I23" s="76">
        <v>11.89186663099521</v>
      </c>
      <c r="J23" s="145">
        <v>11.702540392429771</v>
      </c>
    </row>
    <row r="24" spans="1:11" ht="13">
      <c r="B24" s="2" t="s">
        <v>53</v>
      </c>
      <c r="C24" s="76">
        <v>6.9469594196700042</v>
      </c>
      <c r="D24" s="76">
        <v>7.9314532015841195</v>
      </c>
      <c r="E24" s="76">
        <v>6.6783888512506522</v>
      </c>
      <c r="F24" s="76">
        <v>9.5115825502542553</v>
      </c>
      <c r="G24" s="76">
        <v>8.3309500219308461</v>
      </c>
      <c r="H24" s="76">
        <v>14.038315308617639</v>
      </c>
      <c r="I24" s="76">
        <v>9.9680846609326981</v>
      </c>
      <c r="J24" s="145">
        <v>8.8860448411736446</v>
      </c>
    </row>
    <row r="25" spans="1:11" ht="13">
      <c r="B25" s="2" t="s">
        <v>54</v>
      </c>
      <c r="C25" s="76">
        <v>0.65070475216355861</v>
      </c>
      <c r="D25" s="76">
        <v>0.96972422381949364</v>
      </c>
      <c r="E25" s="76">
        <v>1.2916965189628462</v>
      </c>
      <c r="F25" s="76">
        <v>2.978900605259045</v>
      </c>
      <c r="G25" s="76">
        <v>1.3387113225801657</v>
      </c>
      <c r="H25" s="76">
        <v>1.3882343359539502</v>
      </c>
      <c r="I25" s="76">
        <v>1.4108940515659603</v>
      </c>
      <c r="J25" s="145">
        <v>1.3281512308625887</v>
      </c>
    </row>
    <row r="26" spans="1:11" ht="13">
      <c r="A26" s="7"/>
      <c r="C26" s="69"/>
      <c r="D26" s="69"/>
      <c r="E26" s="69"/>
      <c r="F26" s="69"/>
      <c r="G26" s="69"/>
      <c r="H26" s="69"/>
      <c r="I26" s="69"/>
      <c r="J26" s="145"/>
    </row>
    <row r="27" spans="1:11" ht="13">
      <c r="A27" s="7" t="s">
        <v>55</v>
      </c>
      <c r="B27" s="12"/>
      <c r="C27" s="75">
        <v>100</v>
      </c>
      <c r="D27" s="75">
        <v>100.00000000000003</v>
      </c>
      <c r="E27" s="75">
        <v>100.00000000000001</v>
      </c>
      <c r="F27" s="75">
        <v>100</v>
      </c>
      <c r="G27" s="75">
        <v>99.999999999999986</v>
      </c>
      <c r="H27" s="75">
        <v>100</v>
      </c>
      <c r="I27" s="75">
        <v>100</v>
      </c>
      <c r="J27" s="145">
        <v>100</v>
      </c>
    </row>
    <row r="28" spans="1:11" ht="13">
      <c r="A28" s="7"/>
      <c r="B28" s="12"/>
      <c r="C28" s="12"/>
      <c r="D28" s="12"/>
      <c r="E28" s="12"/>
      <c r="F28" s="12"/>
      <c r="G28" s="12"/>
      <c r="H28" s="12"/>
      <c r="I28" s="12"/>
      <c r="J28" s="145"/>
    </row>
    <row r="29" spans="1:11">
      <c r="A29" s="5" t="s">
        <v>37</v>
      </c>
    </row>
    <row r="32" spans="1:11">
      <c r="A32" s="5" t="s">
        <v>182</v>
      </c>
    </row>
    <row r="33" spans="1:1">
      <c r="A33" s="5" t="s">
        <v>101</v>
      </c>
    </row>
    <row r="34" spans="1:1">
      <c r="A34" s="5" t="s">
        <v>216</v>
      </c>
    </row>
  </sheetData>
  <phoneticPr fontId="3" type="noConversion"/>
  <hyperlinks>
    <hyperlink ref="H1" location="Contenu!A1" display="retour"/>
  </hyperlinks>
  <pageMargins left="0.78740157499999996" right="0.78740157499999996" top="0.984251969" bottom="0.984251969" header="0.4921259845" footer="0.4921259845"/>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39997558519241921"/>
    <pageSetUpPr fitToPage="1"/>
  </sheetPr>
  <dimension ref="A1:N34"/>
  <sheetViews>
    <sheetView zoomScale="54" zoomScaleNormal="54" workbookViewId="0">
      <selection activeCell="N22" sqref="N22"/>
    </sheetView>
  </sheetViews>
  <sheetFormatPr baseColWidth="10" defaultColWidth="11.453125" defaultRowHeight="12.5"/>
  <cols>
    <col min="1" max="1" width="2.26953125" style="2" customWidth="1"/>
    <col min="2" max="2" width="55.26953125" style="2" customWidth="1"/>
    <col min="3" max="14" width="17.7265625" style="2" customWidth="1"/>
    <col min="15" max="16384" width="11.453125" style="2"/>
  </cols>
  <sheetData>
    <row r="1" spans="1:14" ht="13">
      <c r="A1" s="7" t="s">
        <v>218</v>
      </c>
      <c r="F1" s="3"/>
      <c r="H1" s="31" t="s">
        <v>58</v>
      </c>
      <c r="I1" s="31"/>
    </row>
    <row r="3" spans="1:14">
      <c r="B3" s="55" t="s">
        <v>19</v>
      </c>
      <c r="N3" s="142"/>
    </row>
    <row r="4" spans="1:14" ht="39">
      <c r="A4" s="8"/>
      <c r="B4" s="9"/>
      <c r="C4" s="8" t="s">
        <v>163</v>
      </c>
      <c r="D4" s="8" t="s">
        <v>171</v>
      </c>
      <c r="E4" s="8" t="s">
        <v>164</v>
      </c>
      <c r="F4" s="8" t="s">
        <v>165</v>
      </c>
      <c r="G4" s="8" t="s">
        <v>166</v>
      </c>
      <c r="H4" s="8" t="s">
        <v>169</v>
      </c>
      <c r="I4" s="8" t="s">
        <v>170</v>
      </c>
      <c r="J4" s="8" t="s">
        <v>167</v>
      </c>
      <c r="K4" s="8" t="s">
        <v>9</v>
      </c>
      <c r="L4" s="8" t="s">
        <v>168</v>
      </c>
      <c r="M4" s="8" t="s">
        <v>11</v>
      </c>
      <c r="N4" s="143" t="s">
        <v>14</v>
      </c>
    </row>
    <row r="5" spans="1:14" ht="13">
      <c r="C5" s="65"/>
      <c r="D5" s="65"/>
      <c r="E5" s="74"/>
      <c r="F5" s="74"/>
      <c r="G5" s="74"/>
      <c r="H5" s="65"/>
      <c r="I5" s="74"/>
      <c r="J5" s="29"/>
      <c r="N5" s="142"/>
    </row>
    <row r="6" spans="1:14" ht="13">
      <c r="A6" s="7" t="s">
        <v>35</v>
      </c>
      <c r="C6" s="65"/>
      <c r="D6" s="65"/>
      <c r="E6" s="74"/>
      <c r="F6" s="74"/>
      <c r="G6" s="74"/>
      <c r="H6" s="65"/>
      <c r="I6" s="74"/>
      <c r="J6" s="29"/>
      <c r="N6" s="142"/>
    </row>
    <row r="7" spans="1:14" s="10" customFormat="1" ht="18" customHeight="1">
      <c r="B7" s="11" t="s">
        <v>45</v>
      </c>
      <c r="C7" s="138">
        <v>53603.01211009299</v>
      </c>
      <c r="D7" s="138">
        <v>241969.66209826001</v>
      </c>
      <c r="E7" s="138">
        <v>52901.141087890006</v>
      </c>
      <c r="F7" s="138">
        <v>11442.712535623999</v>
      </c>
      <c r="G7" s="138">
        <v>115590.4323496</v>
      </c>
      <c r="H7" s="138">
        <v>33680.216739028001</v>
      </c>
      <c r="I7" s="138">
        <v>83575.024191379984</v>
      </c>
      <c r="J7" s="138">
        <v>4108.1015100000004</v>
      </c>
      <c r="K7" s="138">
        <v>49286.067443040003</v>
      </c>
      <c r="L7" s="138">
        <v>7552.4949711970003</v>
      </c>
      <c r="M7" s="138">
        <v>58479.811198690004</v>
      </c>
      <c r="N7" s="179">
        <v>712188.67623480188</v>
      </c>
    </row>
    <row r="8" spans="1:14" ht="13">
      <c r="B8" s="19" t="s">
        <v>194</v>
      </c>
      <c r="C8" s="52">
        <v>42287.325274000003</v>
      </c>
      <c r="D8" s="52">
        <v>151072.97777</v>
      </c>
      <c r="E8" s="52">
        <v>36931.716368000001</v>
      </c>
      <c r="F8" s="52">
        <v>7856.5628092999996</v>
      </c>
      <c r="G8" s="52">
        <v>100753.55985000001</v>
      </c>
      <c r="H8" s="52">
        <v>29785.890597000001</v>
      </c>
      <c r="I8" s="52">
        <v>75676.746973999994</v>
      </c>
      <c r="J8" s="52">
        <v>3368.4117900000001</v>
      </c>
      <c r="K8" s="52">
        <v>41257.387519000004</v>
      </c>
      <c r="L8" s="52">
        <v>6487.4049515999995</v>
      </c>
      <c r="M8" s="52">
        <v>52769.570755000001</v>
      </c>
      <c r="N8" s="147">
        <v>548247.55465790001</v>
      </c>
    </row>
    <row r="9" spans="1:14" ht="13">
      <c r="B9" s="19" t="s">
        <v>210</v>
      </c>
      <c r="C9" s="52">
        <v>5385.1461238000002</v>
      </c>
      <c r="D9" s="52">
        <v>58931.749494000003</v>
      </c>
      <c r="E9" s="52">
        <v>7606.4966449000003</v>
      </c>
      <c r="F9" s="52">
        <v>405.58933999999999</v>
      </c>
      <c r="G9" s="52">
        <v>5995.7901578000001</v>
      </c>
      <c r="H9" s="52">
        <v>822.93155999999999</v>
      </c>
      <c r="I9" s="52">
        <v>230.23907</v>
      </c>
      <c r="J9" s="52">
        <v>0</v>
      </c>
      <c r="K9" s="52">
        <v>285.35104999999999</v>
      </c>
      <c r="L9" s="52">
        <v>184.09389843</v>
      </c>
      <c r="M9" s="52">
        <v>329.83690000000001</v>
      </c>
      <c r="N9" s="147">
        <v>80177.224238929994</v>
      </c>
    </row>
    <row r="10" spans="1:14" ht="13">
      <c r="B10" s="19" t="s">
        <v>131</v>
      </c>
      <c r="C10" s="52">
        <v>859.47233000000006</v>
      </c>
      <c r="D10" s="52">
        <v>4196.5817198000004</v>
      </c>
      <c r="E10" s="52">
        <v>2527.3711431000002</v>
      </c>
      <c r="F10" s="52">
        <v>22.225460000000002</v>
      </c>
      <c r="G10" s="52">
        <v>4347.9977904999996</v>
      </c>
      <c r="H10" s="52">
        <v>2718.2617584</v>
      </c>
      <c r="I10" s="52">
        <v>6804.3776903999997</v>
      </c>
      <c r="J10" s="52">
        <v>356.74882000000002</v>
      </c>
      <c r="K10" s="52">
        <v>5637.6439035000003</v>
      </c>
      <c r="L10" s="52">
        <v>588.66210000000001</v>
      </c>
      <c r="M10" s="52">
        <v>3618.2993700000002</v>
      </c>
      <c r="N10" s="147">
        <v>31677.642085700005</v>
      </c>
    </row>
    <row r="11" spans="1:14" ht="13">
      <c r="B11" s="19" t="s">
        <v>202</v>
      </c>
      <c r="C11" s="52">
        <v>97.848300893000001</v>
      </c>
      <c r="D11" s="52">
        <v>795.30462246000002</v>
      </c>
      <c r="E11" s="52">
        <v>298.42545928999999</v>
      </c>
      <c r="F11" s="52">
        <v>16.588346324</v>
      </c>
      <c r="G11" s="52">
        <v>1024.3711082</v>
      </c>
      <c r="H11" s="52">
        <v>22.590745918</v>
      </c>
      <c r="I11" s="52">
        <v>158.32291705</v>
      </c>
      <c r="J11" s="52">
        <v>210.59899999999999</v>
      </c>
      <c r="K11" s="52">
        <v>1141.7833244000001</v>
      </c>
      <c r="L11" s="52">
        <v>197.21435790999999</v>
      </c>
      <c r="M11" s="52">
        <v>1316.7162636999999</v>
      </c>
      <c r="N11" s="147">
        <v>5279.764446145</v>
      </c>
    </row>
    <row r="12" spans="1:14" ht="13">
      <c r="B12" s="2" t="s">
        <v>46</v>
      </c>
      <c r="C12" s="52">
        <v>4008.1472714000001</v>
      </c>
      <c r="D12" s="52">
        <v>12524.253398000001</v>
      </c>
      <c r="E12" s="52">
        <v>2880.4706805999999</v>
      </c>
      <c r="F12" s="52">
        <v>2824.6868199999999</v>
      </c>
      <c r="G12" s="52">
        <v>1443.6950830999999</v>
      </c>
      <c r="H12" s="52">
        <v>267.49632771</v>
      </c>
      <c r="I12" s="52">
        <v>446.94934992999998</v>
      </c>
      <c r="J12" s="52">
        <v>92.224999999999994</v>
      </c>
      <c r="K12" s="52">
        <v>708.41432583000005</v>
      </c>
      <c r="L12" s="52">
        <v>80.493713061999998</v>
      </c>
      <c r="M12" s="52">
        <v>260.77798999999999</v>
      </c>
      <c r="N12" s="147">
        <v>25537.609959631995</v>
      </c>
    </row>
    <row r="13" spans="1:14" ht="13">
      <c r="B13" s="2" t="s">
        <v>47</v>
      </c>
      <c r="C13" s="52">
        <v>965.07281</v>
      </c>
      <c r="D13" s="52">
        <v>14448.795093999999</v>
      </c>
      <c r="E13" s="52">
        <v>2656.6607920000001</v>
      </c>
      <c r="F13" s="52">
        <v>317.05975999999998</v>
      </c>
      <c r="G13" s="52">
        <v>2025.01836</v>
      </c>
      <c r="H13" s="52">
        <v>63.045749999999998</v>
      </c>
      <c r="I13" s="52">
        <v>258.38819000000001</v>
      </c>
      <c r="J13" s="52">
        <v>80.116900000000001</v>
      </c>
      <c r="K13" s="52">
        <v>255.48732031</v>
      </c>
      <c r="L13" s="52">
        <v>14.625950195</v>
      </c>
      <c r="M13" s="52">
        <v>184.60991999000001</v>
      </c>
      <c r="N13" s="147">
        <v>21268.880846495005</v>
      </c>
    </row>
    <row r="14" spans="1:14" ht="13">
      <c r="A14" s="7"/>
      <c r="C14" s="52"/>
      <c r="D14" s="52"/>
      <c r="E14" s="52"/>
      <c r="F14" s="52"/>
      <c r="G14" s="52"/>
      <c r="H14" s="52"/>
      <c r="I14" s="52"/>
      <c r="J14" s="52"/>
      <c r="K14" s="52"/>
      <c r="L14" s="52"/>
      <c r="M14" s="52"/>
      <c r="N14" s="148"/>
    </row>
    <row r="15" spans="1:14" ht="13">
      <c r="A15" s="7" t="s">
        <v>48</v>
      </c>
      <c r="C15" s="52"/>
      <c r="D15" s="52"/>
      <c r="E15" s="52"/>
      <c r="F15" s="52"/>
      <c r="G15" s="52"/>
      <c r="H15" s="52"/>
      <c r="I15" s="52"/>
      <c r="J15" s="52"/>
      <c r="K15" s="52"/>
      <c r="L15" s="52"/>
      <c r="M15" s="52"/>
      <c r="N15" s="148"/>
    </row>
    <row r="16" spans="1:14" s="10" customFormat="1" ht="18" customHeight="1">
      <c r="B16" s="11" t="s">
        <v>45</v>
      </c>
      <c r="C16" s="138">
        <v>97005.593732000008</v>
      </c>
      <c r="D16" s="138">
        <v>320675.80880799994</v>
      </c>
      <c r="E16" s="138">
        <v>90491.892019999999</v>
      </c>
      <c r="F16" s="138">
        <v>16065.715256899999</v>
      </c>
      <c r="G16" s="138">
        <v>207300.24411600002</v>
      </c>
      <c r="H16" s="138">
        <v>73338.127040000007</v>
      </c>
      <c r="I16" s="138">
        <v>198578.15165400002</v>
      </c>
      <c r="J16" s="138">
        <v>9740.2355122000008</v>
      </c>
      <c r="K16" s="138">
        <v>99037.549838000006</v>
      </c>
      <c r="L16" s="138">
        <v>16172.386086899998</v>
      </c>
      <c r="M16" s="138">
        <v>141590.15536899999</v>
      </c>
      <c r="N16" s="179">
        <v>1269995.8594330002</v>
      </c>
    </row>
    <row r="17" spans="1:14" ht="25.5">
      <c r="B17" s="14" t="s">
        <v>49</v>
      </c>
      <c r="C17" s="52">
        <v>44184.629517000001</v>
      </c>
      <c r="D17" s="52">
        <v>141752.27684999999</v>
      </c>
      <c r="E17" s="52">
        <v>32779.737771</v>
      </c>
      <c r="F17" s="52">
        <v>3931.6266666000001</v>
      </c>
      <c r="G17" s="52">
        <v>113487.27319000001</v>
      </c>
      <c r="H17" s="52">
        <v>27327.099254000001</v>
      </c>
      <c r="I17" s="52">
        <v>58509.802918000001</v>
      </c>
      <c r="J17" s="52">
        <v>1965.9110000000001</v>
      </c>
      <c r="K17" s="52">
        <v>52673.013917999997</v>
      </c>
      <c r="L17" s="52">
        <v>4630.4197181999998</v>
      </c>
      <c r="M17" s="52">
        <v>81677.579889000001</v>
      </c>
      <c r="N17" s="149">
        <v>562919.37069180002</v>
      </c>
    </row>
    <row r="18" spans="1:14" ht="25.5">
      <c r="B18" s="14" t="s">
        <v>50</v>
      </c>
      <c r="C18" s="52">
        <v>25554.940344999999</v>
      </c>
      <c r="D18" s="52">
        <v>76779.082567999998</v>
      </c>
      <c r="E18" s="52">
        <v>26433.288322</v>
      </c>
      <c r="F18" s="52">
        <v>7162.2437600000003</v>
      </c>
      <c r="G18" s="52">
        <v>50530.159502000002</v>
      </c>
      <c r="H18" s="52">
        <v>21709.936001999999</v>
      </c>
      <c r="I18" s="52">
        <v>38834.260986000001</v>
      </c>
      <c r="J18" s="52">
        <v>4321.1000999999997</v>
      </c>
      <c r="K18" s="52">
        <v>16684.481486000001</v>
      </c>
      <c r="L18" s="52">
        <v>5691.3944434000005</v>
      </c>
      <c r="M18" s="52">
        <v>26731.882699999998</v>
      </c>
      <c r="N18" s="149">
        <v>300432.77021440008</v>
      </c>
    </row>
    <row r="19" spans="1:14" ht="25.5">
      <c r="B19" s="104" t="s">
        <v>90</v>
      </c>
      <c r="C19" s="52">
        <v>27266.023870000001</v>
      </c>
      <c r="D19" s="52">
        <v>102144.44938999999</v>
      </c>
      <c r="E19" s="52">
        <v>31278.865926999999</v>
      </c>
      <c r="F19" s="52">
        <v>4971.8448302999996</v>
      </c>
      <c r="G19" s="52">
        <v>43282.811424</v>
      </c>
      <c r="H19" s="52">
        <v>24301.091784</v>
      </c>
      <c r="I19" s="52">
        <v>101234.08775000001</v>
      </c>
      <c r="J19" s="52">
        <v>3453.2244122000002</v>
      </c>
      <c r="K19" s="52">
        <v>29680.054434000001</v>
      </c>
      <c r="L19" s="52">
        <v>5850.5719252999997</v>
      </c>
      <c r="M19" s="52">
        <v>33180.692779999998</v>
      </c>
      <c r="N19" s="149">
        <v>406643.71852679993</v>
      </c>
    </row>
    <row r="20" spans="1:14" ht="13">
      <c r="A20" s="7"/>
      <c r="C20" s="52"/>
      <c r="D20" s="52"/>
      <c r="E20" s="52"/>
      <c r="F20" s="52"/>
      <c r="G20" s="52"/>
      <c r="H20" s="52"/>
      <c r="I20" s="52"/>
      <c r="J20" s="52"/>
      <c r="K20" s="52"/>
      <c r="L20" s="52"/>
      <c r="M20" s="52"/>
      <c r="N20" s="148"/>
    </row>
    <row r="21" spans="1:14" ht="13">
      <c r="A21" s="7" t="s">
        <v>51</v>
      </c>
      <c r="C21" s="52"/>
      <c r="D21" s="52"/>
      <c r="E21" s="52"/>
      <c r="F21" s="52"/>
      <c r="G21" s="52"/>
      <c r="H21" s="52"/>
      <c r="I21" s="52"/>
      <c r="J21" s="52"/>
      <c r="K21" s="52"/>
      <c r="L21" s="52"/>
      <c r="M21" s="52"/>
      <c r="N21" s="148"/>
    </row>
    <row r="22" spans="1:14" s="10" customFormat="1" ht="18" customHeight="1">
      <c r="B22" s="11" t="s">
        <v>45</v>
      </c>
      <c r="C22" s="138">
        <v>33709.677355499996</v>
      </c>
      <c r="D22" s="138">
        <v>131951.90622229999</v>
      </c>
      <c r="E22" s="138">
        <v>31272.245845990001</v>
      </c>
      <c r="F22" s="138">
        <v>6841.0131820699999</v>
      </c>
      <c r="G22" s="138">
        <v>190886.77718389998</v>
      </c>
      <c r="H22" s="138">
        <v>15642.906008099999</v>
      </c>
      <c r="I22" s="138">
        <v>31532.957115799996</v>
      </c>
      <c r="J22" s="138">
        <v>4308.6524899999995</v>
      </c>
      <c r="K22" s="138">
        <v>51851.121769900004</v>
      </c>
      <c r="L22" s="138">
        <v>22624.96981069</v>
      </c>
      <c r="M22" s="138">
        <v>35745.605570899999</v>
      </c>
      <c r="N22" s="179">
        <v>556367.83255515003</v>
      </c>
    </row>
    <row r="23" spans="1:14" ht="13">
      <c r="B23" s="2" t="s">
        <v>52</v>
      </c>
      <c r="C23" s="52">
        <v>14003.049605</v>
      </c>
      <c r="D23" s="52">
        <v>40435.932172000001</v>
      </c>
      <c r="E23" s="52">
        <v>6111.7673673999998</v>
      </c>
      <c r="F23" s="52">
        <v>1047.38464</v>
      </c>
      <c r="G23" s="52">
        <v>139068.93495</v>
      </c>
      <c r="H23" s="52">
        <v>6169.9200401999997</v>
      </c>
      <c r="I23" s="52">
        <v>15187.097878</v>
      </c>
      <c r="J23" s="52">
        <v>2862.71533</v>
      </c>
      <c r="K23" s="52">
        <v>35819.855929999998</v>
      </c>
      <c r="L23" s="52">
        <v>13346.924032999999</v>
      </c>
      <c r="M23" s="52">
        <v>23021.534329999999</v>
      </c>
      <c r="N23" s="147">
        <v>297075.11627559998</v>
      </c>
    </row>
    <row r="24" spans="1:14" ht="13">
      <c r="B24" s="2" t="s">
        <v>53</v>
      </c>
      <c r="C24" s="52">
        <v>18066.605235999999</v>
      </c>
      <c r="D24" s="52">
        <v>86303.084510999994</v>
      </c>
      <c r="E24" s="52">
        <v>24213.539979000001</v>
      </c>
      <c r="F24" s="52">
        <v>5562.7855117999998</v>
      </c>
      <c r="G24" s="52">
        <v>45106.810782</v>
      </c>
      <c r="H24" s="52">
        <v>5431.9110387000001</v>
      </c>
      <c r="I24" s="52">
        <v>7607.6576218999999</v>
      </c>
      <c r="J24" s="52">
        <v>1344.56666</v>
      </c>
      <c r="K24" s="52">
        <v>13567.195614</v>
      </c>
      <c r="L24" s="52">
        <v>8600.5784678</v>
      </c>
      <c r="M24" s="52">
        <v>9772.1663331</v>
      </c>
      <c r="N24" s="147">
        <v>225576.90175529997</v>
      </c>
    </row>
    <row r="25" spans="1:14" ht="13">
      <c r="B25" s="2" t="s">
        <v>54</v>
      </c>
      <c r="C25" s="52">
        <v>1640.0225144999999</v>
      </c>
      <c r="D25" s="52">
        <v>5212.8895393000003</v>
      </c>
      <c r="E25" s="52">
        <v>946.93849958999999</v>
      </c>
      <c r="F25" s="52">
        <v>230.84303027000001</v>
      </c>
      <c r="G25" s="52">
        <v>6711.0314519000003</v>
      </c>
      <c r="H25" s="52">
        <v>4041.0749292</v>
      </c>
      <c r="I25" s="52">
        <v>8738.2016158999995</v>
      </c>
      <c r="J25" s="52">
        <v>101.37050000000001</v>
      </c>
      <c r="K25" s="52">
        <v>2464.0702259</v>
      </c>
      <c r="L25" s="52">
        <v>677.46730989000002</v>
      </c>
      <c r="M25" s="52">
        <v>2951.9049077999998</v>
      </c>
      <c r="N25" s="147">
        <v>33715.814524249996</v>
      </c>
    </row>
    <row r="26" spans="1:14" ht="13">
      <c r="A26" s="7"/>
      <c r="C26" s="69"/>
      <c r="D26" s="69"/>
      <c r="E26" s="69"/>
      <c r="F26" s="69"/>
      <c r="G26" s="69"/>
      <c r="H26" s="69"/>
      <c r="I26" s="69"/>
      <c r="J26" s="12"/>
      <c r="N26" s="148"/>
    </row>
    <row r="27" spans="1:14" ht="15.5">
      <c r="A27" s="7" t="s">
        <v>55</v>
      </c>
      <c r="B27" s="12"/>
      <c r="C27" s="178">
        <v>184318.283197593</v>
      </c>
      <c r="D27" s="178">
        <v>694597.37712855998</v>
      </c>
      <c r="E27" s="178">
        <v>174665.27895387998</v>
      </c>
      <c r="F27" s="178">
        <v>34349.440974593999</v>
      </c>
      <c r="G27" s="178">
        <v>513777.45364950004</v>
      </c>
      <c r="H27" s="178">
        <v>122661.24978712801</v>
      </c>
      <c r="I27" s="178">
        <v>313686.13296118</v>
      </c>
      <c r="J27" s="178">
        <v>18156.989512200002</v>
      </c>
      <c r="K27" s="178">
        <v>200174.73905094</v>
      </c>
      <c r="L27" s="178">
        <v>46349.850868786998</v>
      </c>
      <c r="M27" s="178">
        <v>235815.57213858998</v>
      </c>
      <c r="N27" s="179">
        <v>2538552.3682229524</v>
      </c>
    </row>
    <row r="28" spans="1:14" ht="13">
      <c r="A28" s="7"/>
      <c r="B28" s="12"/>
      <c r="C28" s="12"/>
      <c r="D28" s="12"/>
      <c r="E28" s="12"/>
      <c r="F28" s="12"/>
      <c r="G28" s="12"/>
      <c r="H28" s="12"/>
      <c r="I28" s="12"/>
      <c r="J28" s="12"/>
      <c r="N28" s="142"/>
    </row>
    <row r="29" spans="1:14">
      <c r="A29" s="5" t="s">
        <v>37</v>
      </c>
    </row>
    <row r="32" spans="1:14">
      <c r="A32" s="5" t="s">
        <v>182</v>
      </c>
    </row>
    <row r="33" spans="1:1">
      <c r="A33" s="5" t="s">
        <v>101</v>
      </c>
    </row>
    <row r="34" spans="1:1">
      <c r="A34" s="5" t="s">
        <v>162</v>
      </c>
    </row>
  </sheetData>
  <phoneticPr fontId="3" type="noConversion"/>
  <hyperlinks>
    <hyperlink ref="H1" location="Contenu!A1" display="retour"/>
  </hyperlinks>
  <pageMargins left="0.78740157480314965" right="0.78740157480314965" top="0.98425196850393704" bottom="0.98425196850393704" header="0.51181102362204722" footer="0.51181102362204722"/>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9" tint="0.39997558519241921"/>
    <pageSetUpPr fitToPage="1"/>
  </sheetPr>
  <dimension ref="A1:N34"/>
  <sheetViews>
    <sheetView zoomScale="75" zoomScaleNormal="75" workbookViewId="0">
      <selection activeCell="K16" sqref="K16"/>
    </sheetView>
  </sheetViews>
  <sheetFormatPr baseColWidth="10" defaultColWidth="11.453125" defaultRowHeight="12.5"/>
  <cols>
    <col min="1" max="1" width="2.26953125" style="2" customWidth="1"/>
    <col min="2" max="2" width="55.26953125" style="2" customWidth="1"/>
    <col min="3" max="14" width="17.7265625" style="2" customWidth="1"/>
    <col min="15" max="16384" width="11.453125" style="2"/>
  </cols>
  <sheetData>
    <row r="1" spans="1:14" ht="13">
      <c r="A1" s="7" t="s">
        <v>219</v>
      </c>
      <c r="F1" s="3"/>
      <c r="H1" s="31" t="s">
        <v>58</v>
      </c>
      <c r="I1" s="31"/>
    </row>
    <row r="3" spans="1:14">
      <c r="B3" s="55" t="s">
        <v>12</v>
      </c>
      <c r="N3" s="142"/>
    </row>
    <row r="4" spans="1:14" ht="39">
      <c r="A4" s="8"/>
      <c r="B4" s="9"/>
      <c r="C4" s="8" t="s">
        <v>163</v>
      </c>
      <c r="D4" s="8" t="s">
        <v>171</v>
      </c>
      <c r="E4" s="8" t="s">
        <v>164</v>
      </c>
      <c r="F4" s="8" t="s">
        <v>165</v>
      </c>
      <c r="G4" s="8" t="s">
        <v>166</v>
      </c>
      <c r="H4" s="8" t="s">
        <v>169</v>
      </c>
      <c r="I4" s="8" t="s">
        <v>170</v>
      </c>
      <c r="J4" s="8" t="s">
        <v>167</v>
      </c>
      <c r="K4" s="8" t="s">
        <v>9</v>
      </c>
      <c r="L4" s="8" t="s">
        <v>168</v>
      </c>
      <c r="M4" s="8" t="s">
        <v>11</v>
      </c>
      <c r="N4" s="143" t="s">
        <v>14</v>
      </c>
    </row>
    <row r="5" spans="1:14" ht="13">
      <c r="C5" s="65"/>
      <c r="D5" s="65"/>
      <c r="E5" s="74"/>
      <c r="F5" s="74"/>
      <c r="G5" s="74"/>
      <c r="H5" s="65"/>
      <c r="I5" s="74"/>
      <c r="J5" s="29"/>
      <c r="N5" s="142"/>
    </row>
    <row r="6" spans="1:14" ht="13">
      <c r="A6" s="7" t="s">
        <v>35</v>
      </c>
      <c r="C6" s="65"/>
      <c r="D6" s="65"/>
      <c r="E6" s="74"/>
      <c r="F6" s="74"/>
      <c r="G6" s="74"/>
      <c r="H6" s="65"/>
      <c r="I6" s="74"/>
      <c r="J6" s="29"/>
      <c r="N6" s="142"/>
    </row>
    <row r="7" spans="1:14" s="10" customFormat="1" ht="18" customHeight="1">
      <c r="B7" s="11" t="s">
        <v>45</v>
      </c>
      <c r="C7" s="139">
        <v>29.08176616024004</v>
      </c>
      <c r="D7" s="139">
        <v>34.835959660336421</v>
      </c>
      <c r="E7" s="139">
        <v>30.287153465605748</v>
      </c>
      <c r="F7" s="139">
        <v>33.312660150968433</v>
      </c>
      <c r="G7" s="139">
        <v>22.498151977773631</v>
      </c>
      <c r="H7" s="139">
        <v>27.457910951892469</v>
      </c>
      <c r="I7" s="139">
        <v>26.642881342071551</v>
      </c>
      <c r="J7" s="139">
        <v>22.625455102233182</v>
      </c>
      <c r="K7" s="139">
        <v>24.621522014572378</v>
      </c>
      <c r="L7" s="139">
        <v>16.294539959961369</v>
      </c>
      <c r="M7" s="139">
        <v>24.798960759182229</v>
      </c>
      <c r="N7" s="180">
        <v>28.054913703960775</v>
      </c>
    </row>
    <row r="8" spans="1:14" ht="13">
      <c r="B8" s="19" t="s">
        <v>194</v>
      </c>
      <c r="C8" s="140">
        <v>22.942555963733188</v>
      </c>
      <c r="D8" s="140">
        <v>21.749719009094179</v>
      </c>
      <c r="E8" s="140">
        <v>21.144280414055132</v>
      </c>
      <c r="F8" s="140">
        <v>22.872461927723879</v>
      </c>
      <c r="G8" s="140">
        <v>19.610350577729765</v>
      </c>
      <c r="H8" s="140">
        <v>24.283048353650244</v>
      </c>
      <c r="I8" s="140">
        <v>24.124989606526633</v>
      </c>
      <c r="J8" s="140">
        <v>18.551598478022498</v>
      </c>
      <c r="K8" s="140">
        <v>20.610686300682985</v>
      </c>
      <c r="L8" s="140">
        <v>13.996603721477689</v>
      </c>
      <c r="M8" s="140">
        <v>22.377475022721171</v>
      </c>
      <c r="N8" s="151">
        <v>21.596858174790636</v>
      </c>
    </row>
    <row r="9" spans="1:14" ht="13">
      <c r="B9" s="19" t="s">
        <v>210</v>
      </c>
      <c r="C9" s="140">
        <v>2.9216559694335977</v>
      </c>
      <c r="D9" s="140">
        <v>8.4843034878164509</v>
      </c>
      <c r="E9" s="140">
        <v>4.3548990906821734</v>
      </c>
      <c r="F9" s="140">
        <v>1.1807742091057247</v>
      </c>
      <c r="G9" s="140">
        <v>1.1670014157317108</v>
      </c>
      <c r="H9" s="140">
        <v>0.67089774596961416</v>
      </c>
      <c r="I9" s="140">
        <v>7.3397911417554779E-2</v>
      </c>
      <c r="J9" s="140">
        <v>0</v>
      </c>
      <c r="K9" s="140">
        <v>0.14255097888619428</v>
      </c>
      <c r="L9" s="140">
        <v>0.39718336732335174</v>
      </c>
      <c r="M9" s="140">
        <v>0.13987070362179188</v>
      </c>
      <c r="N9" s="151">
        <v>3.1583837009852971</v>
      </c>
    </row>
    <row r="10" spans="1:14" ht="13">
      <c r="B10" s="19" t="s">
        <v>131</v>
      </c>
      <c r="C10" s="140">
        <v>0.46629792502929723</v>
      </c>
      <c r="D10" s="140">
        <v>0.6041747144437134</v>
      </c>
      <c r="E10" s="140">
        <v>1.446979707837267</v>
      </c>
      <c r="F10" s="140">
        <v>6.4703993338461316E-2</v>
      </c>
      <c r="G10" s="140">
        <v>0.84628038066189881</v>
      </c>
      <c r="H10" s="140">
        <v>2.216072119856431</v>
      </c>
      <c r="I10" s="140">
        <v>2.1691675134527131</v>
      </c>
      <c r="J10" s="140">
        <v>1.9648015975351762</v>
      </c>
      <c r="K10" s="140">
        <v>2.816361310237725</v>
      </c>
      <c r="L10" s="140">
        <v>1.2700409795631467</v>
      </c>
      <c r="M10" s="140">
        <v>1.5343767746913286</v>
      </c>
      <c r="N10" s="151">
        <v>1.2478624621746572</v>
      </c>
    </row>
    <row r="11" spans="1:14" ht="13">
      <c r="B11" s="19" t="s">
        <v>202</v>
      </c>
      <c r="C11" s="140">
        <v>5.308659520667551E-2</v>
      </c>
      <c r="D11" s="140">
        <v>0.11449865039049817</v>
      </c>
      <c r="E11" s="140">
        <v>0.17085562802026533</v>
      </c>
      <c r="F11" s="140">
        <v>4.8292914974276575E-2</v>
      </c>
      <c r="G11" s="140">
        <v>0.19938031552837035</v>
      </c>
      <c r="H11" s="140">
        <v>1.8417182245578798E-2</v>
      </c>
      <c r="I11" s="140">
        <v>5.0471761552045767E-2</v>
      </c>
      <c r="J11" s="140">
        <v>1.1598784030716922</v>
      </c>
      <c r="K11" s="140">
        <v>0.57039331226975731</v>
      </c>
      <c r="L11" s="140">
        <v>0.42549081434652136</v>
      </c>
      <c r="M11" s="140">
        <v>0.55836696947483999</v>
      </c>
      <c r="N11" s="151">
        <v>0.20798327866842323</v>
      </c>
    </row>
    <row r="12" spans="1:14" ht="13">
      <c r="B12" s="2" t="s">
        <v>46</v>
      </c>
      <c r="C12" s="140">
        <v>2.1745793210883937</v>
      </c>
      <c r="D12" s="140">
        <v>1.80309540611495</v>
      </c>
      <c r="E12" s="140">
        <v>1.6491375377247028</v>
      </c>
      <c r="F12" s="140">
        <v>8.2233851260905038</v>
      </c>
      <c r="G12" s="140">
        <v>0.28099619258203018</v>
      </c>
      <c r="H12" s="140">
        <v>0.21807728860925962</v>
      </c>
      <c r="I12" s="140">
        <v>0.14248297994904094</v>
      </c>
      <c r="J12" s="140">
        <v>0.507931118966789</v>
      </c>
      <c r="K12" s="140">
        <v>0.35389796394325479</v>
      </c>
      <c r="L12" s="140">
        <v>0.17366552761921877</v>
      </c>
      <c r="M12" s="140">
        <v>0.11058556805007749</v>
      </c>
      <c r="N12" s="151">
        <v>1.0059910632258864</v>
      </c>
    </row>
    <row r="13" spans="1:14" ht="13">
      <c r="B13" s="2" t="s">
        <v>47</v>
      </c>
      <c r="C13" s="140">
        <v>0.52359038574888528</v>
      </c>
      <c r="D13" s="140">
        <v>2.0801683924766294</v>
      </c>
      <c r="E13" s="140">
        <v>1.5210010872862065</v>
      </c>
      <c r="F13" s="140">
        <v>0.92304197973558877</v>
      </c>
      <c r="G13" s="140">
        <v>0.39414309553985827</v>
      </c>
      <c r="H13" s="140">
        <v>5.139826156134273E-2</v>
      </c>
      <c r="I13" s="140">
        <v>8.2371569173565182E-2</v>
      </c>
      <c r="J13" s="140">
        <v>0.44124550463703271</v>
      </c>
      <c r="K13" s="140">
        <v>0.12763214855246255</v>
      </c>
      <c r="L13" s="140">
        <v>3.1555549631443226E-2</v>
      </c>
      <c r="M13" s="140">
        <v>7.8285720623023081E-2</v>
      </c>
      <c r="N13" s="151">
        <v>0.83783502411587962</v>
      </c>
    </row>
    <row r="14" spans="1:14" ht="13">
      <c r="A14" s="7"/>
      <c r="C14" s="140"/>
      <c r="D14" s="140"/>
      <c r="E14" s="140"/>
      <c r="F14" s="140"/>
      <c r="G14" s="140"/>
      <c r="H14" s="140"/>
      <c r="I14" s="140"/>
      <c r="J14" s="140"/>
      <c r="K14" s="140"/>
      <c r="L14" s="140"/>
      <c r="M14" s="140"/>
      <c r="N14" s="151"/>
    </row>
    <row r="15" spans="1:14" ht="13">
      <c r="A15" s="7" t="s">
        <v>48</v>
      </c>
      <c r="C15" s="140"/>
      <c r="D15" s="140"/>
      <c r="E15" s="140"/>
      <c r="F15" s="140"/>
      <c r="G15" s="140"/>
      <c r="H15" s="140"/>
      <c r="I15" s="140"/>
      <c r="J15" s="140"/>
      <c r="K15" s="140"/>
      <c r="L15" s="140"/>
      <c r="M15" s="140"/>
      <c r="N15" s="151"/>
    </row>
    <row r="16" spans="1:14" s="10" customFormat="1" ht="18" customHeight="1">
      <c r="B16" s="11" t="s">
        <v>45</v>
      </c>
      <c r="C16" s="139">
        <v>52.629393052672917</v>
      </c>
      <c r="D16" s="139">
        <v>46.167149397203602</v>
      </c>
      <c r="E16" s="139">
        <v>51.808746742330058</v>
      </c>
      <c r="F16" s="139">
        <v>46.771402389875121</v>
      </c>
      <c r="G16" s="139">
        <v>40.348256359536677</v>
      </c>
      <c r="H16" s="139">
        <v>59.789156858644745</v>
      </c>
      <c r="I16" s="139">
        <v>63.30472749287101</v>
      </c>
      <c r="J16" s="139">
        <v>53.644551073047452</v>
      </c>
      <c r="K16" s="139">
        <v>49.475548367167924</v>
      </c>
      <c r="L16" s="139">
        <v>34.891991632686867</v>
      </c>
      <c r="M16" s="139">
        <v>60.042750393848785</v>
      </c>
      <c r="N16" s="180">
        <v>50.028349831602156</v>
      </c>
    </row>
    <row r="17" spans="1:14" ht="25.5">
      <c r="B17" s="14" t="s">
        <v>49</v>
      </c>
      <c r="C17" s="140">
        <v>23.971918981923874</v>
      </c>
      <c r="D17" s="140">
        <v>20.407833590734057</v>
      </c>
      <c r="E17" s="140">
        <v>18.767174545122632</v>
      </c>
      <c r="F17" s="140">
        <v>11.445969876214182</v>
      </c>
      <c r="G17" s="140">
        <v>22.088799806972698</v>
      </c>
      <c r="H17" s="140">
        <v>22.278510370165566</v>
      </c>
      <c r="I17" s="140">
        <v>18.652339638246247</v>
      </c>
      <c r="J17" s="140">
        <v>10.827296004544531</v>
      </c>
      <c r="K17" s="140">
        <v>26.313516964094003</v>
      </c>
      <c r="L17" s="140">
        <v>9.9901501976961598</v>
      </c>
      <c r="M17" s="140">
        <v>34.636211318986895</v>
      </c>
      <c r="N17" s="151">
        <v>22.174818126200684</v>
      </c>
    </row>
    <row r="18" spans="1:14" ht="25.5">
      <c r="B18" s="14" t="s">
        <v>50</v>
      </c>
      <c r="C18" s="140">
        <v>13.864571599554546</v>
      </c>
      <c r="D18" s="140">
        <v>11.053753598293433</v>
      </c>
      <c r="E18" s="140">
        <v>15.133682252315102</v>
      </c>
      <c r="F18" s="140">
        <v>20.851121755656624</v>
      </c>
      <c r="G18" s="140">
        <v>9.8350285990696236</v>
      </c>
      <c r="H18" s="140">
        <v>17.699098973536</v>
      </c>
      <c r="I18" s="140">
        <v>12.379973771682762</v>
      </c>
      <c r="J18" s="140">
        <v>23.798549297484456</v>
      </c>
      <c r="K18" s="140">
        <v>8.3349585292848438</v>
      </c>
      <c r="L18" s="140">
        <v>12.279207671049292</v>
      </c>
      <c r="M18" s="140">
        <v>11.335927673296119</v>
      </c>
      <c r="N18" s="151">
        <v>11.834806875570198</v>
      </c>
    </row>
    <row r="19" spans="1:14" ht="25.5">
      <c r="B19" s="104" t="s">
        <v>90</v>
      </c>
      <c r="C19" s="140">
        <v>14.792902471194495</v>
      </c>
      <c r="D19" s="140">
        <v>14.70556220817611</v>
      </c>
      <c r="E19" s="140">
        <v>17.907889944892322</v>
      </c>
      <c r="F19" s="140">
        <v>14.474310758004311</v>
      </c>
      <c r="G19" s="140">
        <v>8.4244279534943587</v>
      </c>
      <c r="H19" s="140">
        <v>19.811547514943175</v>
      </c>
      <c r="I19" s="140">
        <v>32.272414082941999</v>
      </c>
      <c r="J19" s="140">
        <v>19.018705771018471</v>
      </c>
      <c r="K19" s="140">
        <v>14.82707287378908</v>
      </c>
      <c r="L19" s="140">
        <v>12.622633763941412</v>
      </c>
      <c r="M19" s="140">
        <v>14.070611401565772</v>
      </c>
      <c r="N19" s="151">
        <v>16.018724829831275</v>
      </c>
    </row>
    <row r="20" spans="1:14" ht="13">
      <c r="A20" s="7"/>
      <c r="C20" s="140"/>
      <c r="D20" s="140"/>
      <c r="E20" s="140"/>
      <c r="F20" s="140"/>
      <c r="G20" s="140"/>
      <c r="H20" s="140"/>
      <c r="I20" s="140"/>
      <c r="J20" s="140"/>
      <c r="K20" s="140"/>
      <c r="L20" s="140"/>
      <c r="M20" s="140"/>
      <c r="N20" s="151"/>
    </row>
    <row r="21" spans="1:14" ht="13">
      <c r="A21" s="7" t="s">
        <v>51</v>
      </c>
      <c r="C21" s="140"/>
      <c r="D21" s="140"/>
      <c r="E21" s="140"/>
      <c r="F21" s="140"/>
      <c r="G21" s="140"/>
      <c r="H21" s="140"/>
      <c r="I21" s="140"/>
      <c r="J21" s="140"/>
      <c r="K21" s="140"/>
      <c r="L21" s="140"/>
      <c r="M21" s="140"/>
      <c r="N21" s="151"/>
    </row>
    <row r="22" spans="1:14" s="10" customFormat="1" ht="18" customHeight="1">
      <c r="B22" s="11" t="s">
        <v>45</v>
      </c>
      <c r="C22" s="139">
        <v>18.28884078708705</v>
      </c>
      <c r="D22" s="139">
        <v>18.996890942459981</v>
      </c>
      <c r="E22" s="139">
        <v>17.904099792064212</v>
      </c>
      <c r="F22" s="139">
        <v>19.915937459156449</v>
      </c>
      <c r="G22" s="139">
        <v>37.153591662689685</v>
      </c>
      <c r="H22" s="139">
        <v>12.752932189462786</v>
      </c>
      <c r="I22" s="139">
        <v>10.052391165057443</v>
      </c>
      <c r="J22" s="139">
        <v>23.729993824719344</v>
      </c>
      <c r="K22" s="139">
        <v>25.902929618259698</v>
      </c>
      <c r="L22" s="139">
        <v>48.813468407351763</v>
      </c>
      <c r="M22" s="139">
        <v>15.15828884696899</v>
      </c>
      <c r="N22" s="180">
        <v>21.916736464437044</v>
      </c>
    </row>
    <row r="23" spans="1:14" ht="13">
      <c r="B23" s="2" t="s">
        <v>52</v>
      </c>
      <c r="C23" s="140">
        <v>7.5972113900325571</v>
      </c>
      <c r="D23" s="140">
        <v>5.8214922059108059</v>
      </c>
      <c r="E23" s="140">
        <v>3.4991312549380806</v>
      </c>
      <c r="F23" s="140">
        <v>3.0492043255512682</v>
      </c>
      <c r="G23" s="140">
        <v>27.067932615990792</v>
      </c>
      <c r="H23" s="140">
        <v>5.0300482433593041</v>
      </c>
      <c r="I23" s="140">
        <v>4.8414948198808228</v>
      </c>
      <c r="J23" s="140">
        <v>15.766464633779135</v>
      </c>
      <c r="K23" s="140">
        <v>17.894293805416002</v>
      </c>
      <c r="L23" s="140">
        <v>28.796045257587032</v>
      </c>
      <c r="M23" s="140">
        <v>9.7625165807413801</v>
      </c>
      <c r="N23" s="151">
        <v>11.702540392482023</v>
      </c>
    </row>
    <row r="24" spans="1:14" ht="13">
      <c r="B24" s="2" t="s">
        <v>53</v>
      </c>
      <c r="C24" s="140">
        <v>9.8018519501031953</v>
      </c>
      <c r="D24" s="140">
        <v>12.424907918278324</v>
      </c>
      <c r="E24" s="140">
        <v>13.862823867469126</v>
      </c>
      <c r="F24" s="140">
        <v>16.194690085100433</v>
      </c>
      <c r="G24" s="140">
        <v>8.7794453535463912</v>
      </c>
      <c r="H24" s="140">
        <v>4.4283839012946542</v>
      </c>
      <c r="I24" s="140">
        <v>2.4252451168574543</v>
      </c>
      <c r="J24" s="140">
        <v>7.4052290391893543</v>
      </c>
      <c r="K24" s="140">
        <v>6.7776761834805992</v>
      </c>
      <c r="L24" s="140">
        <v>18.555784552894465</v>
      </c>
      <c r="M24" s="140">
        <v>4.1439868641740292</v>
      </c>
      <c r="N24" s="151">
        <v>8.8860448411079744</v>
      </c>
    </row>
    <row r="25" spans="1:14" ht="13">
      <c r="B25" s="2" t="s">
        <v>54</v>
      </c>
      <c r="C25" s="140">
        <v>0.88977744695129446</v>
      </c>
      <c r="D25" s="140">
        <v>0.75049081827085129</v>
      </c>
      <c r="E25" s="140">
        <v>0.54214466965700558</v>
      </c>
      <c r="F25" s="140">
        <v>0.6720430485047465</v>
      </c>
      <c r="G25" s="140">
        <v>1.3062136931524984</v>
      </c>
      <c r="H25" s="140">
        <v>3.2945000448088275</v>
      </c>
      <c r="I25" s="140">
        <v>2.785651228319165</v>
      </c>
      <c r="J25" s="140">
        <v>0.55830015175085812</v>
      </c>
      <c r="K25" s="140">
        <v>1.2309596293630982</v>
      </c>
      <c r="L25" s="140">
        <v>1.4616385968702679</v>
      </c>
      <c r="M25" s="140">
        <v>1.2517854020535806</v>
      </c>
      <c r="N25" s="151">
        <v>1.3281512308470467</v>
      </c>
    </row>
    <row r="26" spans="1:14" ht="13">
      <c r="A26" s="7"/>
      <c r="C26" s="141"/>
      <c r="D26" s="141"/>
      <c r="E26" s="141"/>
      <c r="F26" s="141"/>
      <c r="G26" s="141"/>
      <c r="H26" s="141"/>
      <c r="I26" s="141"/>
      <c r="J26" s="141"/>
      <c r="K26" s="141"/>
      <c r="L26" s="141"/>
      <c r="M26" s="141"/>
      <c r="N26" s="152"/>
    </row>
    <row r="27" spans="1:14" ht="13">
      <c r="A27" s="7" t="s">
        <v>55</v>
      </c>
      <c r="B27" s="12"/>
      <c r="C27" s="139">
        <v>100.00000000000001</v>
      </c>
      <c r="D27" s="139">
        <v>100.00000000000001</v>
      </c>
      <c r="E27" s="139">
        <v>100.00000000000003</v>
      </c>
      <c r="F27" s="139">
        <v>100</v>
      </c>
      <c r="G27" s="139">
        <v>100</v>
      </c>
      <c r="H27" s="139">
        <v>100</v>
      </c>
      <c r="I27" s="139">
        <v>100</v>
      </c>
      <c r="J27" s="139">
        <v>99.999999999999972</v>
      </c>
      <c r="K27" s="139">
        <v>100</v>
      </c>
      <c r="L27" s="139">
        <v>100</v>
      </c>
      <c r="M27" s="139">
        <v>100</v>
      </c>
      <c r="N27" s="150">
        <v>99.999999999999972</v>
      </c>
    </row>
    <row r="28" spans="1:14" ht="13">
      <c r="A28" s="7"/>
      <c r="B28" s="12"/>
      <c r="C28" s="12"/>
      <c r="D28" s="12"/>
      <c r="E28" s="12"/>
      <c r="F28" s="12"/>
      <c r="G28" s="12"/>
      <c r="H28" s="12"/>
      <c r="I28" s="12"/>
      <c r="J28" s="12"/>
      <c r="N28" s="142"/>
    </row>
    <row r="29" spans="1:14">
      <c r="A29" s="5" t="s">
        <v>37</v>
      </c>
    </row>
    <row r="32" spans="1:14">
      <c r="A32" s="5" t="s">
        <v>182</v>
      </c>
    </row>
    <row r="33" spans="1:1">
      <c r="A33" s="5" t="s">
        <v>101</v>
      </c>
    </row>
    <row r="34" spans="1:1">
      <c r="A34" s="5" t="s">
        <v>162</v>
      </c>
    </row>
  </sheetData>
  <hyperlinks>
    <hyperlink ref="H1" location="Contenu!A1" display="retour"/>
  </hyperlinks>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9" tint="0.39997558519241921"/>
    <pageSetUpPr fitToPage="1"/>
  </sheetPr>
  <dimension ref="A1:M61"/>
  <sheetViews>
    <sheetView topLeftCell="A37" zoomScale="80" zoomScaleNormal="80" workbookViewId="0">
      <selection activeCell="G49" sqref="G49"/>
    </sheetView>
  </sheetViews>
  <sheetFormatPr baseColWidth="10" defaultColWidth="11.453125" defaultRowHeight="12.5"/>
  <cols>
    <col min="1" max="1" width="4.26953125" style="2" customWidth="1"/>
    <col min="2" max="2" width="77.1796875" style="2" customWidth="1"/>
    <col min="3" max="6" width="18.7265625" style="2" customWidth="1"/>
    <col min="7" max="7" width="15.7265625" style="2" customWidth="1"/>
    <col min="8" max="8" width="10.26953125" style="2" customWidth="1"/>
    <col min="9" max="13" width="15.7265625" style="2" customWidth="1"/>
    <col min="14" max="16384" width="11.453125" style="2"/>
  </cols>
  <sheetData>
    <row r="1" spans="1:9" ht="13">
      <c r="A1" s="7" t="s">
        <v>220</v>
      </c>
      <c r="E1" s="31" t="s">
        <v>58</v>
      </c>
      <c r="F1" s="3"/>
      <c r="H1" s="31"/>
      <c r="I1" s="31"/>
    </row>
    <row r="3" spans="1:9">
      <c r="B3" s="55" t="s">
        <v>12</v>
      </c>
      <c r="G3" s="142"/>
    </row>
    <row r="4" spans="1:9" ht="39">
      <c r="A4" s="8"/>
      <c r="B4" s="9"/>
      <c r="C4" s="8" t="s">
        <v>23</v>
      </c>
      <c r="D4" s="8" t="s">
        <v>213</v>
      </c>
      <c r="E4" s="8" t="s">
        <v>24</v>
      </c>
      <c r="F4" s="8" t="s">
        <v>17</v>
      </c>
      <c r="G4" s="143" t="s">
        <v>14</v>
      </c>
    </row>
    <row r="5" spans="1:9" ht="7.5" customHeight="1">
      <c r="C5" s="65"/>
      <c r="D5" s="65"/>
      <c r="E5" s="74"/>
      <c r="F5" s="74"/>
      <c r="G5" s="142"/>
    </row>
    <row r="6" spans="1:9" ht="13">
      <c r="A6" s="7" t="s">
        <v>35</v>
      </c>
      <c r="C6" s="65"/>
      <c r="D6" s="65"/>
      <c r="E6" s="74"/>
      <c r="F6" s="74"/>
      <c r="G6" s="142"/>
    </row>
    <row r="7" spans="1:9" ht="18.75" customHeight="1">
      <c r="A7" s="10"/>
      <c r="B7" s="11" t="s">
        <v>45</v>
      </c>
      <c r="C7" s="138">
        <v>29.019526514145841</v>
      </c>
      <c r="D7" s="138">
        <v>36.550092159059481</v>
      </c>
      <c r="E7" s="138">
        <v>0.54143028173570662</v>
      </c>
      <c r="F7" s="138">
        <v>0.23376325697240999</v>
      </c>
      <c r="G7" s="150">
        <v>28.054913703913542</v>
      </c>
    </row>
    <row r="8" spans="1:9" ht="13">
      <c r="B8" s="19" t="s">
        <v>194</v>
      </c>
      <c r="C8" s="52">
        <v>28.963495189146894</v>
      </c>
      <c r="D8" s="52">
        <v>11.815345263322458</v>
      </c>
      <c r="E8" s="52">
        <v>0</v>
      </c>
      <c r="F8" s="52">
        <v>0</v>
      </c>
      <c r="G8" s="151">
        <v>21.596858174755024</v>
      </c>
    </row>
    <row r="9" spans="1:9" ht="13">
      <c r="B9" s="19" t="s">
        <v>210</v>
      </c>
      <c r="C9" s="52">
        <v>0</v>
      </c>
      <c r="D9" s="52">
        <v>12.254121147460809</v>
      </c>
      <c r="E9" s="52">
        <v>0</v>
      </c>
      <c r="F9" s="52">
        <v>0</v>
      </c>
      <c r="G9" s="151">
        <v>3.1583837009601607</v>
      </c>
    </row>
    <row r="10" spans="1:9" ht="13">
      <c r="B10" s="19" t="s">
        <v>131</v>
      </c>
      <c r="C10" s="52">
        <v>0</v>
      </c>
      <c r="D10" s="52">
        <v>4.8415453076232646</v>
      </c>
      <c r="E10" s="52">
        <v>0</v>
      </c>
      <c r="F10" s="52">
        <v>0</v>
      </c>
      <c r="G10" s="151">
        <v>1.2478624621910179</v>
      </c>
    </row>
    <row r="11" spans="1:9" ht="13">
      <c r="B11" s="19" t="s">
        <v>202</v>
      </c>
      <c r="C11" s="52">
        <v>2.2553127518921169E-2</v>
      </c>
      <c r="D11" s="52">
        <v>0.75090111658535041</v>
      </c>
      <c r="E11" s="52">
        <v>0</v>
      </c>
      <c r="F11" s="52">
        <v>0</v>
      </c>
      <c r="G11" s="151">
        <v>0.20798327866740776</v>
      </c>
    </row>
    <row r="12" spans="1:9" ht="13">
      <c r="B12" s="2" t="s">
        <v>46</v>
      </c>
      <c r="C12" s="52">
        <v>3.3478197480024667E-2</v>
      </c>
      <c r="D12" s="52">
        <v>3.637487559079803</v>
      </c>
      <c r="E12" s="52">
        <v>0.54143028173570662</v>
      </c>
      <c r="F12" s="52">
        <v>0.23376325697240999</v>
      </c>
      <c r="G12" s="151">
        <v>1.0059910632011075</v>
      </c>
    </row>
    <row r="13" spans="1:9" ht="13">
      <c r="B13" s="2" t="s">
        <v>47</v>
      </c>
      <c r="C13" s="52">
        <v>0</v>
      </c>
      <c r="D13" s="52">
        <v>3.2506917649878</v>
      </c>
      <c r="E13" s="52">
        <v>0</v>
      </c>
      <c r="F13" s="52">
        <v>0</v>
      </c>
      <c r="G13" s="151">
        <v>0.83783502413882283</v>
      </c>
    </row>
    <row r="14" spans="1:9" ht="13">
      <c r="A14" s="7"/>
      <c r="C14" s="52"/>
      <c r="D14" s="52"/>
      <c r="E14" s="52"/>
      <c r="F14" s="52"/>
      <c r="G14" s="151"/>
    </row>
    <row r="15" spans="1:9" ht="13">
      <c r="A15" s="7" t="s">
        <v>48</v>
      </c>
      <c r="C15" s="52"/>
      <c r="D15" s="52"/>
      <c r="E15" s="52"/>
      <c r="F15" s="52"/>
      <c r="G15" s="151"/>
    </row>
    <row r="16" spans="1:9" ht="18.75" customHeight="1">
      <c r="A16" s="10"/>
      <c r="B16" s="11" t="s">
        <v>45</v>
      </c>
      <c r="C16" s="138">
        <v>61.030258400194803</v>
      </c>
      <c r="D16" s="138">
        <v>39.099442443986646</v>
      </c>
      <c r="E16" s="138">
        <v>8.4934221545231203</v>
      </c>
      <c r="F16" s="138">
        <v>8.335646857263491</v>
      </c>
      <c r="G16" s="150">
        <v>50.028349831228866</v>
      </c>
    </row>
    <row r="17" spans="1:7" ht="13">
      <c r="B17" s="14" t="s">
        <v>49</v>
      </c>
      <c r="C17" s="52">
        <v>34.620273002386668</v>
      </c>
      <c r="D17" s="52">
        <v>0</v>
      </c>
      <c r="E17" s="52">
        <v>0</v>
      </c>
      <c r="F17" s="52">
        <v>0</v>
      </c>
      <c r="G17" s="151">
        <v>22.174818126210511</v>
      </c>
    </row>
    <row r="18" spans="1:7" ht="13">
      <c r="B18" s="14" t="s">
        <v>50</v>
      </c>
      <c r="C18" s="52">
        <v>18.477005882359968</v>
      </c>
      <c r="D18" s="52">
        <v>0</v>
      </c>
      <c r="E18" s="52">
        <v>0</v>
      </c>
      <c r="F18" s="52">
        <v>0</v>
      </c>
      <c r="G18" s="151">
        <v>11.834806875439954</v>
      </c>
    </row>
    <row r="19" spans="1:7" ht="13">
      <c r="B19" s="104" t="s">
        <v>90</v>
      </c>
      <c r="C19" s="52">
        <v>7.9329795154481655</v>
      </c>
      <c r="D19" s="52">
        <v>39.099442443986646</v>
      </c>
      <c r="E19" s="52">
        <v>8.4934221545231203</v>
      </c>
      <c r="F19" s="52">
        <v>8.335646857263491</v>
      </c>
      <c r="G19" s="151">
        <v>16.018724829578399</v>
      </c>
    </row>
    <row r="20" spans="1:7" ht="13">
      <c r="A20" s="7"/>
      <c r="C20" s="52"/>
      <c r="D20" s="52"/>
      <c r="E20" s="52"/>
      <c r="F20" s="52"/>
      <c r="G20" s="151"/>
    </row>
    <row r="21" spans="1:7" ht="13">
      <c r="A21" s="7" t="s">
        <v>51</v>
      </c>
      <c r="C21" s="52"/>
      <c r="D21" s="52"/>
      <c r="E21" s="52"/>
      <c r="F21" s="52"/>
      <c r="G21" s="151"/>
    </row>
    <row r="22" spans="1:7" ht="18.75" customHeight="1">
      <c r="A22" s="10"/>
      <c r="B22" s="11" t="s">
        <v>45</v>
      </c>
      <c r="C22" s="138">
        <v>9.9502150856593499</v>
      </c>
      <c r="D22" s="138">
        <v>24.350465396953869</v>
      </c>
      <c r="E22" s="138">
        <v>90.965147563741183</v>
      </c>
      <c r="F22" s="138">
        <v>91.430589885764093</v>
      </c>
      <c r="G22" s="150">
        <v>21.916736464857586</v>
      </c>
    </row>
    <row r="23" spans="1:7" ht="13">
      <c r="B23" s="2" t="s">
        <v>52</v>
      </c>
      <c r="C23" s="52">
        <v>7.8764895998248523</v>
      </c>
      <c r="D23" s="52">
        <v>0</v>
      </c>
      <c r="E23" s="52">
        <v>87.382391307796254</v>
      </c>
      <c r="F23" s="52">
        <v>2.2194362948687703</v>
      </c>
      <c r="G23" s="151">
        <v>11.702540392670381</v>
      </c>
    </row>
    <row r="24" spans="1:7" ht="13">
      <c r="B24" s="2" t="s">
        <v>53</v>
      </c>
      <c r="C24" s="52">
        <v>0.62027375377900018</v>
      </c>
      <c r="D24" s="52">
        <v>23.590071376350213</v>
      </c>
      <c r="E24" s="52">
        <v>2.1013856332613949</v>
      </c>
      <c r="F24" s="52">
        <v>85.80435101276403</v>
      </c>
      <c r="G24" s="151">
        <v>8.8860448413294115</v>
      </c>
    </row>
    <row r="25" spans="1:7" ht="13">
      <c r="B25" s="2" t="s">
        <v>54</v>
      </c>
      <c r="C25" s="52">
        <v>1.4534517320554963</v>
      </c>
      <c r="D25" s="52">
        <v>0.76039402060365491</v>
      </c>
      <c r="E25" s="52">
        <v>1.4813706226835317</v>
      </c>
      <c r="F25" s="52">
        <v>3.4068025781312889</v>
      </c>
      <c r="G25" s="151">
        <v>1.3281512308577912</v>
      </c>
    </row>
    <row r="26" spans="1:7" ht="13">
      <c r="A26" s="7"/>
      <c r="C26" s="52"/>
      <c r="D26" s="52"/>
      <c r="E26" s="52"/>
      <c r="F26" s="52"/>
      <c r="G26" s="152"/>
    </row>
    <row r="27" spans="1:7" ht="13">
      <c r="A27" s="7" t="s">
        <v>55</v>
      </c>
      <c r="B27" s="12"/>
      <c r="C27" s="138">
        <v>100</v>
      </c>
      <c r="D27" s="138">
        <v>100</v>
      </c>
      <c r="E27" s="138">
        <v>100.00000000000001</v>
      </c>
      <c r="F27" s="138">
        <v>100</v>
      </c>
      <c r="G27" s="150">
        <v>100</v>
      </c>
    </row>
    <row r="28" spans="1:7">
      <c r="G28" s="142"/>
    </row>
    <row r="30" spans="1:7">
      <c r="B30" s="55" t="s">
        <v>19</v>
      </c>
      <c r="G30" s="142"/>
    </row>
    <row r="31" spans="1:7" ht="39">
      <c r="A31" s="8"/>
      <c r="B31" s="9"/>
      <c r="C31" s="8" t="s">
        <v>23</v>
      </c>
      <c r="D31" s="8" t="s">
        <v>213</v>
      </c>
      <c r="E31" s="8" t="s">
        <v>24</v>
      </c>
      <c r="F31" s="8" t="s">
        <v>17</v>
      </c>
      <c r="G31" s="143" t="s">
        <v>14</v>
      </c>
    </row>
    <row r="32" spans="1:7" ht="7.5" customHeight="1">
      <c r="C32" s="65"/>
      <c r="D32" s="65"/>
      <c r="E32" s="74"/>
      <c r="F32" s="74"/>
      <c r="G32" s="142"/>
    </row>
    <row r="33" spans="1:13" ht="13">
      <c r="A33" s="7" t="s">
        <v>35</v>
      </c>
      <c r="C33" s="65"/>
      <c r="D33" s="65"/>
      <c r="E33" s="74"/>
      <c r="F33" s="74"/>
      <c r="G33" s="142"/>
    </row>
    <row r="34" spans="1:13" s="10" customFormat="1" ht="18" customHeight="1">
      <c r="B34" s="11" t="s">
        <v>45</v>
      </c>
      <c r="C34" s="138">
        <v>471852.24685947999</v>
      </c>
      <c r="D34" s="138">
        <v>239142.80752509998</v>
      </c>
      <c r="E34" s="138">
        <v>1038.0173291999999</v>
      </c>
      <c r="F34" s="138">
        <v>155.60451723</v>
      </c>
      <c r="G34" s="147">
        <v>712188.67623101</v>
      </c>
      <c r="M34" s="2"/>
    </row>
    <row r="35" spans="1:13" ht="13">
      <c r="B35" s="2" t="s">
        <v>126</v>
      </c>
      <c r="C35" s="52">
        <v>470941.18766</v>
      </c>
      <c r="D35" s="52">
        <v>77306.366995000004</v>
      </c>
      <c r="E35" s="52">
        <v>0</v>
      </c>
      <c r="F35" s="52">
        <v>0</v>
      </c>
      <c r="G35" s="147">
        <v>548247.55465499999</v>
      </c>
    </row>
    <row r="36" spans="1:13" ht="13">
      <c r="B36" s="19" t="s">
        <v>210</v>
      </c>
      <c r="C36" s="52">
        <v>0</v>
      </c>
      <c r="D36" s="52">
        <v>80177.224237999995</v>
      </c>
      <c r="E36" s="52">
        <v>0</v>
      </c>
      <c r="F36" s="52">
        <v>0</v>
      </c>
      <c r="G36" s="147">
        <v>80177.224237999995</v>
      </c>
    </row>
    <row r="37" spans="1:13" ht="13">
      <c r="B37" s="19" t="s">
        <v>131</v>
      </c>
      <c r="C37" s="52">
        <v>0</v>
      </c>
      <c r="D37" s="52">
        <v>31677.642086</v>
      </c>
      <c r="E37" s="52">
        <v>0</v>
      </c>
      <c r="F37" s="52">
        <v>0</v>
      </c>
      <c r="G37" s="147">
        <v>31677.642086</v>
      </c>
    </row>
    <row r="38" spans="1:13" ht="13">
      <c r="B38" s="2" t="s">
        <v>125</v>
      </c>
      <c r="C38" s="52">
        <v>366.70976999999999</v>
      </c>
      <c r="D38" s="52">
        <v>4913.0546760999996</v>
      </c>
      <c r="E38" s="52">
        <v>0</v>
      </c>
      <c r="F38" s="52">
        <v>0</v>
      </c>
      <c r="G38" s="147">
        <v>5279.7644461</v>
      </c>
    </row>
    <row r="39" spans="1:13" ht="13">
      <c r="B39" s="2" t="s">
        <v>46</v>
      </c>
      <c r="C39" s="52">
        <v>544.34942948000003</v>
      </c>
      <c r="D39" s="52">
        <v>23799.638683000001</v>
      </c>
      <c r="E39" s="52">
        <v>1038.0173291999999</v>
      </c>
      <c r="F39" s="52">
        <v>155.60451723</v>
      </c>
      <c r="G39" s="147">
        <v>25537.609958910001</v>
      </c>
    </row>
    <row r="40" spans="1:13" ht="13">
      <c r="B40" s="2" t="s">
        <v>47</v>
      </c>
      <c r="C40" s="52">
        <v>0</v>
      </c>
      <c r="D40" s="52">
        <v>21268.880847</v>
      </c>
      <c r="E40" s="52">
        <v>0</v>
      </c>
      <c r="F40" s="52">
        <v>0</v>
      </c>
      <c r="G40" s="147">
        <v>21268.880847</v>
      </c>
    </row>
    <row r="41" spans="1:13" ht="13">
      <c r="A41" s="7"/>
      <c r="C41" s="52"/>
      <c r="D41" s="52"/>
      <c r="E41" s="52"/>
      <c r="F41" s="52"/>
      <c r="G41" s="148"/>
    </row>
    <row r="42" spans="1:13" ht="13">
      <c r="A42" s="7" t="s">
        <v>48</v>
      </c>
      <c r="C42" s="52"/>
      <c r="D42" s="52"/>
      <c r="E42" s="52"/>
      <c r="F42" s="52"/>
      <c r="G42" s="148"/>
    </row>
    <row r="43" spans="1:13" s="10" customFormat="1" ht="18" customHeight="1">
      <c r="B43" s="11" t="s">
        <v>45</v>
      </c>
      <c r="C43" s="138">
        <v>992340.95148000005</v>
      </c>
      <c r="D43" s="138">
        <v>255822.89637</v>
      </c>
      <c r="E43" s="138">
        <v>16283.388052</v>
      </c>
      <c r="F43" s="138">
        <v>5548.6235169000001</v>
      </c>
      <c r="G43" s="147">
        <v>1269995.8594189</v>
      </c>
      <c r="M43" s="2"/>
    </row>
    <row r="44" spans="1:13" ht="13">
      <c r="B44" s="14" t="s">
        <v>49</v>
      </c>
      <c r="C44" s="52">
        <v>562919.37069000001</v>
      </c>
      <c r="D44" s="52">
        <v>0</v>
      </c>
      <c r="E44" s="52">
        <v>0</v>
      </c>
      <c r="F44" s="52">
        <v>0</v>
      </c>
      <c r="G44" s="149">
        <v>562919.37069000001</v>
      </c>
    </row>
    <row r="45" spans="1:13" ht="13">
      <c r="B45" s="14" t="s">
        <v>50</v>
      </c>
      <c r="C45" s="52">
        <v>300432.77020999999</v>
      </c>
      <c r="D45" s="52">
        <v>0</v>
      </c>
      <c r="E45" s="52">
        <v>0</v>
      </c>
      <c r="F45" s="52">
        <v>0</v>
      </c>
      <c r="G45" s="149">
        <v>300432.77020999999</v>
      </c>
    </row>
    <row r="46" spans="1:13" ht="13">
      <c r="B46" s="104" t="s">
        <v>90</v>
      </c>
      <c r="C46" s="52">
        <v>128988.81058</v>
      </c>
      <c r="D46" s="52">
        <v>255822.89637</v>
      </c>
      <c r="E46" s="52">
        <v>16283.388052</v>
      </c>
      <c r="F46" s="52">
        <v>5548.6235169000001</v>
      </c>
      <c r="G46" s="149">
        <v>406643.71851890004</v>
      </c>
    </row>
    <row r="47" spans="1:13" ht="13">
      <c r="A47" s="7"/>
      <c r="C47" s="52"/>
      <c r="D47" s="52"/>
      <c r="E47" s="52"/>
      <c r="F47" s="52"/>
      <c r="G47" s="148"/>
    </row>
    <row r="48" spans="1:13" ht="13">
      <c r="A48" s="7" t="s">
        <v>51</v>
      </c>
      <c r="C48" s="52"/>
      <c r="D48" s="52"/>
      <c r="E48" s="52"/>
      <c r="F48" s="52"/>
      <c r="G48" s="148"/>
    </row>
    <row r="49" spans="1:13" s="10" customFormat="1" ht="18" customHeight="1">
      <c r="B49" s="11" t="s">
        <v>45</v>
      </c>
      <c r="C49" s="138">
        <v>161788.69571200002</v>
      </c>
      <c r="D49" s="138">
        <v>159322.13342250002</v>
      </c>
      <c r="E49" s="138">
        <v>174396.22922770001</v>
      </c>
      <c r="F49" s="138">
        <v>60860.774201599997</v>
      </c>
      <c r="G49" s="147">
        <v>556367.83256380004</v>
      </c>
      <c r="M49" s="2"/>
    </row>
    <row r="50" spans="1:13" ht="13">
      <c r="B50" s="2" t="s">
        <v>52</v>
      </c>
      <c r="C50" s="52">
        <v>128070.29478</v>
      </c>
      <c r="D50" s="52">
        <v>0</v>
      </c>
      <c r="E50" s="52">
        <v>167527.45368000001</v>
      </c>
      <c r="F50" s="52">
        <v>1477.3678193000001</v>
      </c>
      <c r="G50" s="147">
        <v>297075.11627930001</v>
      </c>
    </row>
    <row r="51" spans="1:13" ht="13">
      <c r="B51" s="2" t="s">
        <v>53</v>
      </c>
      <c r="C51" s="52">
        <v>10085.538930000001</v>
      </c>
      <c r="D51" s="52">
        <v>154346.96783000001</v>
      </c>
      <c r="E51" s="52">
        <v>4028.7268300999999</v>
      </c>
      <c r="F51" s="52">
        <v>57115.668169999997</v>
      </c>
      <c r="G51" s="147">
        <v>225576.90176010001</v>
      </c>
    </row>
    <row r="52" spans="1:13" ht="13">
      <c r="B52" s="2" t="s">
        <v>54</v>
      </c>
      <c r="C52" s="52">
        <v>23632.862002000002</v>
      </c>
      <c r="D52" s="52">
        <v>4975.1655924999995</v>
      </c>
      <c r="E52" s="52">
        <v>2840.0487176000001</v>
      </c>
      <c r="F52" s="52">
        <v>2267.7382123000002</v>
      </c>
      <c r="G52" s="147">
        <v>33715.814524400004</v>
      </c>
    </row>
    <row r="53" spans="1:13" ht="13">
      <c r="A53" s="7"/>
      <c r="C53" s="52"/>
      <c r="D53" s="52"/>
      <c r="E53" s="52"/>
      <c r="F53" s="52"/>
      <c r="G53" s="148"/>
    </row>
    <row r="54" spans="1:13" ht="15.5">
      <c r="A54" s="7" t="s">
        <v>55</v>
      </c>
      <c r="B54" s="12"/>
      <c r="C54" s="178">
        <v>1625981.8940514801</v>
      </c>
      <c r="D54" s="178">
        <v>654287.83731760003</v>
      </c>
      <c r="E54" s="178">
        <v>191717.6346089</v>
      </c>
      <c r="F54" s="178">
        <v>66565.002235730004</v>
      </c>
      <c r="G54" s="147">
        <v>2538552.3682137104</v>
      </c>
    </row>
    <row r="55" spans="1:13" ht="13">
      <c r="A55" s="7"/>
      <c r="B55" s="12"/>
      <c r="C55" s="12"/>
      <c r="D55" s="12"/>
      <c r="E55" s="12"/>
      <c r="F55" s="12"/>
      <c r="G55" s="142"/>
    </row>
    <row r="56" spans="1:13">
      <c r="A56" s="5" t="s">
        <v>37</v>
      </c>
    </row>
    <row r="59" spans="1:13">
      <c r="A59" s="5" t="s">
        <v>182</v>
      </c>
    </row>
    <row r="60" spans="1:13">
      <c r="A60" s="5" t="s">
        <v>101</v>
      </c>
    </row>
    <row r="61" spans="1:13">
      <c r="A61" s="5" t="s">
        <v>216</v>
      </c>
    </row>
  </sheetData>
  <hyperlinks>
    <hyperlink ref="E1" location="Contenu!A1" display="retour"/>
  </hyperlinks>
  <pageMargins left="0.70866141732283472" right="0.70866141732283472" top="0.74803149606299213" bottom="0.74803149606299213" header="0.31496062992125984" footer="0.31496062992125984"/>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9" tint="0.39997558519241921"/>
    <pageSetUpPr fitToPage="1"/>
  </sheetPr>
  <dimension ref="A1:K32"/>
  <sheetViews>
    <sheetView zoomScale="80" zoomScaleNormal="80" workbookViewId="0">
      <selection activeCell="E19" sqref="E19"/>
    </sheetView>
  </sheetViews>
  <sheetFormatPr baseColWidth="10" defaultColWidth="11.453125" defaultRowHeight="12.5"/>
  <cols>
    <col min="1" max="1" width="18.7265625" style="2" customWidth="1"/>
    <col min="2" max="2" width="19" style="2" customWidth="1"/>
    <col min="3" max="3" width="16.453125" style="2" bestFit="1" customWidth="1"/>
    <col min="4" max="4" width="19" style="2" customWidth="1"/>
    <col min="5" max="5" width="17.453125" style="2" bestFit="1" customWidth="1"/>
    <col min="6" max="16384" width="11.453125" style="2"/>
  </cols>
  <sheetData>
    <row r="1" spans="1:11" ht="13">
      <c r="A1" s="7" t="s">
        <v>221</v>
      </c>
      <c r="F1" s="31"/>
      <c r="G1" s="31" t="s">
        <v>58</v>
      </c>
    </row>
    <row r="2" spans="1:11" ht="13">
      <c r="A2" s="7"/>
      <c r="F2" s="31"/>
      <c r="G2" s="31"/>
    </row>
    <row r="3" spans="1:11">
      <c r="A3" s="2" t="s">
        <v>0</v>
      </c>
    </row>
    <row r="4" spans="1:11" ht="12.75" customHeight="1">
      <c r="A4" s="55" t="s">
        <v>12</v>
      </c>
      <c r="E4" s="142"/>
    </row>
    <row r="5" spans="1:11" ht="39">
      <c r="A5" s="17"/>
      <c r="B5" s="8" t="s">
        <v>20</v>
      </c>
      <c r="C5" s="8" t="s">
        <v>21</v>
      </c>
      <c r="D5" s="8" t="s">
        <v>160</v>
      </c>
      <c r="E5" s="153" t="s">
        <v>22</v>
      </c>
    </row>
    <row r="6" spans="1:11" ht="22.5" customHeight="1">
      <c r="A6" s="67" t="s">
        <v>26</v>
      </c>
      <c r="B6" s="78">
        <v>73.266572156863845</v>
      </c>
      <c r="C6" s="78">
        <v>12.903089448824684</v>
      </c>
      <c r="D6" s="78">
        <v>13.83033839431147</v>
      </c>
      <c r="E6" s="154">
        <v>100</v>
      </c>
      <c r="F6" s="7"/>
      <c r="G6" s="13"/>
      <c r="H6" s="13"/>
      <c r="I6" s="13"/>
      <c r="J6" s="13"/>
      <c r="K6" s="15"/>
    </row>
    <row r="7" spans="1:11" ht="13">
      <c r="A7" s="67" t="s">
        <v>27</v>
      </c>
      <c r="B7" s="78">
        <v>69.818508249960914</v>
      </c>
      <c r="C7" s="78">
        <v>15.845703606408454</v>
      </c>
      <c r="D7" s="78">
        <v>14.335788143630637</v>
      </c>
      <c r="E7" s="154">
        <v>100</v>
      </c>
    </row>
    <row r="8" spans="1:11" ht="13">
      <c r="A8" s="67" t="s">
        <v>28</v>
      </c>
      <c r="B8" s="78">
        <v>72.168197590045111</v>
      </c>
      <c r="C8" s="78">
        <v>15.085551336800462</v>
      </c>
      <c r="D8" s="78">
        <v>12.746251073154427</v>
      </c>
      <c r="E8" s="154">
        <v>100.00000000000001</v>
      </c>
    </row>
    <row r="9" spans="1:11" ht="13">
      <c r="A9" s="67" t="s">
        <v>29</v>
      </c>
      <c r="B9" s="78">
        <v>75.068568104878622</v>
      </c>
      <c r="C9" s="78">
        <v>13.617794018417328</v>
      </c>
      <c r="D9" s="78">
        <v>11.313637876704059</v>
      </c>
      <c r="E9" s="154">
        <v>99.999999999999986</v>
      </c>
    </row>
    <row r="10" spans="1:11" ht="13">
      <c r="A10" s="67" t="s">
        <v>30</v>
      </c>
      <c r="B10" s="78">
        <v>75.905276524245068</v>
      </c>
      <c r="C10" s="78">
        <v>13.511334031840786</v>
      </c>
      <c r="D10" s="78">
        <v>10.583389443914141</v>
      </c>
      <c r="E10" s="154">
        <v>100</v>
      </c>
    </row>
    <row r="11" spans="1:11" ht="13">
      <c r="A11" s="129" t="s">
        <v>31</v>
      </c>
      <c r="B11" s="78">
        <v>68.391217938017107</v>
      </c>
      <c r="C11" s="78">
        <v>18.177403581283951</v>
      </c>
      <c r="D11" s="78">
        <v>13.431378480698944</v>
      </c>
      <c r="E11" s="154">
        <v>100</v>
      </c>
    </row>
    <row r="12" spans="1:11" ht="13">
      <c r="A12" s="67" t="s">
        <v>32</v>
      </c>
      <c r="B12" s="78">
        <v>71.248312419959802</v>
      </c>
      <c r="C12" s="78">
        <v>17.407291643985417</v>
      </c>
      <c r="D12" s="78">
        <v>11.344395936054781</v>
      </c>
      <c r="E12" s="154">
        <v>100.00000000000001</v>
      </c>
    </row>
    <row r="13" spans="1:11" ht="22.5" customHeight="1">
      <c r="A13" s="7" t="s">
        <v>33</v>
      </c>
      <c r="B13" s="79">
        <v>71.51648307214748</v>
      </c>
      <c r="C13" s="79">
        <v>15.651905559572985</v>
      </c>
      <c r="D13" s="79">
        <v>12.83161136827953</v>
      </c>
      <c r="E13" s="154">
        <v>100</v>
      </c>
      <c r="F13" s="7"/>
      <c r="G13" s="13"/>
      <c r="H13" s="13"/>
      <c r="I13" s="13"/>
      <c r="J13" s="13"/>
      <c r="K13" s="15"/>
    </row>
    <row r="14" spans="1:11" ht="12.75" customHeight="1">
      <c r="A14" s="7"/>
      <c r="B14" s="79"/>
      <c r="C14" s="79"/>
      <c r="D14" s="79"/>
      <c r="E14" s="154"/>
      <c r="F14" s="7"/>
      <c r="G14" s="13"/>
      <c r="H14" s="13"/>
      <c r="I14" s="13"/>
      <c r="J14" s="13"/>
      <c r="K14" s="15"/>
    </row>
    <row r="15" spans="1:11" ht="30" customHeight="1">
      <c r="A15" s="16" t="s">
        <v>0</v>
      </c>
      <c r="E15" s="156"/>
    </row>
    <row r="16" spans="1:11" ht="12.75" customHeight="1">
      <c r="A16" s="55" t="s">
        <v>19</v>
      </c>
      <c r="E16" s="142"/>
    </row>
    <row r="17" spans="1:11" ht="39">
      <c r="A17" s="17"/>
      <c r="B17" s="8" t="s">
        <v>20</v>
      </c>
      <c r="C17" s="8" t="s">
        <v>21</v>
      </c>
      <c r="D17" s="8" t="s">
        <v>160</v>
      </c>
      <c r="E17" s="153" t="s">
        <v>22</v>
      </c>
    </row>
    <row r="18" spans="1:11" ht="22.5" customHeight="1">
      <c r="A18" s="67" t="s">
        <v>26</v>
      </c>
      <c r="B18" s="78">
        <v>235203.94</v>
      </c>
      <c r="C18" s="78">
        <v>41422.129999999997</v>
      </c>
      <c r="D18" s="78">
        <v>44398.83</v>
      </c>
      <c r="E18" s="154">
        <v>321024.90000000002</v>
      </c>
      <c r="F18" s="7"/>
      <c r="G18" s="13"/>
      <c r="H18" s="13"/>
      <c r="I18" s="13"/>
      <c r="J18" s="13"/>
      <c r="K18" s="15"/>
    </row>
    <row r="19" spans="1:11" ht="13">
      <c r="A19" s="67" t="s">
        <v>27</v>
      </c>
      <c r="B19" s="78">
        <v>598983.86</v>
      </c>
      <c r="C19" s="78">
        <v>135942.76</v>
      </c>
      <c r="D19" s="78">
        <v>122988.96</v>
      </c>
      <c r="E19" s="154">
        <v>857915.58</v>
      </c>
    </row>
    <row r="20" spans="1:11" ht="13">
      <c r="A20" s="67" t="s">
        <v>28</v>
      </c>
      <c r="B20" s="78">
        <v>262883.42</v>
      </c>
      <c r="C20" s="78">
        <v>54951.369999999995</v>
      </c>
      <c r="D20" s="78">
        <v>46430.12</v>
      </c>
      <c r="E20" s="154">
        <v>364264.91</v>
      </c>
    </row>
    <row r="21" spans="1:11" ht="13">
      <c r="A21" s="67" t="s">
        <v>29</v>
      </c>
      <c r="B21" s="78">
        <v>205738.12</v>
      </c>
      <c r="C21" s="78">
        <v>37321.870000000003</v>
      </c>
      <c r="D21" s="78">
        <v>31006.94</v>
      </c>
      <c r="E21" s="154">
        <v>274066.93</v>
      </c>
    </row>
    <row r="22" spans="1:11" ht="13">
      <c r="A22" s="67" t="s">
        <v>30</v>
      </c>
      <c r="B22" s="78">
        <v>115955.8</v>
      </c>
      <c r="C22" s="78">
        <v>20640.43</v>
      </c>
      <c r="D22" s="78">
        <v>16167.59</v>
      </c>
      <c r="E22" s="154">
        <v>152763.82</v>
      </c>
    </row>
    <row r="23" spans="1:11" ht="13">
      <c r="A23" s="67" t="s">
        <v>31</v>
      </c>
      <c r="B23" s="78">
        <v>177355.82</v>
      </c>
      <c r="C23" s="78">
        <v>47138.630000000005</v>
      </c>
      <c r="D23" s="78">
        <v>34830.980000000003</v>
      </c>
      <c r="E23" s="154">
        <v>259325.43000000002</v>
      </c>
    </row>
    <row r="24" spans="1:11" ht="13">
      <c r="A24" s="67" t="s">
        <v>32</v>
      </c>
      <c r="B24" s="78">
        <v>467593.69000000006</v>
      </c>
      <c r="C24" s="78">
        <v>114241.85999999999</v>
      </c>
      <c r="D24" s="78">
        <v>74451.839999999997</v>
      </c>
      <c r="E24" s="154">
        <v>656287.39</v>
      </c>
    </row>
    <row r="25" spans="1:11" ht="22.5" customHeight="1">
      <c r="A25" s="7" t="s">
        <v>33</v>
      </c>
      <c r="B25" s="181">
        <v>2063714.65</v>
      </c>
      <c r="C25" s="181">
        <v>451659.05</v>
      </c>
      <c r="D25" s="181">
        <v>370275.26</v>
      </c>
      <c r="E25" s="182">
        <v>2885648.96</v>
      </c>
      <c r="F25" s="7"/>
      <c r="G25" s="13"/>
      <c r="H25" s="13"/>
      <c r="I25" s="13"/>
      <c r="J25" s="13"/>
      <c r="K25" s="15"/>
    </row>
    <row r="26" spans="1:11" ht="13.5" customHeight="1">
      <c r="A26" s="7" t="s">
        <v>0</v>
      </c>
      <c r="B26" s="22"/>
      <c r="C26" s="22"/>
      <c r="D26" s="22"/>
      <c r="E26" s="154"/>
      <c r="F26" s="7"/>
      <c r="G26" s="13"/>
      <c r="H26" s="13"/>
      <c r="I26" s="13"/>
      <c r="J26" s="13"/>
      <c r="K26" s="15"/>
    </row>
    <row r="27" spans="1:11" ht="14.25" customHeight="1">
      <c r="A27" s="7"/>
      <c r="B27" s="22"/>
      <c r="C27" s="22"/>
      <c r="D27" s="22"/>
      <c r="E27" s="22"/>
      <c r="F27" s="7"/>
      <c r="G27" s="13"/>
      <c r="H27" s="13"/>
      <c r="I27" s="13"/>
      <c r="J27" s="13"/>
      <c r="K27" s="15"/>
    </row>
    <row r="30" spans="1:11">
      <c r="A30" s="5" t="s">
        <v>182</v>
      </c>
    </row>
    <row r="31" spans="1:11">
      <c r="A31" s="5" t="s">
        <v>101</v>
      </c>
    </row>
    <row r="32" spans="1:11">
      <c r="A32" s="5" t="s">
        <v>216</v>
      </c>
    </row>
  </sheetData>
  <phoneticPr fontId="3" type="noConversion"/>
  <hyperlinks>
    <hyperlink ref="G1" location="Contenu!A1" display="retour"/>
  </hyperlinks>
  <pageMargins left="0.78740157499999996" right="0.78740157499999996" top="0.984251969" bottom="0.984251969" header="0.4921259845" footer="0.4921259845"/>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9" tint="0.39997558519241921"/>
    <pageSetUpPr fitToPage="1"/>
  </sheetPr>
  <dimension ref="A1:G35"/>
  <sheetViews>
    <sheetView zoomScale="80" zoomScaleNormal="80" workbookViewId="0">
      <selection activeCell="F19" sqref="F19"/>
    </sheetView>
  </sheetViews>
  <sheetFormatPr baseColWidth="10" defaultColWidth="11.453125" defaultRowHeight="13"/>
  <cols>
    <col min="1" max="1" width="22.26953125" style="7" customWidth="1"/>
    <col min="2" max="2" width="20.7265625" style="2" customWidth="1"/>
    <col min="3" max="4" width="18.453125" style="2" customWidth="1"/>
    <col min="5" max="5" width="23.54296875" style="2" customWidth="1"/>
    <col min="6" max="6" width="17.453125" style="2" bestFit="1" customWidth="1"/>
    <col min="7" max="16384" width="11.453125" style="2"/>
  </cols>
  <sheetData>
    <row r="1" spans="1:7">
      <c r="A1" s="7" t="s">
        <v>222</v>
      </c>
      <c r="G1" s="31" t="s">
        <v>58</v>
      </c>
    </row>
    <row r="2" spans="1:7">
      <c r="G2" s="31"/>
    </row>
    <row r="3" spans="1:7">
      <c r="A3" s="7" t="s">
        <v>0</v>
      </c>
    </row>
    <row r="4" spans="1:7" ht="12.75" customHeight="1">
      <c r="A4" s="55" t="s">
        <v>12</v>
      </c>
      <c r="F4" s="155"/>
    </row>
    <row r="5" spans="1:7" s="33" customFormat="1" ht="39">
      <c r="A5" s="32"/>
      <c r="B5" s="8" t="s">
        <v>13</v>
      </c>
      <c r="C5" s="8" t="s">
        <v>211</v>
      </c>
      <c r="D5" s="8" t="s">
        <v>212</v>
      </c>
      <c r="E5" s="8" t="s">
        <v>176</v>
      </c>
      <c r="F5" s="143" t="s">
        <v>14</v>
      </c>
    </row>
    <row r="6" spans="1:7" ht="22.5" customHeight="1">
      <c r="A6" s="67" t="s">
        <v>26</v>
      </c>
      <c r="B6" s="70">
        <v>40.455593558509264</v>
      </c>
      <c r="C6" s="70">
        <v>16.586937276645962</v>
      </c>
      <c r="D6" s="133">
        <v>1.3502239800914899</v>
      </c>
      <c r="E6" s="133">
        <v>41.607245184753282</v>
      </c>
      <c r="F6" s="154">
        <v>100</v>
      </c>
    </row>
    <row r="7" spans="1:7">
      <c r="A7" s="67" t="s">
        <v>27</v>
      </c>
      <c r="B7" s="70">
        <v>55.26830722951366</v>
      </c>
      <c r="C7" s="70">
        <v>17.945261496695419</v>
      </c>
      <c r="D7" s="133">
        <v>2.4779432287207204</v>
      </c>
      <c r="E7" s="133">
        <v>24.308488045070199</v>
      </c>
      <c r="F7" s="154">
        <v>100</v>
      </c>
    </row>
    <row r="8" spans="1:7">
      <c r="A8" s="67" t="s">
        <v>28</v>
      </c>
      <c r="B8" s="70">
        <v>47.935548769108379</v>
      </c>
      <c r="C8" s="70">
        <v>20.143662921001258</v>
      </c>
      <c r="D8" s="133">
        <v>3.5285793223475257</v>
      </c>
      <c r="E8" s="133">
        <v>28.392208987542844</v>
      </c>
      <c r="F8" s="154">
        <v>100.00000000000001</v>
      </c>
    </row>
    <row r="9" spans="1:7">
      <c r="A9" s="67" t="s">
        <v>29</v>
      </c>
      <c r="B9" s="70">
        <v>55.165542486730224</v>
      </c>
      <c r="C9" s="70">
        <v>15.521989799459623</v>
      </c>
      <c r="D9" s="133">
        <v>3.5494151497058493</v>
      </c>
      <c r="E9" s="133">
        <v>25.76305256410431</v>
      </c>
      <c r="F9" s="154">
        <v>100.00000000000001</v>
      </c>
    </row>
    <row r="10" spans="1:7">
      <c r="A10" s="67" t="s">
        <v>30</v>
      </c>
      <c r="B10" s="70">
        <v>43.670527908047724</v>
      </c>
      <c r="C10" s="70">
        <v>23.179151021337439</v>
      </c>
      <c r="D10" s="133">
        <v>3.9527475124142128</v>
      </c>
      <c r="E10" s="133">
        <v>29.197573558200624</v>
      </c>
      <c r="F10" s="154">
        <v>100</v>
      </c>
    </row>
    <row r="11" spans="1:7">
      <c r="A11" s="67" t="s">
        <v>31</v>
      </c>
      <c r="B11" s="70">
        <v>46.608202651596095</v>
      </c>
      <c r="C11" s="70">
        <v>24.98414768683655</v>
      </c>
      <c r="D11" s="133">
        <v>5.4306140052240739</v>
      </c>
      <c r="E11" s="133">
        <v>22.977035656343276</v>
      </c>
      <c r="F11" s="154">
        <v>100</v>
      </c>
    </row>
    <row r="12" spans="1:7">
      <c r="A12" s="67" t="s">
        <v>32</v>
      </c>
      <c r="B12" s="70">
        <v>42.611830369225039</v>
      </c>
      <c r="C12" s="70">
        <v>19.630091672109604</v>
      </c>
      <c r="D12" s="133">
        <v>3.8017236716774336</v>
      </c>
      <c r="E12" s="133">
        <v>33.95635428698791</v>
      </c>
      <c r="F12" s="154">
        <v>100</v>
      </c>
    </row>
    <row r="13" spans="1:7" s="7" customFormat="1" ht="22.5" customHeight="1">
      <c r="A13" s="64" t="s">
        <v>33</v>
      </c>
      <c r="B13" s="71">
        <v>48.372174418590284</v>
      </c>
      <c r="C13" s="71">
        <v>19.109658886222476</v>
      </c>
      <c r="D13" s="134">
        <v>3.2266272858992404</v>
      </c>
      <c r="E13" s="134">
        <v>29.29153940928801</v>
      </c>
      <c r="F13" s="154">
        <v>100.00000000000001</v>
      </c>
    </row>
    <row r="14" spans="1:7" s="7" customFormat="1" ht="12.75" customHeight="1">
      <c r="A14" s="64"/>
      <c r="B14" s="71"/>
      <c r="C14" s="71"/>
      <c r="D14" s="71"/>
      <c r="E14" s="134"/>
      <c r="F14" s="154"/>
    </row>
    <row r="15" spans="1:7" ht="30" customHeight="1">
      <c r="A15" s="16" t="s">
        <v>0</v>
      </c>
      <c r="F15" s="157"/>
    </row>
    <row r="16" spans="1:7" ht="12.75" customHeight="1">
      <c r="A16" s="55" t="s">
        <v>19</v>
      </c>
      <c r="F16" s="155"/>
    </row>
    <row r="17" spans="1:6" s="33" customFormat="1" ht="39">
      <c r="A17" s="32"/>
      <c r="B17" s="8" t="s">
        <v>13</v>
      </c>
      <c r="C17" s="8" t="s">
        <v>211</v>
      </c>
      <c r="D17" s="8" t="s">
        <v>212</v>
      </c>
      <c r="E17" s="8" t="s">
        <v>176</v>
      </c>
      <c r="F17" s="143" t="s">
        <v>14</v>
      </c>
    </row>
    <row r="18" spans="1:6">
      <c r="A18" s="67" t="s">
        <v>26</v>
      </c>
      <c r="B18" s="21">
        <v>95153.15</v>
      </c>
      <c r="C18" s="21">
        <v>39013.129999999997</v>
      </c>
      <c r="D18" s="21">
        <v>3175.78</v>
      </c>
      <c r="E18" s="21">
        <v>97861.88</v>
      </c>
      <c r="F18" s="154">
        <v>235203.94</v>
      </c>
    </row>
    <row r="19" spans="1:6">
      <c r="A19" s="67" t="s">
        <v>27</v>
      </c>
      <c r="B19" s="21">
        <v>331048.24</v>
      </c>
      <c r="C19" s="21">
        <v>107489.22</v>
      </c>
      <c r="D19" s="21">
        <v>14842.48</v>
      </c>
      <c r="E19" s="21">
        <v>145603.92000000001</v>
      </c>
      <c r="F19" s="154">
        <v>598983.86</v>
      </c>
    </row>
    <row r="20" spans="1:6">
      <c r="A20" s="67" t="s">
        <v>28</v>
      </c>
      <c r="B20" s="21">
        <v>126014.61</v>
      </c>
      <c r="C20" s="21">
        <v>52954.35</v>
      </c>
      <c r="D20" s="21">
        <v>9276.0499999999993</v>
      </c>
      <c r="E20" s="21">
        <v>74638.41</v>
      </c>
      <c r="F20" s="154">
        <v>262883.42</v>
      </c>
    </row>
    <row r="21" spans="1:6">
      <c r="A21" s="67" t="s">
        <v>29</v>
      </c>
      <c r="B21" s="21">
        <v>113496.55</v>
      </c>
      <c r="C21" s="21">
        <v>31934.65</v>
      </c>
      <c r="D21" s="21">
        <v>7302.5</v>
      </c>
      <c r="E21" s="21">
        <v>53004.42</v>
      </c>
      <c r="F21" s="154">
        <v>205738.12</v>
      </c>
    </row>
    <row r="22" spans="1:6">
      <c r="A22" s="67" t="s">
        <v>30</v>
      </c>
      <c r="B22" s="21">
        <v>50638.51</v>
      </c>
      <c r="C22" s="21">
        <v>26877.57</v>
      </c>
      <c r="D22" s="21">
        <v>4583.4399999999996</v>
      </c>
      <c r="E22" s="21">
        <v>33856.28</v>
      </c>
      <c r="F22" s="154">
        <v>115955.8</v>
      </c>
    </row>
    <row r="23" spans="1:6">
      <c r="A23" s="67" t="s">
        <v>31</v>
      </c>
      <c r="B23" s="21">
        <v>82662.36</v>
      </c>
      <c r="C23" s="21">
        <v>44310.84</v>
      </c>
      <c r="D23" s="21">
        <v>9631.51</v>
      </c>
      <c r="E23" s="21">
        <v>40751.11</v>
      </c>
      <c r="F23" s="154">
        <v>177355.82</v>
      </c>
    </row>
    <row r="24" spans="1:6">
      <c r="A24" s="67" t="s">
        <v>32</v>
      </c>
      <c r="B24" s="21">
        <v>199250.23</v>
      </c>
      <c r="C24" s="21">
        <v>91789.07</v>
      </c>
      <c r="D24" s="21">
        <v>17776.62</v>
      </c>
      <c r="E24" s="21">
        <v>158777.76999999999</v>
      </c>
      <c r="F24" s="154">
        <v>467593.69000000006</v>
      </c>
    </row>
    <row r="25" spans="1:6" s="23" customFormat="1" ht="22.5" customHeight="1">
      <c r="A25" s="7" t="s">
        <v>33</v>
      </c>
      <c r="B25" s="181">
        <v>998263.65</v>
      </c>
      <c r="C25" s="181">
        <v>394368.83</v>
      </c>
      <c r="D25" s="181">
        <v>66588.38</v>
      </c>
      <c r="E25" s="181">
        <v>604493.79</v>
      </c>
      <c r="F25" s="182">
        <v>2063714.65</v>
      </c>
    </row>
    <row r="26" spans="1:6" s="23" customFormat="1" ht="12.75" customHeight="1">
      <c r="A26" s="7" t="s">
        <v>0</v>
      </c>
      <c r="B26" s="22"/>
      <c r="C26" s="22"/>
      <c r="D26" s="22"/>
      <c r="E26" s="22"/>
      <c r="F26" s="154"/>
    </row>
    <row r="27" spans="1:6" s="23" customFormat="1" ht="12.75" customHeight="1">
      <c r="A27" s="7"/>
      <c r="B27" s="22"/>
      <c r="C27" s="22"/>
      <c r="D27" s="22"/>
      <c r="E27" s="22"/>
      <c r="F27" s="22"/>
    </row>
    <row r="28" spans="1:6" ht="12.5">
      <c r="A28" s="19"/>
    </row>
    <row r="29" spans="1:6" ht="12.5">
      <c r="A29" s="19"/>
    </row>
    <row r="30" spans="1:6">
      <c r="A30" s="5" t="s">
        <v>182</v>
      </c>
      <c r="B30" s="25"/>
      <c r="C30" s="25"/>
      <c r="D30" s="25"/>
      <c r="E30" s="25"/>
      <c r="F30" s="24"/>
    </row>
    <row r="31" spans="1:6" ht="12.75" customHeight="1">
      <c r="A31" s="5" t="s">
        <v>101</v>
      </c>
      <c r="B31" s="15"/>
      <c r="C31" s="15"/>
      <c r="D31" s="15"/>
      <c r="E31" s="15"/>
      <c r="F31" s="15"/>
    </row>
    <row r="32" spans="1:6" ht="12.5">
      <c r="A32" s="5" t="s">
        <v>216</v>
      </c>
    </row>
    <row r="33" spans="1:1" ht="12.5">
      <c r="A33" s="2"/>
    </row>
    <row r="34" spans="1:1" ht="12.5">
      <c r="A34" s="6"/>
    </row>
    <row r="35" spans="1:1" ht="12.5">
      <c r="A35" s="5"/>
    </row>
  </sheetData>
  <phoneticPr fontId="3" type="noConversion"/>
  <hyperlinks>
    <hyperlink ref="G1" location="Contenu!A1" display="retour"/>
  </hyperlinks>
  <pageMargins left="0.78740157499999996" right="0.78740157499999996" top="0.984251969" bottom="0.984251969" header="0.4921259845" footer="0.492125984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Contenu</vt:lpstr>
      <vt:lpstr>Définitions et lacunes</vt:lpstr>
      <vt:lpstr>Tab 1a</vt:lpstr>
      <vt:lpstr>Tab 1b</vt:lpstr>
      <vt:lpstr>Tab 2a</vt:lpstr>
      <vt:lpstr>Tab 2b</vt:lpstr>
      <vt:lpstr>Tab 3</vt:lpstr>
      <vt:lpstr>Tab 4</vt:lpstr>
      <vt:lpstr>Tab 5</vt:lpstr>
      <vt:lpstr>Tab 6</vt:lpstr>
      <vt:lpstr>Tab 7</vt:lpstr>
      <vt:lpstr>Tab 8</vt:lpstr>
      <vt:lpstr>Tab 9</vt:lpstr>
      <vt:lpstr>Tab 10</vt:lpstr>
      <vt:lpstr>Tab 11</vt:lpstr>
      <vt:lpstr>Méthodes et précisions</vt:lpstr>
      <vt:lpstr>Tab 12 - 010000</vt:lpstr>
      <vt:lpstr>Tab 13 - 020000</vt:lpstr>
      <vt:lpstr>Tab 14 - 030000</vt:lpstr>
      <vt:lpstr>Tab 15 - 040000</vt:lpstr>
      <vt:lpstr>Tab 16 - 050000</vt:lpstr>
      <vt:lpstr>Tab 17 - 060000</vt:lpstr>
      <vt:lpstr>Tab 18 - 080000</vt:lpstr>
      <vt:lpstr>Tab 19 - 110000</vt:lpstr>
      <vt:lpstr>Tab 20 - 120000</vt:lpstr>
      <vt:lpstr>Tab 21 - 130000</vt:lpstr>
      <vt:lpstr>Tab 22 - 140000</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Loïc Lang</dc:creator>
  <cp:lastModifiedBy>Muharremi Fitore BFS</cp:lastModifiedBy>
  <cp:lastPrinted>2016-04-18T08:44:08Z</cp:lastPrinted>
  <dcterms:created xsi:type="dcterms:W3CDTF">2009-11-26T15:16:10Z</dcterms:created>
  <dcterms:modified xsi:type="dcterms:W3CDTF">2020-08-24T09:08:41Z</dcterms:modified>
</cp:coreProperties>
</file>