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1_Q2_GNP_2021_0310_Jira_DIAM_16768\2021_Q2_Tab\"/>
    </mc:Choice>
  </mc:AlternateContent>
  <bookViews>
    <workbookView xWindow="0" yWindow="0" windowWidth="28800" windowHeight="9756" tabRatio="722"/>
  </bookViews>
  <sheets>
    <sheet name="T4" sheetId="23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3" l="1"/>
  <c r="F10" i="23"/>
  <c r="E10" i="23" l="1"/>
  <c r="A23" i="23" l="1"/>
  <c r="D10" i="23" l="1"/>
  <c r="C10" i="23"/>
  <c r="B10" i="23"/>
  <c r="A37" i="23"/>
  <c r="A36" i="23"/>
  <c r="A35" i="23"/>
  <c r="A34" i="23"/>
  <c r="A33" i="23"/>
  <c r="A32" i="23"/>
  <c r="A31" i="23"/>
  <c r="A30" i="23"/>
  <c r="A29" i="23"/>
  <c r="A41" i="23"/>
  <c r="A40" i="23"/>
  <c r="A39" i="23"/>
  <c r="A17" i="23"/>
  <c r="A28" i="23"/>
  <c r="A27" i="23"/>
  <c r="A26" i="23"/>
  <c r="A25" i="23"/>
  <c r="A24" i="23"/>
  <c r="A22" i="23"/>
  <c r="A21" i="23"/>
  <c r="A20" i="23"/>
  <c r="A19" i="23"/>
  <c r="A18" i="23"/>
  <c r="A16" i="23"/>
  <c r="A15" i="23"/>
  <c r="A14" i="23"/>
  <c r="A13" i="23"/>
  <c r="A12" i="23"/>
  <c r="A11" i="23"/>
  <c r="A10" i="23"/>
  <c r="A9" i="23"/>
  <c r="A8" i="23"/>
</calcChain>
</file>

<file path=xl/sharedStrings.xml><?xml version="1.0" encoding="utf-8"?>
<sst xmlns="http://schemas.openxmlformats.org/spreadsheetml/2006/main" count="156" uniqueCount="151">
  <si>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</si>
  <si>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</si>
  <si>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</si>
  <si>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</si>
  <si>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</si>
  <si>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</si>
  <si>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</si>
  <si>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</si>
  <si>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</si>
  <si>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</si>
  <si>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</si>
  <si>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</si>
  <si>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</si>
  <si>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</si>
  <si>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</si>
  <si>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</si>
  <si>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</si>
  <si>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</si>
  <si>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</si>
  <si>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</si>
  <si>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</si>
  <si>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</si>
  <si>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</si>
  <si>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</si>
  <si>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</si>
  <si>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</si>
  <si>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</si>
  <si>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</si>
  <si>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</si>
  <si>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</si>
  <si>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</si>
  <si>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</si>
  <si>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</si>
  <si>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</si>
  <si>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</si>
  <si>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</si>
  <si>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</si>
  <si>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</si>
  <si>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</si>
  <si>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</si>
  <si>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T 4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</si>
  <si>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</si>
  <si>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</si>
  <si>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</si>
  <si>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</si>
  <si>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</si>
  <si>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</si>
  <si>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</si>
  <si>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</si>
  <si>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</si>
  <si>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</si>
  <si>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</si>
  <si>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</si>
  <si>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</si>
  <si>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</si>
  <si>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</si>
  <si>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</si>
  <si>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</si>
  <si>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</si>
  <si>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</si>
  <si>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</si>
  <si>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</si>
  <si>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</si>
  <si>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</si>
  <si>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</si>
  <si>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</si>
  <si>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</si>
  <si>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</si>
  <si>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</si>
  <si>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</si>
  <si>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</si>
  <si>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</si>
  <si>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</si>
  <si>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</si>
  <si>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</si>
  <si>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</si>
  <si>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</si>
  <si>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</si>
  <si>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</si>
  <si>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</si>
  <si>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</si>
  <si>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</si>
  <si>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</si>
  <si>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</si>
  <si>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</si>
  <si>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</si>
  <si>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</si>
  <si>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</si>
  <si>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</si>
  <si>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</si>
  <si>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</si>
  <si>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</si>
  <si>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</si>
  <si>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</si>
  <si>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</si>
  <si>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</si>
  <si>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</si>
  <si>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</si>
  <si>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</si>
  <si>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</si>
  <si>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</si>
  <si>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&lt;T4_Ti&gt;</t>
  </si>
  <si>
    <t>&lt;T4_UTi&gt;</t>
  </si>
  <si>
    <t>&lt;T4_SpaltenTitel_8&gt;</t>
  </si>
  <si>
    <t>&lt;T4_SpaltenTitel_7&gt;</t>
  </si>
  <si>
    <t>&lt;T4_SpaltenTitel_6&gt;</t>
  </si>
  <si>
    <t>T1-T5</t>
  </si>
  <si>
    <t>Sprache / Langue / Lingua / Language</t>
  </si>
  <si>
    <t>Q1 2020 
(in %)</t>
  </si>
  <si>
    <t>Q2 2020 
(in %)</t>
  </si>
  <si>
    <t>Q3 2020 
(in %)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</si>
  <si>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</si>
  <si>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</si>
  <si>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</si>
  <si>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</si>
  <si>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&lt;T4_SpaltenTitel_1&gt;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</si>
  <si>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</si>
  <si>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</si>
  <si>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</si>
  <si>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</si>
  <si>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</si>
  <si>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</si>
  <si>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&lt;T4_SpaltenTitel_9&gt;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</si>
  <si>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</si>
  <si>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</si>
  <si>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</si>
  <si>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</si>
  <si>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</si>
  <si>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</si>
  <si>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</si>
  <si>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</si>
  <si>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r>
      <t xml:space="preserve">© BFS </t>
    </r>
    <r>
      <rPr>
        <sz val="10"/>
        <color rgb="FFFF0000"/>
        <rFont val="Arial"/>
        <family val="2"/>
      </rPr>
      <t>2021</t>
    </r>
  </si>
  <si>
    <r>
      <t xml:space="preserve">© OFS </t>
    </r>
    <r>
      <rPr>
        <sz val="10"/>
        <color rgb="FFFF0000"/>
        <rFont val="Arial"/>
        <family val="2"/>
      </rPr>
      <t>2021</t>
    </r>
  </si>
  <si>
    <r>
      <t xml:space="preserve">© UST </t>
    </r>
    <r>
      <rPr>
        <sz val="10"/>
        <color rgb="FFFF0000"/>
        <rFont val="Arial"/>
        <family val="2"/>
      </rPr>
      <t>2021</t>
    </r>
  </si>
  <si>
    <r>
      <t xml:space="preserve">© FSO </t>
    </r>
    <r>
      <rPr>
        <sz val="10"/>
        <color rgb="FFFF0000"/>
        <rFont val="Arial"/>
        <family val="2"/>
      </rPr>
      <t>2021</t>
    </r>
  </si>
  <si>
    <t>&lt;T4_SpaltenTitel_10&gt;</t>
  </si>
  <si>
    <t>Q1 2021 
(in %)</t>
  </si>
  <si>
    <t>Q1 2021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</si>
  <si>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</si>
  <si>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</si>
  <si>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
(en %)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</si>
  <si>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
(in %)</t>
    </r>
  </si>
  <si>
    <t>Q2 2021
(in %)</t>
  </si>
  <si>
    <t>Q2 2021 
(in %)</t>
  </si>
  <si>
    <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
(en %)</t>
    </r>
  </si>
  <si>
    <r>
      <t>2</t>
    </r>
    <r>
      <rPr>
        <vertAlign val="superscript"/>
        <sz val="10"/>
        <color rgb="FFFF0000"/>
        <rFont val="Arial"/>
        <family val="2"/>
      </rPr>
      <t>°</t>
    </r>
    <r>
      <rPr>
        <sz val="10"/>
        <color rgb="FFFF0000"/>
        <rFont val="Arial"/>
        <family val="2"/>
      </rPr>
      <t xml:space="preserve"> trim. 2021 
(in %)</t>
    </r>
  </si>
  <si>
    <r>
      <t xml:space="preserve">Veränderungsraten gegenüber dem gleichen Quartal im Vorjahr, 
</t>
    </r>
    <r>
      <rPr>
        <sz val="10"/>
        <color rgb="FFFF0000"/>
        <rFont val="Arial"/>
        <family val="2"/>
      </rPr>
      <t>1. Quartal 2020 - 2. Quartal 2021</t>
    </r>
  </si>
  <si>
    <r>
      <t xml:space="preserve">Taux de variation par rapport au même trimestre de l'année précédente,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2020 - 2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2021</t>
    </r>
  </si>
  <si>
    <r>
      <t xml:space="preserve">Tassi di variazione rispetto al medesimo trimestre dell'anno precedente, 
</t>
    </r>
    <r>
      <rPr>
        <sz val="10"/>
        <color rgb="FFFF0000"/>
        <rFont val="Arial"/>
        <family val="2"/>
      </rPr>
      <t>1° trim. 2020 - 2°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2021</t>
    </r>
  </si>
  <si>
    <r>
      <t xml:space="preserve">Rates of change compared with the same quarter of the previous year, 
</t>
    </r>
    <r>
      <rPr>
        <sz val="10"/>
        <color rgb="FFFF0000"/>
        <rFont val="Arial"/>
        <family val="2"/>
      </rPr>
      <t>Q1 2020 - Q2 2021</t>
    </r>
  </si>
  <si>
    <t>&lt;T4_SpaltenTitel_11&gt;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</si>
</sst>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ont="1" applyFill="1"/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2" borderId="0" xfId="0" applyNumberFormat="1" applyFill="1"/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0</xdr:row>
          <xdr:rowOff>144780</xdr:rowOff>
        </xdr:from>
        <xdr:to>
          <xdr:col>1</xdr:col>
          <xdr:colOff>327660</xdr:colOff>
          <xdr:row>1</xdr:row>
          <xdr:rowOff>160020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1</xdr:row>
          <xdr:rowOff>137160</xdr:rowOff>
        </xdr:from>
        <xdr:to>
          <xdr:col>1</xdr:col>
          <xdr:colOff>327660</xdr:colOff>
          <xdr:row>2</xdr:row>
          <xdr:rowOff>160020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2</xdr:row>
          <xdr:rowOff>121920</xdr:rowOff>
        </xdr:from>
        <xdr:to>
          <xdr:col>1</xdr:col>
          <xdr:colOff>327660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3</xdr:row>
          <xdr:rowOff>114300</xdr:rowOff>
        </xdr:from>
        <xdr:to>
          <xdr:col>1</xdr:col>
          <xdr:colOff>327660</xdr:colOff>
          <xdr:row>4</xdr:row>
          <xdr:rowOff>144780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U56"/>
  <sheetViews>
    <sheetView showGridLines="0" tabSelected="1" workbookViewId="0">
      <selection activeCell="J13" sqref="J13"/>
    </sheetView>
  </sheetViews>
  <sheetFormatPr baseColWidth="10" defaultRowHeight="13.8" x14ac:dyDescent="0.25"/>
  <cols>
    <col min="1" max="1" width="18.8984375" customWidth="1"/>
    <col min="2" max="7" width="13.69921875" customWidth="1"/>
    <col min="8" max="8" width="11.8984375" customWidth="1"/>
    <col min="9" max="9" width="11.59765625" customWidth="1"/>
    <col min="10" max="10" width="10.8984375" customWidth="1"/>
    <col min="11" max="11" width="11.59765625" customWidth="1"/>
  </cols>
  <sheetData>
    <row r="1" spans="1:21" ht="14.4" thickTop="1" x14ac:dyDescent="0.25">
      <c r="A1" s="89" t="s">
        <v>107</v>
      </c>
      <c r="B1" s="9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x14ac:dyDescent="0.25">
      <c r="A2" s="37"/>
      <c r="B2" s="3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x14ac:dyDescent="0.25">
      <c r="A3" s="37"/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1" x14ac:dyDescent="0.25">
      <c r="A4" s="37"/>
      <c r="B4" s="3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ht="14.4" thickBot="1" x14ac:dyDescent="0.3">
      <c r="A5" s="39"/>
      <c r="B5" s="4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1" ht="12.9" customHeight="1" thickTop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1" ht="12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1" ht="26.1" customHeight="1" x14ac:dyDescent="0.25">
      <c r="A8" s="93" t="str">
        <f>VLOOKUP("&lt;T4_Ti&gt;",Uebersetzungen!$B$3:$F$33,Uebersetzungen!B$2+1,FALSE)</f>
        <v>Veränderungsraten gegenüber dem gleichen Quartal im Vorjahr, 
1. Quartal 2020 - 2. Quartal 2021</v>
      </c>
      <c r="B8" s="93"/>
      <c r="C8" s="93"/>
      <c r="D8" s="93"/>
      <c r="E8" s="82"/>
      <c r="F8" s="88"/>
      <c r="G8" s="72"/>
      <c r="H8" s="12"/>
      <c r="I8" s="12"/>
      <c r="J8" s="12"/>
      <c r="K8" s="1"/>
      <c r="L8" s="1"/>
      <c r="M8" s="1"/>
      <c r="N8" s="1"/>
      <c r="O8" s="1"/>
      <c r="P8" s="1"/>
      <c r="Q8" s="2"/>
      <c r="R8" s="2"/>
      <c r="S8" s="2"/>
      <c r="T8" s="2"/>
      <c r="U8" s="2"/>
    </row>
    <row r="9" spans="1:21" x14ac:dyDescent="0.25">
      <c r="A9" s="94" t="str">
        <f>VLOOKUP("&lt;T4_UTi&gt;",Uebersetzungen!$B$3:$F$33,Uebersetzungen!B$2+1,FALSE)</f>
        <v xml:space="preserve">Schweizerischer Wohnimmobilienpreisindex, IMPI </v>
      </c>
      <c r="B9" s="94"/>
      <c r="C9" s="94"/>
      <c r="D9" s="20"/>
      <c r="E9" s="20"/>
      <c r="F9" s="20"/>
      <c r="G9" s="20" t="s">
        <v>40</v>
      </c>
      <c r="H9" s="12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</row>
    <row r="10" spans="1:21" ht="24" customHeight="1" x14ac:dyDescent="0.25">
      <c r="A10" s="4" t="str">
        <f>VLOOKUP("&lt;T4_SpaltenTitel_1&gt;",Uebersetzungen!$B$3:$F$33,Uebersetzungen!B$2+1,FALSE)</f>
        <v>Totalindex und Subindizes (Basis: Q4 2019 = 100)</v>
      </c>
      <c r="B10" s="5" t="str">
        <f>VLOOKUP("&lt;T4_SpaltenTitel_6&gt;",Uebersetzungen!$B$3:$F$33,Uebersetzungen!B$2+1,FALSE)</f>
        <v>Q1 2020 
(in %)</v>
      </c>
      <c r="C10" s="6" t="str">
        <f>VLOOKUP("&lt;T4_SpaltenTitel_7&gt;",Uebersetzungen!$B$3:$F$33,Uebersetzungen!B$2+1,FALSE)</f>
        <v>Q2 2020 
(in %)</v>
      </c>
      <c r="D10" s="6" t="str">
        <f>VLOOKUP("&lt;T4_SpaltenTitel_8&gt;",Uebersetzungen!$B$3:$F$33,Uebersetzungen!B$2+1,FALSE)</f>
        <v>Q3 2020 
(in %)</v>
      </c>
      <c r="E10" s="6" t="str">
        <f>VLOOKUP("&lt;T4_SpaltenTitel_9&gt;",Uebersetzungen!$B$3:$F$33,Uebersetzungen!B$2+1,FALSE)</f>
        <v>Q4 2020 
(in %)</v>
      </c>
      <c r="F10" s="6" t="str">
        <f>VLOOKUP("&lt;T4_SpaltenTitel_10&gt;",Uebersetzungen!$B$3:$F$33,Uebersetzungen!B$2+1,FALSE)</f>
        <v>Q1 2021 
(in %)</v>
      </c>
      <c r="G10" s="6" t="str">
        <f>VLOOKUP("&lt;T4_SpaltenTitel_11&gt;",Uebersetzungen!$B$3:$F$33,Uebersetzungen!B$2+1,FALSE)</f>
        <v>Q2 2021
(in %)</v>
      </c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</row>
    <row r="11" spans="1:21" ht="12.9" customHeight="1" x14ac:dyDescent="0.25">
      <c r="A11" s="23" t="str">
        <f>VLOOKUP("&lt;Zeilentitel_1&gt;",Uebersetzungen!$B$3:$F$33,Uebersetzungen!B$2+1,FALSE)</f>
        <v xml:space="preserve">Total </v>
      </c>
      <c r="B11" s="45">
        <v>1.7</v>
      </c>
      <c r="C11" s="45">
        <v>2.5</v>
      </c>
      <c r="D11" s="45">
        <v>2.6</v>
      </c>
      <c r="E11" s="45">
        <v>3.1</v>
      </c>
      <c r="F11" s="45">
        <v>3.9</v>
      </c>
      <c r="G11" s="45">
        <v>4.7</v>
      </c>
      <c r="H11" s="78"/>
      <c r="I11" s="78"/>
      <c r="J11" s="78"/>
      <c r="K11" s="78"/>
      <c r="L11" s="1"/>
      <c r="M11" s="1"/>
      <c r="N11" s="1"/>
      <c r="O11" s="1"/>
      <c r="P11" s="1"/>
      <c r="Q11" s="2"/>
      <c r="R11" s="2"/>
      <c r="S11" s="2"/>
      <c r="T11" s="2"/>
      <c r="U11" s="2"/>
    </row>
    <row r="12" spans="1:21" ht="12.9" customHeight="1" x14ac:dyDescent="0.25">
      <c r="A12" s="10" t="str">
        <f>VLOOKUP("&lt;Zeilentitel_4&gt;",Uebersetzungen!$B$3:$F$33,Uebersetzungen!B$2+1,FALSE)</f>
        <v>GemeindeTyp 1</v>
      </c>
      <c r="B12" s="44">
        <v>3.4</v>
      </c>
      <c r="C12" s="44">
        <v>2.9</v>
      </c>
      <c r="D12" s="44">
        <v>4.5</v>
      </c>
      <c r="E12" s="44">
        <v>2.6</v>
      </c>
      <c r="F12" s="44">
        <v>4.7</v>
      </c>
      <c r="G12" s="44">
        <v>4.9000000000000004</v>
      </c>
      <c r="H12" s="78"/>
      <c r="I12" s="78"/>
      <c r="J12" s="78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</row>
    <row r="13" spans="1:21" ht="12.9" customHeight="1" x14ac:dyDescent="0.25">
      <c r="A13" s="10" t="str">
        <f>VLOOKUP("&lt;Zeilentitel_5&gt;",Uebersetzungen!$B$3:$F$33,Uebersetzungen!B$2+1,FALSE)</f>
        <v>GemeindeTyp 2</v>
      </c>
      <c r="B13" s="44">
        <v>1.2</v>
      </c>
      <c r="C13" s="44">
        <v>2.2999999999999998</v>
      </c>
      <c r="D13" s="44">
        <v>0.9</v>
      </c>
      <c r="E13" s="44">
        <v>4</v>
      </c>
      <c r="F13" s="44">
        <v>4</v>
      </c>
      <c r="G13" s="44">
        <v>3.1</v>
      </c>
      <c r="H13" s="78"/>
      <c r="I13" s="78"/>
      <c r="J13" s="78"/>
      <c r="K13" s="1"/>
      <c r="L13" s="1"/>
      <c r="M13" s="1"/>
      <c r="N13" s="1"/>
      <c r="O13" s="1"/>
      <c r="P13" s="1"/>
      <c r="Q13" s="2"/>
      <c r="R13" s="77"/>
      <c r="S13" s="2"/>
      <c r="T13" s="2"/>
      <c r="U13" s="2"/>
    </row>
    <row r="14" spans="1:21" ht="12.9" customHeight="1" x14ac:dyDescent="0.25">
      <c r="A14" s="10" t="str">
        <f>VLOOKUP("&lt;Zeilentitel_6&gt;",Uebersetzungen!$B$3:$F$33,Uebersetzungen!B$2+1,FALSE)</f>
        <v>GemeindeTyp 3</v>
      </c>
      <c r="B14" s="44">
        <v>0.6</v>
      </c>
      <c r="C14" s="44">
        <v>0.7</v>
      </c>
      <c r="D14" s="44">
        <v>2.5</v>
      </c>
      <c r="E14" s="44">
        <v>2.9</v>
      </c>
      <c r="F14" s="44">
        <v>5.6</v>
      </c>
      <c r="G14" s="44">
        <v>6.3</v>
      </c>
      <c r="H14" s="78"/>
      <c r="I14" s="78"/>
      <c r="J14" s="78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</row>
    <row r="15" spans="1:21" ht="12.9" customHeight="1" x14ac:dyDescent="0.25">
      <c r="A15" s="10" t="str">
        <f>VLOOKUP("&lt;Zeilentitel_7&gt;",Uebersetzungen!$B$3:$F$33,Uebersetzungen!B$2+1,FALSE)</f>
        <v>GemeindeTyp 4</v>
      </c>
      <c r="B15" s="44">
        <v>0.4</v>
      </c>
      <c r="C15" s="44">
        <v>2.7</v>
      </c>
      <c r="D15" s="44">
        <v>1.3</v>
      </c>
      <c r="E15" s="44">
        <v>2.9</v>
      </c>
      <c r="F15" s="44">
        <v>3.1</v>
      </c>
      <c r="G15" s="44">
        <v>4.9000000000000004</v>
      </c>
      <c r="H15" s="78"/>
      <c r="I15" s="78"/>
      <c r="J15" s="78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</row>
    <row r="16" spans="1:21" ht="12.9" customHeight="1" x14ac:dyDescent="0.25">
      <c r="A16" s="10" t="str">
        <f>VLOOKUP("&lt;Zeilentitel_8&gt;",Uebersetzungen!$B$3:$F$33,Uebersetzungen!B$2+1,FALSE)</f>
        <v>GemeindeTyp 5</v>
      </c>
      <c r="B16" s="44">
        <v>1.5</v>
      </c>
      <c r="C16" s="44">
        <v>2.8</v>
      </c>
      <c r="D16" s="44">
        <v>3.3</v>
      </c>
      <c r="E16" s="44">
        <v>3.7</v>
      </c>
      <c r="F16" s="44">
        <v>2.4</v>
      </c>
      <c r="G16" s="44">
        <v>5.0999999999999996</v>
      </c>
      <c r="H16" s="78"/>
      <c r="I16" s="78"/>
      <c r="J16" s="78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</row>
    <row r="17" spans="1:21" ht="12.9" customHeight="1" x14ac:dyDescent="0.25">
      <c r="A17" s="22" t="str">
        <f>VLOOKUP("&lt;Zeilentitel_2&gt;",Uebersetzungen!$B$3:$F$33,Uebersetzungen!B$2+1,FALSE)</f>
        <v>EFH</v>
      </c>
      <c r="B17" s="45">
        <v>2.5</v>
      </c>
      <c r="C17" s="45">
        <v>2.4</v>
      </c>
      <c r="D17" s="45">
        <v>3.1</v>
      </c>
      <c r="E17" s="45">
        <v>3.2</v>
      </c>
      <c r="F17" s="45">
        <v>3.8</v>
      </c>
      <c r="G17" s="45">
        <v>5.4</v>
      </c>
      <c r="H17" s="78"/>
      <c r="I17" s="78"/>
      <c r="J17" s="78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</row>
    <row r="18" spans="1:21" ht="12.9" customHeight="1" x14ac:dyDescent="0.25">
      <c r="A18" s="10" t="str">
        <f>VLOOKUP("&lt;Zeilentitel_4&gt;",Uebersetzungen!$B$3:$F$33,Uebersetzungen!B$2+1,FALSE)</f>
        <v>GemeindeTyp 1</v>
      </c>
      <c r="B18" s="44">
        <v>5.4</v>
      </c>
      <c r="C18" s="44">
        <v>2.5</v>
      </c>
      <c r="D18" s="44">
        <v>5.9</v>
      </c>
      <c r="E18" s="44">
        <v>3.7</v>
      </c>
      <c r="F18" s="44">
        <v>3.9</v>
      </c>
      <c r="G18" s="44">
        <v>6.6</v>
      </c>
      <c r="H18" s="78"/>
      <c r="I18" s="78"/>
      <c r="J18" s="78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</row>
    <row r="19" spans="1:21" ht="12.9" customHeight="1" x14ac:dyDescent="0.25">
      <c r="A19" s="10" t="str">
        <f>VLOOKUP("&lt;Zeilentitel_5&gt;",Uebersetzungen!$B$3:$F$33,Uebersetzungen!B$2+1,FALSE)</f>
        <v>GemeindeTyp 2</v>
      </c>
      <c r="B19" s="44">
        <v>2.1</v>
      </c>
      <c r="C19" s="44">
        <v>2.1</v>
      </c>
      <c r="D19" s="44">
        <v>1.1000000000000001</v>
      </c>
      <c r="E19" s="44">
        <v>3.7</v>
      </c>
      <c r="F19" s="44">
        <v>3.6</v>
      </c>
      <c r="G19" s="44">
        <v>3</v>
      </c>
      <c r="H19" s="78"/>
      <c r="I19" s="78"/>
      <c r="J19" s="78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</row>
    <row r="20" spans="1:21" ht="12.9" customHeight="1" x14ac:dyDescent="0.25">
      <c r="A20" s="10" t="str">
        <f>VLOOKUP("&lt;Zeilentitel_6&gt;",Uebersetzungen!$B$3:$F$33,Uebersetzungen!B$2+1,FALSE)</f>
        <v>GemeindeTyp 3</v>
      </c>
      <c r="B20" s="44">
        <v>2.6</v>
      </c>
      <c r="C20" s="44">
        <v>1.8</v>
      </c>
      <c r="D20" s="44">
        <v>2.9</v>
      </c>
      <c r="E20" s="44">
        <v>1.2</v>
      </c>
      <c r="F20" s="44">
        <v>5.8</v>
      </c>
      <c r="G20" s="44">
        <v>6.6</v>
      </c>
      <c r="H20" s="78"/>
      <c r="I20" s="78"/>
      <c r="J20" s="78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</row>
    <row r="21" spans="1:21" ht="12.9" customHeight="1" x14ac:dyDescent="0.25">
      <c r="A21" s="10" t="str">
        <f>VLOOKUP("&lt;Zeilentitel_7&gt;",Uebersetzungen!$B$3:$F$33,Uebersetzungen!B$2+1,FALSE)</f>
        <v>GemeindeTyp 4</v>
      </c>
      <c r="B21" s="44">
        <v>0.1</v>
      </c>
      <c r="C21" s="44">
        <v>2.9</v>
      </c>
      <c r="D21" s="44">
        <v>1.1000000000000001</v>
      </c>
      <c r="E21" s="44">
        <v>2.5</v>
      </c>
      <c r="F21" s="44">
        <v>4.8</v>
      </c>
      <c r="G21" s="44">
        <v>5.3</v>
      </c>
      <c r="H21" s="78"/>
      <c r="I21" s="78"/>
      <c r="J21" s="78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</row>
    <row r="22" spans="1:21" ht="12.9" customHeight="1" x14ac:dyDescent="0.25">
      <c r="A22" s="10" t="str">
        <f>VLOOKUP("&lt;Zeilentitel_8&gt;",Uebersetzungen!$B$3:$F$33,Uebersetzungen!B$2+1,FALSE)</f>
        <v>GemeindeTyp 5</v>
      </c>
      <c r="B22" s="44">
        <v>2.1</v>
      </c>
      <c r="C22" s="44">
        <v>2</v>
      </c>
      <c r="D22" s="44">
        <v>4.2</v>
      </c>
      <c r="E22" s="44">
        <v>3.8</v>
      </c>
      <c r="F22" s="44">
        <v>1.8</v>
      </c>
      <c r="G22" s="44">
        <v>5.5</v>
      </c>
      <c r="H22" s="78"/>
      <c r="I22" s="78"/>
      <c r="J22" s="78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</row>
    <row r="23" spans="1:21" ht="12.9" customHeight="1" x14ac:dyDescent="0.25">
      <c r="A23" s="22" t="str">
        <f>VLOOKUP("&lt;Zeilentitel_3&gt;",Uebersetzungen!$B$3:$F$33,Uebersetzungen!B$2+1,FALSE)</f>
        <v>EGW</v>
      </c>
      <c r="B23" s="45">
        <v>0.9</v>
      </c>
      <c r="C23" s="45">
        <v>2.6</v>
      </c>
      <c r="D23" s="45">
        <v>2.1</v>
      </c>
      <c r="E23" s="45">
        <v>3.1</v>
      </c>
      <c r="F23" s="45">
        <v>3.9</v>
      </c>
      <c r="G23" s="45">
        <v>4.0999999999999996</v>
      </c>
      <c r="H23" s="78"/>
      <c r="I23" s="78"/>
      <c r="J23" s="78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</row>
    <row r="24" spans="1:21" ht="12.9" customHeight="1" x14ac:dyDescent="0.25">
      <c r="A24" s="10" t="str">
        <f>VLOOKUP("&lt;Zeilentitel_4&gt;",Uebersetzungen!$B$3:$F$33,Uebersetzungen!B$2+1,FALSE)</f>
        <v>GemeindeTyp 1</v>
      </c>
      <c r="B24" s="44">
        <v>1.9</v>
      </c>
      <c r="C24" s="44">
        <v>3.2</v>
      </c>
      <c r="D24" s="44">
        <v>3.3</v>
      </c>
      <c r="E24" s="44">
        <v>1.8</v>
      </c>
      <c r="F24" s="44">
        <v>5.4</v>
      </c>
      <c r="G24" s="44">
        <v>3.6</v>
      </c>
      <c r="H24" s="78"/>
      <c r="I24" s="78"/>
      <c r="J24" s="78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</row>
    <row r="25" spans="1:21" ht="12.9" customHeight="1" x14ac:dyDescent="0.25">
      <c r="A25" s="10" t="str">
        <f>VLOOKUP("&lt;Zeilentitel_5&gt;",Uebersetzungen!$B$3:$F$33,Uebersetzungen!B$2+1,FALSE)</f>
        <v>GemeindeTyp 2</v>
      </c>
      <c r="B25" s="44">
        <v>0.5</v>
      </c>
      <c r="C25" s="44">
        <v>2.4</v>
      </c>
      <c r="D25" s="44">
        <v>0.7</v>
      </c>
      <c r="E25" s="44">
        <v>4.2</v>
      </c>
      <c r="F25" s="44">
        <v>4.2</v>
      </c>
      <c r="G25" s="44">
        <v>3.2</v>
      </c>
      <c r="H25" s="78"/>
      <c r="I25" s="78"/>
      <c r="J25" s="78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</row>
    <row r="26" spans="1:21" ht="12.9" customHeight="1" x14ac:dyDescent="0.25">
      <c r="A26" s="10" t="str">
        <f>VLOOKUP("&lt;Zeilentitel_6&gt;",Uebersetzungen!$B$3:$F$33,Uebersetzungen!B$2+1,FALSE)</f>
        <v>GemeindeTyp 3</v>
      </c>
      <c r="B26" s="44">
        <v>-0.7</v>
      </c>
      <c r="C26" s="44">
        <v>0</v>
      </c>
      <c r="D26" s="44">
        <v>2.2000000000000002</v>
      </c>
      <c r="E26" s="44">
        <v>4.0999999999999996</v>
      </c>
      <c r="F26" s="44">
        <v>5.4</v>
      </c>
      <c r="G26" s="44">
        <v>6</v>
      </c>
      <c r="H26" s="78"/>
      <c r="I26" s="78"/>
      <c r="J26" s="78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</row>
    <row r="27" spans="1:21" ht="12.9" customHeight="1" x14ac:dyDescent="0.25">
      <c r="A27" s="10" t="str">
        <f>VLOOKUP("&lt;Zeilentitel_7&gt;",Uebersetzungen!$B$3:$F$33,Uebersetzungen!B$2+1,FALSE)</f>
        <v>GemeindeTyp 4</v>
      </c>
      <c r="B27" s="44">
        <v>0.7</v>
      </c>
      <c r="C27" s="44">
        <v>2.4</v>
      </c>
      <c r="D27" s="44">
        <v>1.5</v>
      </c>
      <c r="E27" s="44">
        <v>3.4</v>
      </c>
      <c r="F27" s="44">
        <v>1.2</v>
      </c>
      <c r="G27" s="44">
        <v>4.5</v>
      </c>
      <c r="H27" s="78"/>
      <c r="I27" s="78"/>
      <c r="J27" s="78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</row>
    <row r="28" spans="1:21" ht="12.9" customHeight="1" x14ac:dyDescent="0.25">
      <c r="A28" s="11" t="str">
        <f>VLOOKUP("&lt;Zeilentitel_8&gt;",Uebersetzungen!$B$3:$F$33,Uebersetzungen!B$2+1,FALSE)</f>
        <v>GemeindeTyp 5</v>
      </c>
      <c r="B28" s="46">
        <v>0.5</v>
      </c>
      <c r="C28" s="46">
        <v>4.2</v>
      </c>
      <c r="D28" s="46">
        <v>2</v>
      </c>
      <c r="E28" s="46">
        <v>3.5</v>
      </c>
      <c r="F28" s="46">
        <v>3.3</v>
      </c>
      <c r="G28" s="46">
        <v>4.7</v>
      </c>
      <c r="H28" s="78"/>
      <c r="I28" s="78"/>
      <c r="J28" s="78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</row>
    <row r="29" spans="1:21" ht="16.5" customHeight="1" x14ac:dyDescent="0.25">
      <c r="A29" s="21" t="str">
        <f>VLOOKUP("&lt;Legende_1&gt;",Uebersetzungen!$B$3:$F$33,Uebersetzungen!B$2+1,FALSE)</f>
        <v>Legende:</v>
      </c>
      <c r="B29" s="21"/>
      <c r="C29" s="21"/>
      <c r="D29" s="21"/>
      <c r="E29" s="21"/>
      <c r="F29" s="21"/>
      <c r="G29" s="21"/>
      <c r="H29" s="17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</row>
    <row r="30" spans="1:21" ht="12.9" customHeight="1" x14ac:dyDescent="0.25">
      <c r="A30" s="92" t="str">
        <f>VLOOKUP("&lt;Legende_2&gt;",Uebersetzungen!$B$3:$F$33,Uebersetzungen!B$2+1,FALSE)</f>
        <v>Total - Wohneigentum (EFH und EGW)</v>
      </c>
      <c r="B30" s="92"/>
      <c r="C30" s="92"/>
      <c r="D30" s="92"/>
      <c r="E30" s="81"/>
      <c r="F30" s="87"/>
      <c r="G30" s="73"/>
      <c r="H30" s="13"/>
      <c r="I30" s="13"/>
      <c r="J30" s="13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</row>
    <row r="31" spans="1:21" ht="12.9" customHeight="1" x14ac:dyDescent="0.25">
      <c r="A31" s="92" t="str">
        <f>VLOOKUP("&lt;Legende_3&gt;",Uebersetzungen!$B$3:$F$33,Uebersetzungen!B$2+1,FALSE)</f>
        <v>EFH - Einfamilienhäuser</v>
      </c>
      <c r="B31" s="92"/>
      <c r="C31" s="92"/>
      <c r="D31" s="92"/>
      <c r="E31" s="81"/>
      <c r="F31" s="87"/>
      <c r="G31" s="73"/>
      <c r="H31" s="13"/>
      <c r="I31" s="13"/>
      <c r="J31" s="14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</row>
    <row r="32" spans="1:21" ht="12.9" customHeight="1" x14ac:dyDescent="0.25">
      <c r="A32" s="92" t="str">
        <f>VLOOKUP("&lt;Legende_4&gt;",Uebersetzungen!$B$3:$F$33,Uebersetzungen!B$2+1,FALSE)</f>
        <v xml:space="preserve">EGW - Eigentumswohnungen </v>
      </c>
      <c r="B32" s="92"/>
      <c r="C32" s="92"/>
      <c r="D32" s="92"/>
      <c r="E32" s="81"/>
      <c r="F32" s="87"/>
      <c r="G32" s="73"/>
      <c r="H32" s="13"/>
      <c r="I32" s="13"/>
      <c r="J32" s="14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</row>
    <row r="33" spans="1:21" ht="12.9" customHeight="1" x14ac:dyDescent="0.25">
      <c r="A33" s="92" t="str">
        <f>VLOOKUP("&lt;Legende_5&gt;",Uebersetzungen!$B$3:$F$33,Uebersetzungen!B$2+1,FALSE)</f>
        <v>GemeindeTyp 1 - Städtische Gemeinde einer grossen Agglomeration</v>
      </c>
      <c r="B33" s="92"/>
      <c r="C33" s="92"/>
      <c r="D33" s="92"/>
      <c r="E33" s="81"/>
      <c r="F33" s="87"/>
      <c r="G33" s="73"/>
      <c r="H33" s="13"/>
      <c r="I33" s="13"/>
      <c r="J33" s="14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</row>
    <row r="34" spans="1:21" ht="12.9" customHeight="1" x14ac:dyDescent="0.25">
      <c r="A34" s="92" t="str">
        <f>VLOOKUP("&lt;Legende_6&gt;",Uebersetzungen!$B$3:$F$33,Uebersetzungen!B$2+1,FALSE)</f>
        <v>GemeindeTyp 2 - Städtische Gemeinde einer mittelgrossen Agglomeration</v>
      </c>
      <c r="B34" s="92"/>
      <c r="C34" s="92"/>
      <c r="D34" s="92"/>
      <c r="E34" s="81"/>
      <c r="F34" s="87"/>
      <c r="G34" s="73"/>
      <c r="H34" s="13"/>
      <c r="I34" s="13"/>
      <c r="J34" s="14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</row>
    <row r="35" spans="1:21" ht="12.9" customHeight="1" x14ac:dyDescent="0.25">
      <c r="A35" s="92" t="str">
        <f>VLOOKUP("&lt;Legende_7&gt;",Uebersetzungen!$B$3:$F$33,Uebersetzungen!B$2+1,FALSE)</f>
        <v>GemeindeTyp 3 - Städtische Gemeinde einer kleinen oder ausserhalb einer Agglomeration</v>
      </c>
      <c r="B35" s="92"/>
      <c r="C35" s="92"/>
      <c r="D35" s="92"/>
      <c r="E35" s="81"/>
      <c r="F35" s="87"/>
      <c r="G35" s="73"/>
      <c r="H35" s="13"/>
      <c r="I35" s="13"/>
      <c r="J35" s="14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</row>
    <row r="36" spans="1:21" ht="12.9" customHeight="1" x14ac:dyDescent="0.25">
      <c r="A36" s="92" t="str">
        <f>VLOOKUP("&lt;Legende_8&gt;",Uebersetzungen!$B$3:$F$33,Uebersetzungen!B$2+1,FALSE)</f>
        <v xml:space="preserve">GemeindeTyp 4 - Intermediäre Gemeinde </v>
      </c>
      <c r="B36" s="92"/>
      <c r="C36" s="92"/>
      <c r="D36" s="92"/>
      <c r="E36" s="81"/>
      <c r="F36" s="87"/>
      <c r="G36" s="73"/>
      <c r="H36" s="13"/>
      <c r="I36" s="13"/>
      <c r="J36" s="14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</row>
    <row r="37" spans="1:21" ht="12.9" customHeight="1" x14ac:dyDescent="0.25">
      <c r="A37" s="92" t="str">
        <f>VLOOKUP("&lt;Legende_9&gt;",Uebersetzungen!$B$3:$F$33,Uebersetzungen!B$2+1,FALSE)</f>
        <v>GemeindeTyp 5 - Ländliche Gemeinde</v>
      </c>
      <c r="B37" s="92"/>
      <c r="C37" s="92"/>
      <c r="D37" s="92"/>
      <c r="E37" s="81"/>
      <c r="F37" s="87"/>
      <c r="G37" s="73"/>
      <c r="H37" s="13"/>
      <c r="I37" s="13"/>
      <c r="J37" s="14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</row>
    <row r="38" spans="1:21" ht="12.9" customHeight="1" x14ac:dyDescent="0.25">
      <c r="A38" s="92"/>
      <c r="B38" s="92"/>
      <c r="C38" s="92"/>
      <c r="D38" s="92"/>
      <c r="E38" s="81"/>
      <c r="F38" s="87"/>
      <c r="G38" s="74"/>
      <c r="H38" s="13"/>
      <c r="I38" s="13"/>
      <c r="J38" s="14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</row>
    <row r="39" spans="1:21" ht="12.9" customHeight="1" x14ac:dyDescent="0.25">
      <c r="A39" s="91" t="str">
        <f>VLOOKUP("&lt;Quelle&gt;",Uebersetzungen!$B$3:$F$33,Uebersetzungen!B$2+1,FALSE)</f>
        <v>Quelle: BFS - Schweizerischer Wohnimmobilienpreisindex, IMPI</v>
      </c>
      <c r="B39" s="91"/>
      <c r="C39" s="91"/>
      <c r="D39" s="91"/>
      <c r="E39" s="80"/>
      <c r="F39" s="86"/>
      <c r="G39" s="75"/>
      <c r="H39" s="3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</row>
    <row r="40" spans="1:21" ht="12.9" customHeight="1" x14ac:dyDescent="0.25">
      <c r="A40" s="91" t="str">
        <f>VLOOKUP("&lt;CopyRight&gt;",Uebersetzungen!$B$3:$F$33,Uebersetzungen!B$2+1,FALSE)</f>
        <v>© BFS 2021</v>
      </c>
      <c r="B40" s="91"/>
      <c r="C40" s="91"/>
      <c r="D40" s="91"/>
      <c r="E40" s="80"/>
      <c r="F40" s="86"/>
      <c r="G40" s="76"/>
      <c r="H40" s="19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</row>
    <row r="41" spans="1:21" ht="12.9" customHeight="1" x14ac:dyDescent="0.25">
      <c r="A41" s="91" t="str">
        <f>VLOOKUP("&lt;Auskunft&gt;",Uebersetzungen!$B$3:$F$33,Uebersetzungen!B$2+1,FALSE)</f>
        <v>Auskunft: Bundesamt für Statistik (BFS), IMPI@bfs.admin.ch, Tel. +41 58 463 60 69</v>
      </c>
      <c r="B41" s="91"/>
      <c r="C41" s="91"/>
      <c r="D41" s="91"/>
      <c r="E41" s="80"/>
      <c r="F41" s="86"/>
      <c r="G41" s="75"/>
      <c r="H41" s="18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2"/>
      <c r="U53" s="2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2"/>
      <c r="T54" s="2"/>
      <c r="U54" s="2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2"/>
      <c r="T55" s="2"/>
      <c r="U55" s="2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2"/>
      <c r="T56" s="2"/>
      <c r="U56" s="2"/>
    </row>
  </sheetData>
  <mergeCells count="15">
    <mergeCell ref="A41:D41"/>
    <mergeCell ref="A34:D34"/>
    <mergeCell ref="A35:D35"/>
    <mergeCell ref="A36:D36"/>
    <mergeCell ref="A37:D37"/>
    <mergeCell ref="A1:B1"/>
    <mergeCell ref="A39:D39"/>
    <mergeCell ref="A40:D40"/>
    <mergeCell ref="A38:D38"/>
    <mergeCell ref="A8:D8"/>
    <mergeCell ref="A30:D30"/>
    <mergeCell ref="A31:D31"/>
    <mergeCell ref="A32:D32"/>
    <mergeCell ref="A33:D33"/>
    <mergeCell ref="A9:C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807720</xdr:colOff>
                    <xdr:row>0</xdr:row>
                    <xdr:rowOff>144780</xdr:rowOff>
                  </from>
                  <to>
                    <xdr:col>1</xdr:col>
                    <xdr:colOff>327660</xdr:colOff>
                    <xdr:row>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807720</xdr:colOff>
                    <xdr:row>1</xdr:row>
                    <xdr:rowOff>137160</xdr:rowOff>
                  </from>
                  <to>
                    <xdr:col>1</xdr:col>
                    <xdr:colOff>327660</xdr:colOff>
                    <xdr:row>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807720</xdr:colOff>
                    <xdr:row>2</xdr:row>
                    <xdr:rowOff>121920</xdr:rowOff>
                  </from>
                  <to>
                    <xdr:col>1</xdr:col>
                    <xdr:colOff>327660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807720</xdr:colOff>
                    <xdr:row>3</xdr:row>
                    <xdr:rowOff>114300</xdr:rowOff>
                  </from>
                  <to>
                    <xdr:col>1</xdr:col>
                    <xdr:colOff>327660</xdr:colOff>
                    <xdr:row>4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5"/>
  <sheetViews>
    <sheetView topLeftCell="A10" workbookViewId="0">
      <selection activeCell="B1" sqref="B1:B1048576"/>
    </sheetView>
  </sheetViews>
  <sheetFormatPr baseColWidth="10" defaultColWidth="11" defaultRowHeight="13.2" x14ac:dyDescent="0.25"/>
  <cols>
    <col min="1" max="1" width="7.59765625" style="7" customWidth="1"/>
    <col min="2" max="2" width="24.09765625" style="7" hidden="1" customWidth="1"/>
    <col min="3" max="3" width="28.8984375" style="7" customWidth="1"/>
    <col min="4" max="4" width="28.19921875" style="7" customWidth="1"/>
    <col min="5" max="5" width="28.3984375" style="7" customWidth="1"/>
    <col min="6" max="6" width="28" style="7" customWidth="1"/>
    <col min="7" max="16384" width="11" style="7"/>
  </cols>
  <sheetData>
    <row r="1" spans="1:7" x14ac:dyDescent="0.25">
      <c r="A1" s="41" t="s">
        <v>47</v>
      </c>
      <c r="B1" s="43" t="s">
        <v>46</v>
      </c>
      <c r="C1" s="42" t="s">
        <v>9</v>
      </c>
      <c r="D1" s="56" t="s">
        <v>10</v>
      </c>
      <c r="E1" s="67" t="s">
        <v>18</v>
      </c>
      <c r="F1" s="55" t="s">
        <v>26</v>
      </c>
      <c r="G1" s="26"/>
    </row>
    <row r="2" spans="1:7" ht="39" hidden="1" customHeight="1" x14ac:dyDescent="0.25">
      <c r="A2" s="27" t="s">
        <v>126</v>
      </c>
      <c r="B2" s="79">
        <v>1</v>
      </c>
      <c r="C2" s="28"/>
      <c r="D2" s="47"/>
      <c r="E2" s="28"/>
      <c r="F2" s="58"/>
      <c r="G2" s="26"/>
    </row>
    <row r="3" spans="1:7" ht="55.2" x14ac:dyDescent="0.25">
      <c r="A3" s="27" t="s">
        <v>100</v>
      </c>
      <c r="B3" s="7" t="s">
        <v>101</v>
      </c>
      <c r="C3" s="33" t="s">
        <v>146</v>
      </c>
      <c r="D3" s="50" t="s">
        <v>147</v>
      </c>
      <c r="E3" s="33" t="s">
        <v>148</v>
      </c>
      <c r="F3" s="64" t="s">
        <v>149</v>
      </c>
      <c r="G3" s="26"/>
    </row>
    <row r="4" spans="1:7" ht="26.4" x14ac:dyDescent="0.25">
      <c r="A4" s="27"/>
      <c r="B4" s="7" t="s">
        <v>102</v>
      </c>
      <c r="C4" s="29" t="s">
        <v>36</v>
      </c>
      <c r="D4" s="53" t="s">
        <v>37</v>
      </c>
      <c r="E4" s="29" t="s">
        <v>38</v>
      </c>
      <c r="F4" s="62" t="s">
        <v>39</v>
      </c>
      <c r="G4" s="26"/>
    </row>
    <row r="5" spans="1:7" ht="28.8" x14ac:dyDescent="0.25">
      <c r="A5" s="27"/>
      <c r="B5" s="7" t="s">
        <v>115</v>
      </c>
      <c r="C5" s="69" t="s">
        <v>127</v>
      </c>
      <c r="D5" s="70" t="s">
        <v>128</v>
      </c>
      <c r="E5" s="69" t="s">
        <v>129</v>
      </c>
      <c r="F5" s="71" t="s">
        <v>130</v>
      </c>
      <c r="G5" s="26"/>
    </row>
    <row r="6" spans="1:7" ht="28.8" x14ac:dyDescent="0.25">
      <c r="A6" s="27"/>
      <c r="B6" s="7" t="s">
        <v>105</v>
      </c>
      <c r="C6" s="31" t="s">
        <v>108</v>
      </c>
      <c r="D6" s="51" t="s">
        <v>111</v>
      </c>
      <c r="E6" s="31" t="s">
        <v>113</v>
      </c>
      <c r="F6" s="59" t="s">
        <v>108</v>
      </c>
      <c r="G6" s="26"/>
    </row>
    <row r="7" spans="1:7" ht="28.8" x14ac:dyDescent="0.25">
      <c r="A7" s="27"/>
      <c r="B7" s="7" t="s">
        <v>104</v>
      </c>
      <c r="C7" s="31" t="s">
        <v>109</v>
      </c>
      <c r="D7" s="51" t="s">
        <v>112</v>
      </c>
      <c r="E7" s="31" t="s">
        <v>114</v>
      </c>
      <c r="F7" s="59" t="s">
        <v>109</v>
      </c>
      <c r="G7" s="26"/>
    </row>
    <row r="8" spans="1:7" ht="28.8" x14ac:dyDescent="0.25">
      <c r="A8" s="27"/>
      <c r="B8" s="7" t="s">
        <v>103</v>
      </c>
      <c r="C8" s="69" t="s">
        <v>110</v>
      </c>
      <c r="D8" s="70" t="s">
        <v>123</v>
      </c>
      <c r="E8" s="69" t="s">
        <v>124</v>
      </c>
      <c r="F8" s="71" t="s">
        <v>110</v>
      </c>
      <c r="G8" s="26"/>
    </row>
    <row r="9" spans="1:7" ht="28.8" x14ac:dyDescent="0.25">
      <c r="A9" s="27"/>
      <c r="B9" s="7" t="s">
        <v>122</v>
      </c>
      <c r="C9" s="69" t="s">
        <v>125</v>
      </c>
      <c r="D9" s="70" t="s">
        <v>138</v>
      </c>
      <c r="E9" s="69" t="s">
        <v>139</v>
      </c>
      <c r="F9" s="71" t="s">
        <v>125</v>
      </c>
      <c r="G9" s="26"/>
    </row>
    <row r="10" spans="1:7" ht="28.8" x14ac:dyDescent="0.25">
      <c r="A10" s="27"/>
      <c r="B10" s="7" t="s">
        <v>135</v>
      </c>
      <c r="C10" s="69" t="s">
        <v>136</v>
      </c>
      <c r="D10" s="70" t="s">
        <v>140</v>
      </c>
      <c r="E10" s="69" t="s">
        <v>141</v>
      </c>
      <c r="F10" s="71" t="s">
        <v>137</v>
      </c>
      <c r="G10" s="26"/>
    </row>
    <row r="11" spans="1:7" ht="28.8" x14ac:dyDescent="0.25">
      <c r="A11" s="27"/>
      <c r="B11" s="7" t="s">
        <v>150</v>
      </c>
      <c r="C11" s="32" t="s">
        <v>142</v>
      </c>
      <c r="D11" s="52" t="s">
        <v>144</v>
      </c>
      <c r="E11" s="32" t="s">
        <v>145</v>
      </c>
      <c r="F11" s="63" t="s">
        <v>143</v>
      </c>
      <c r="G11" s="26"/>
    </row>
    <row r="12" spans="1:7" ht="38.25" customHeight="1" x14ac:dyDescent="0.25">
      <c r="A12" s="26"/>
      <c r="B12" s="26"/>
      <c r="C12" s="28"/>
      <c r="D12" s="57"/>
      <c r="E12" s="68"/>
      <c r="F12" s="61"/>
      <c r="G12" s="26"/>
    </row>
    <row r="13" spans="1:7" x14ac:dyDescent="0.25">
      <c r="A13" s="27" t="s">
        <v>106</v>
      </c>
      <c r="B13" s="7" t="s">
        <v>80</v>
      </c>
      <c r="C13" s="31" t="s">
        <v>8</v>
      </c>
      <c r="D13" s="49" t="s">
        <v>8</v>
      </c>
      <c r="E13" s="30" t="s">
        <v>19</v>
      </c>
      <c r="F13" s="60" t="s">
        <v>0</v>
      </c>
      <c r="G13" s="26"/>
    </row>
    <row r="14" spans="1:7" x14ac:dyDescent="0.25">
      <c r="A14" s="26"/>
      <c r="B14" s="7" t="s">
        <v>81</v>
      </c>
      <c r="C14" s="31" t="s">
        <v>1</v>
      </c>
      <c r="D14" s="49" t="s">
        <v>11</v>
      </c>
      <c r="E14" s="30" t="s">
        <v>25</v>
      </c>
      <c r="F14" s="60" t="s">
        <v>27</v>
      </c>
      <c r="G14" s="26"/>
    </row>
    <row r="15" spans="1:7" x14ac:dyDescent="0.25">
      <c r="A15" s="26"/>
      <c r="B15" s="7" t="s">
        <v>82</v>
      </c>
      <c r="C15" s="31" t="s">
        <v>7</v>
      </c>
      <c r="D15" s="48" t="s">
        <v>34</v>
      </c>
      <c r="E15" s="30" t="s">
        <v>12</v>
      </c>
      <c r="F15" s="60" t="s">
        <v>28</v>
      </c>
      <c r="G15" s="26"/>
    </row>
    <row r="16" spans="1:7" x14ac:dyDescent="0.25">
      <c r="A16" s="26"/>
      <c r="B16" s="7" t="s">
        <v>83</v>
      </c>
      <c r="C16" s="31" t="s">
        <v>2</v>
      </c>
      <c r="D16" s="49" t="s">
        <v>13</v>
      </c>
      <c r="E16" s="30" t="s">
        <v>20</v>
      </c>
      <c r="F16" s="60" t="s">
        <v>29</v>
      </c>
      <c r="G16" s="26"/>
    </row>
    <row r="17" spans="1:9" x14ac:dyDescent="0.25">
      <c r="A17" s="26"/>
      <c r="B17" s="7" t="s">
        <v>84</v>
      </c>
      <c r="C17" s="31" t="s">
        <v>3</v>
      </c>
      <c r="D17" s="49" t="s">
        <v>14</v>
      </c>
      <c r="E17" s="30" t="s">
        <v>21</v>
      </c>
      <c r="F17" s="60" t="s">
        <v>30</v>
      </c>
      <c r="G17" s="26"/>
    </row>
    <row r="18" spans="1:9" x14ac:dyDescent="0.25">
      <c r="A18" s="26"/>
      <c r="B18" s="7" t="s">
        <v>85</v>
      </c>
      <c r="C18" s="31" t="s">
        <v>4</v>
      </c>
      <c r="D18" s="49" t="s">
        <v>15</v>
      </c>
      <c r="E18" s="30" t="s">
        <v>22</v>
      </c>
      <c r="F18" s="60" t="s">
        <v>31</v>
      </c>
      <c r="G18" s="26"/>
    </row>
    <row r="19" spans="1:9" x14ac:dyDescent="0.25">
      <c r="A19" s="26"/>
      <c r="B19" s="7" t="s">
        <v>86</v>
      </c>
      <c r="C19" s="31" t="s">
        <v>5</v>
      </c>
      <c r="D19" s="49" t="s">
        <v>16</v>
      </c>
      <c r="E19" s="30" t="s">
        <v>23</v>
      </c>
      <c r="F19" s="60" t="s">
        <v>32</v>
      </c>
      <c r="G19" s="26"/>
    </row>
    <row r="20" spans="1:9" x14ac:dyDescent="0.25">
      <c r="A20" s="26"/>
      <c r="B20" s="7" t="s">
        <v>87</v>
      </c>
      <c r="C20" s="31" t="s">
        <v>6</v>
      </c>
      <c r="D20" s="49" t="s">
        <v>17</v>
      </c>
      <c r="E20" s="30" t="s">
        <v>24</v>
      </c>
      <c r="F20" s="60" t="s">
        <v>33</v>
      </c>
      <c r="G20" s="26"/>
    </row>
    <row r="21" spans="1:9" x14ac:dyDescent="0.25">
      <c r="A21" s="26"/>
      <c r="B21" s="26"/>
      <c r="C21" s="34"/>
      <c r="D21" s="47"/>
      <c r="E21" s="28"/>
      <c r="F21" s="61"/>
      <c r="G21" s="26"/>
    </row>
    <row r="22" spans="1:9" x14ac:dyDescent="0.25">
      <c r="A22" s="26"/>
      <c r="B22" s="7" t="s">
        <v>88</v>
      </c>
      <c r="C22" s="35" t="s">
        <v>35</v>
      </c>
      <c r="D22" s="49" t="s">
        <v>119</v>
      </c>
      <c r="E22" s="30" t="s">
        <v>120</v>
      </c>
      <c r="F22" s="65" t="s">
        <v>121</v>
      </c>
      <c r="G22" s="25"/>
    </row>
    <row r="23" spans="1:9" x14ac:dyDescent="0.25">
      <c r="A23" s="26"/>
      <c r="B23" s="7" t="s">
        <v>89</v>
      </c>
      <c r="C23" s="35" t="s">
        <v>48</v>
      </c>
      <c r="D23" s="49" t="s">
        <v>56</v>
      </c>
      <c r="E23" s="30" t="s">
        <v>64</v>
      </c>
      <c r="F23" s="60" t="s">
        <v>72</v>
      </c>
      <c r="G23" s="25"/>
      <c r="I23" s="8"/>
    </row>
    <row r="24" spans="1:9" x14ac:dyDescent="0.25">
      <c r="A24" s="26"/>
      <c r="B24" s="7" t="s">
        <v>90</v>
      </c>
      <c r="C24" s="35" t="s">
        <v>49</v>
      </c>
      <c r="D24" s="49" t="s">
        <v>57</v>
      </c>
      <c r="E24" s="30" t="s">
        <v>65</v>
      </c>
      <c r="F24" s="60" t="s">
        <v>73</v>
      </c>
      <c r="G24" s="25"/>
      <c r="I24" s="8"/>
    </row>
    <row r="25" spans="1:9" ht="14.25" customHeight="1" x14ac:dyDescent="0.25">
      <c r="A25" s="26"/>
      <c r="B25" s="7" t="s">
        <v>91</v>
      </c>
      <c r="C25" s="35" t="s">
        <v>50</v>
      </c>
      <c r="D25" s="48" t="s">
        <v>58</v>
      </c>
      <c r="E25" s="30" t="s">
        <v>66</v>
      </c>
      <c r="F25" s="60" t="s">
        <v>74</v>
      </c>
      <c r="G25" s="25"/>
      <c r="I25" s="8"/>
    </row>
    <row r="26" spans="1:9" x14ac:dyDescent="0.25">
      <c r="A26" s="26"/>
      <c r="B26" s="7" t="s">
        <v>92</v>
      </c>
      <c r="C26" s="35" t="s">
        <v>51</v>
      </c>
      <c r="D26" s="49" t="s">
        <v>59</v>
      </c>
      <c r="E26" s="30" t="s">
        <v>67</v>
      </c>
      <c r="F26" s="60" t="s">
        <v>75</v>
      </c>
      <c r="G26" s="25"/>
      <c r="I26" s="8"/>
    </row>
    <row r="27" spans="1:9" ht="14.25" customHeight="1" x14ac:dyDescent="0.25">
      <c r="A27" s="26"/>
      <c r="B27" s="7" t="s">
        <v>93</v>
      </c>
      <c r="C27" s="35" t="s">
        <v>52</v>
      </c>
      <c r="D27" s="49" t="s">
        <v>60</v>
      </c>
      <c r="E27" s="30" t="s">
        <v>68</v>
      </c>
      <c r="F27" s="60" t="s">
        <v>76</v>
      </c>
      <c r="G27" s="25"/>
      <c r="I27" s="8"/>
    </row>
    <row r="28" spans="1:9" ht="14.25" customHeight="1" x14ac:dyDescent="0.25">
      <c r="A28" s="26"/>
      <c r="B28" s="7" t="s">
        <v>94</v>
      </c>
      <c r="C28" s="35" t="s">
        <v>53</v>
      </c>
      <c r="D28" s="49" t="s">
        <v>61</v>
      </c>
      <c r="E28" s="30" t="s">
        <v>69</v>
      </c>
      <c r="F28" s="60" t="s">
        <v>77</v>
      </c>
      <c r="G28" s="25"/>
      <c r="I28" s="8"/>
    </row>
    <row r="29" spans="1:9" x14ac:dyDescent="0.25">
      <c r="A29" s="26"/>
      <c r="B29" s="7" t="s">
        <v>95</v>
      </c>
      <c r="C29" s="35" t="s">
        <v>54</v>
      </c>
      <c r="D29" s="49" t="s">
        <v>62</v>
      </c>
      <c r="E29" s="30" t="s">
        <v>70</v>
      </c>
      <c r="F29" s="60" t="s">
        <v>78</v>
      </c>
      <c r="G29" s="25"/>
      <c r="I29" s="8"/>
    </row>
    <row r="30" spans="1:9" x14ac:dyDescent="0.25">
      <c r="A30" s="26"/>
      <c r="B30" s="7" t="s">
        <v>96</v>
      </c>
      <c r="C30" s="35" t="s">
        <v>55</v>
      </c>
      <c r="D30" s="49" t="s">
        <v>63</v>
      </c>
      <c r="E30" s="30" t="s">
        <v>71</v>
      </c>
      <c r="F30" s="60" t="s">
        <v>79</v>
      </c>
      <c r="G30" s="25"/>
      <c r="I30" s="8"/>
    </row>
    <row r="31" spans="1:9" x14ac:dyDescent="0.25">
      <c r="A31" s="26"/>
      <c r="B31" s="7" t="s">
        <v>97</v>
      </c>
      <c r="C31" s="35" t="s">
        <v>44</v>
      </c>
      <c r="D31" s="49" t="s">
        <v>43</v>
      </c>
      <c r="E31" s="30" t="s">
        <v>116</v>
      </c>
      <c r="F31" s="60" t="s">
        <v>42</v>
      </c>
      <c r="G31" s="26"/>
    </row>
    <row r="32" spans="1:9" x14ac:dyDescent="0.25">
      <c r="A32" s="26"/>
      <c r="B32" s="7" t="s">
        <v>98</v>
      </c>
      <c r="C32" s="83" t="s">
        <v>131</v>
      </c>
      <c r="D32" s="84" t="s">
        <v>132</v>
      </c>
      <c r="E32" s="83" t="s">
        <v>133</v>
      </c>
      <c r="F32" s="85" t="s">
        <v>134</v>
      </c>
      <c r="G32" s="26"/>
    </row>
    <row r="33" spans="1:7" x14ac:dyDescent="0.25">
      <c r="A33" s="26"/>
      <c r="B33" s="7" t="s">
        <v>99</v>
      </c>
      <c r="C33" s="35" t="s">
        <v>41</v>
      </c>
      <c r="D33" s="49" t="s">
        <v>118</v>
      </c>
      <c r="E33" s="30" t="s">
        <v>117</v>
      </c>
      <c r="F33" s="60" t="s">
        <v>45</v>
      </c>
      <c r="G33" s="26"/>
    </row>
    <row r="34" spans="1:7" ht="13.8" thickBot="1" x14ac:dyDescent="0.3">
      <c r="A34" s="26"/>
      <c r="B34" s="26"/>
      <c r="C34" s="36"/>
      <c r="D34" s="54"/>
      <c r="E34" s="36"/>
      <c r="F34" s="66"/>
      <c r="G34" s="26"/>
    </row>
    <row r="46" spans="1:7" x14ac:dyDescent="0.25">
      <c r="C46" s="15"/>
    </row>
    <row r="47" spans="1:7" x14ac:dyDescent="0.25">
      <c r="C47" s="15"/>
    </row>
    <row r="48" spans="1:7" x14ac:dyDescent="0.25">
      <c r="C48" s="15"/>
      <c r="D48" s="9"/>
    </row>
    <row r="49" spans="3:6" x14ac:dyDescent="0.25">
      <c r="C49" s="15"/>
    </row>
    <row r="50" spans="3:6" x14ac:dyDescent="0.25">
      <c r="C50" s="15"/>
    </row>
    <row r="51" spans="3:6" x14ac:dyDescent="0.25">
      <c r="C51" s="15"/>
    </row>
    <row r="52" spans="3:6" x14ac:dyDescent="0.25">
      <c r="C52" s="15"/>
    </row>
    <row r="53" spans="3:6" x14ac:dyDescent="0.25">
      <c r="C53" s="15"/>
    </row>
    <row r="54" spans="3:6" x14ac:dyDescent="0.25">
      <c r="C54" s="16"/>
      <c r="F54" s="9"/>
    </row>
    <row r="55" spans="3:6" x14ac:dyDescent="0.25">
      <c r="C55" s="16"/>
    </row>
    <row r="56" spans="3:6" x14ac:dyDescent="0.25">
      <c r="C56" s="16"/>
    </row>
    <row r="57" spans="3:6" x14ac:dyDescent="0.25">
      <c r="C57" s="16"/>
      <c r="D57" s="9"/>
    </row>
    <row r="58" spans="3:6" x14ac:dyDescent="0.25">
      <c r="C58" s="16"/>
    </row>
    <row r="59" spans="3:6" x14ac:dyDescent="0.25">
      <c r="C59" s="16"/>
    </row>
    <row r="60" spans="3:6" x14ac:dyDescent="0.25">
      <c r="C60" s="16"/>
    </row>
    <row r="61" spans="3:6" x14ac:dyDescent="0.25">
      <c r="C61" s="16"/>
    </row>
    <row r="62" spans="3:6" x14ac:dyDescent="0.25">
      <c r="C62" s="16"/>
    </row>
    <row r="63" spans="3:6" x14ac:dyDescent="0.25">
      <c r="C63" s="24"/>
    </row>
    <row r="64" spans="3:6" x14ac:dyDescent="0.25">
      <c r="C64" s="24"/>
    </row>
    <row r="65" spans="3:3" x14ac:dyDescent="0.25">
      <c r="C65" s="24"/>
    </row>
  </sheetData>
  <sheetProtection algorithmName="SHA-512" hashValue="ARwftOpvdNtKSBnSJK8xwBQ+GVG5Fsj//cLGdqwjZ4Y2pc77C95+9EQ7hxyOuHaHIRgqkGzsaczxErsh/jJhEA==" saltValue="dPwoL7z4eX5EvI3aSU/sb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2021-08-04T12:36:02Z</dcterms:modified>
</cp:coreProperties>
</file>