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BILD-P\40_Pers-Fin\04 HS Finanzen\Diffusion\HEP\2020\Tableaux finances\prep\"/>
    </mc:Choice>
  </mc:AlternateContent>
  <workbookProtection workbookAlgorithmName="SHA-512" workbookHashValue="O63R41lK2z7BSxTZx1z7znuSrAmDRyNIoT/nwHe07StXHNwxDmwYMpLAizbYgMayFjVKbo8qsZ9fSqJTVRyBdA==" workbookSaltValue="O2AXD1S/kL9zjYyP+dcLlw==" workbookSpinCount="100000" lockStructure="1"/>
  <bookViews>
    <workbookView xWindow="840" yWindow="840" windowWidth="18080" windowHeight="11000" tabRatio="880"/>
  </bookViews>
  <sheets>
    <sheet name="Inhalt" sheetId="27" r:id="rId1"/>
    <sheet name="Hinweise und Anmerkungen" sheetId="28" r:id="rId2"/>
    <sheet name="Tab 1a" sheetId="26" r:id="rId3"/>
    <sheet name="Tab 1b" sheetId="25" r:id="rId4"/>
    <sheet name="Tab 2a" sheetId="21" r:id="rId5"/>
    <sheet name="Tab 2b" sheetId="20" r:id="rId6"/>
    <sheet name="Tab 3" sheetId="18" r:id="rId7"/>
    <sheet name="Tab 4" sheetId="29" r:id="rId8"/>
    <sheet name="Tab 5" sheetId="30" r:id="rId9"/>
    <sheet name="Tab 6" sheetId="35" r:id="rId10"/>
    <sheet name="Tab 7" sheetId="31" r:id="rId11"/>
    <sheet name="Tab 8" sheetId="33" r:id="rId12"/>
    <sheet name="Tab 9" sheetId="6" r:id="rId13"/>
    <sheet name="Tab 10" sheetId="5" r:id="rId14"/>
    <sheet name="Tab 11" sheetId="36" r:id="rId15"/>
  </sheets>
  <definedNames>
    <definedName name="_xlnm.Print_Area" localSheetId="2">'Tab 1a'!$A$1:$I$34</definedName>
  </definedNames>
  <calcPr calcId="162913"/>
</workbook>
</file>

<file path=xl/calcChain.xml><?xml version="1.0" encoding="utf-8"?>
<calcChain xmlns="http://schemas.openxmlformats.org/spreadsheetml/2006/main">
  <c r="A27" i="27" l="1"/>
  <c r="A25" i="27"/>
  <c r="A23" i="27"/>
  <c r="A13" i="27"/>
  <c r="A11" i="27"/>
  <c r="A9" i="27"/>
  <c r="A17" i="27" l="1"/>
  <c r="A29" i="27" l="1"/>
  <c r="A21" i="27"/>
  <c r="A19" i="27"/>
  <c r="A15" i="27"/>
  <c r="A7" i="27"/>
  <c r="A5" i="27"/>
  <c r="A33" i="20" l="1"/>
  <c r="A32" i="20"/>
  <c r="A33" i="21"/>
  <c r="A32" i="21"/>
  <c r="A33" i="25"/>
  <c r="A32" i="25"/>
  <c r="A35" i="27"/>
  <c r="A1" i="20" l="1"/>
  <c r="A1" i="21"/>
  <c r="A34" i="20"/>
  <c r="A34" i="21"/>
  <c r="A34" i="25" l="1"/>
  <c r="A34" i="26"/>
  <c r="A1" i="25" l="1"/>
  <c r="A1" i="26"/>
</calcChain>
</file>

<file path=xl/sharedStrings.xml><?xml version="1.0" encoding="utf-8"?>
<sst xmlns="http://schemas.openxmlformats.org/spreadsheetml/2006/main" count="804" uniqueCount="196">
  <si>
    <t xml:space="preserve"> </t>
  </si>
  <si>
    <t>Total</t>
  </si>
  <si>
    <t xml:space="preserve">Total                  </t>
  </si>
  <si>
    <t xml:space="preserve"> Total</t>
  </si>
  <si>
    <t xml:space="preserve">Total                                   </t>
  </si>
  <si>
    <t xml:space="preserve">Total                                                                                                        </t>
  </si>
  <si>
    <t xml:space="preserve">Total        </t>
  </si>
  <si>
    <t xml:space="preserve">  </t>
  </si>
  <si>
    <t>HfH</t>
  </si>
  <si>
    <t>HEP VS</t>
  </si>
  <si>
    <t>HEP FR</t>
  </si>
  <si>
    <t>PHTG</t>
  </si>
  <si>
    <t>PHSG</t>
  </si>
  <si>
    <t>PH FHNW</t>
  </si>
  <si>
    <t>PHGR</t>
  </si>
  <si>
    <t>PHSH</t>
  </si>
  <si>
    <t>HEP-BEJUNE</t>
  </si>
  <si>
    <t>HEP Vaud</t>
  </si>
  <si>
    <t>PH Zürich</t>
  </si>
  <si>
    <t>SUPSI-DFA</t>
  </si>
  <si>
    <r>
      <t>HfH</t>
    </r>
    <r>
      <rPr>
        <sz val="9"/>
        <rFont val="Arial"/>
        <family val="2"/>
      </rPr>
      <t xml:space="preserve"> - Interkantonale Hochschule für Heilpädagogik Zürich </t>
    </r>
  </si>
  <si>
    <r>
      <t>HEP-BEJUNE</t>
    </r>
    <r>
      <rPr>
        <sz val="9"/>
        <rFont val="Arial"/>
        <family val="2"/>
      </rPr>
      <t xml:space="preserve"> - Haute école pédagogique BEJUNE </t>
    </r>
  </si>
  <si>
    <r>
      <t>HEP Vaud</t>
    </r>
    <r>
      <rPr>
        <sz val="9"/>
        <rFont val="Arial"/>
        <family val="2"/>
      </rPr>
      <t xml:space="preserve"> - Haute école pédagogique du canton de Vaud</t>
    </r>
  </si>
  <si>
    <r>
      <t>HEP VS</t>
    </r>
    <r>
      <rPr>
        <sz val="9"/>
        <rFont val="Arial"/>
        <family val="2"/>
      </rPr>
      <t xml:space="preserve"> - Haute école pédagogique du Valais</t>
    </r>
  </si>
  <si>
    <r>
      <t>HEP FR</t>
    </r>
    <r>
      <rPr>
        <sz val="9"/>
        <rFont val="Arial"/>
        <family val="2"/>
      </rPr>
      <t xml:space="preserve"> - Haute école pédagogique Fribourg</t>
    </r>
  </si>
  <si>
    <r>
      <t>PHTG</t>
    </r>
    <r>
      <rPr>
        <sz val="9"/>
        <rFont val="Arial"/>
        <family val="2"/>
      </rPr>
      <t xml:space="preserve"> - Pädagogische Hochschule Thurgau</t>
    </r>
  </si>
  <si>
    <r>
      <t>PHSH</t>
    </r>
    <r>
      <rPr>
        <sz val="9"/>
        <rFont val="Arial"/>
        <family val="2"/>
      </rPr>
      <t xml:space="preserve"> - Pädagogische Hochschule Schaffhausen</t>
    </r>
  </si>
  <si>
    <r>
      <t>PHGR</t>
    </r>
    <r>
      <rPr>
        <sz val="9"/>
        <rFont val="Arial"/>
        <family val="2"/>
      </rPr>
      <t xml:space="preserve"> - Pädagogische Hochschule Graubünden</t>
    </r>
  </si>
  <si>
    <r>
      <t>PHSG</t>
    </r>
    <r>
      <rPr>
        <sz val="9"/>
        <rFont val="Arial"/>
        <family val="2"/>
      </rPr>
      <t xml:space="preserve"> - Pädagogische Hochschule des Kantons St.Gallen </t>
    </r>
  </si>
  <si>
    <r>
      <t>PH FHNW</t>
    </r>
    <r>
      <rPr>
        <sz val="9"/>
        <rFont val="Arial"/>
        <family val="2"/>
      </rPr>
      <t xml:space="preserve"> - Pädagogische Hochschule der Fachhochschule Nordwestschweiz </t>
    </r>
  </si>
  <si>
    <r>
      <t>PH Zürich</t>
    </r>
    <r>
      <rPr>
        <sz val="9"/>
        <rFont val="Arial"/>
        <family val="2"/>
      </rPr>
      <t xml:space="preserve"> - Pädagogische Hochschule Zürich</t>
    </r>
  </si>
  <si>
    <r>
      <t>SUPSI-DFA</t>
    </r>
    <r>
      <rPr>
        <sz val="9"/>
        <rFont val="Arial"/>
        <family val="2"/>
      </rPr>
      <t xml:space="preserve"> - Dipartimento formazione e apprendimento già Alta Scuola Pedagogica</t>
    </r>
  </si>
  <si>
    <r>
      <t>PHBern</t>
    </r>
    <r>
      <rPr>
        <sz val="9"/>
        <rFont val="Arial"/>
        <family val="2"/>
      </rPr>
      <t xml:space="preserve"> - Pädagogische Hochschule Bern </t>
    </r>
  </si>
  <si>
    <t>PHBern</t>
  </si>
  <si>
    <t>-</t>
  </si>
  <si>
    <t>DFA-SUPSI</t>
  </si>
  <si>
    <t>PH ZH</t>
  </si>
  <si>
    <t>PH Bern</t>
  </si>
  <si>
    <t>PH TG</t>
  </si>
  <si>
    <t>PH SH</t>
  </si>
  <si>
    <t>PH GR</t>
  </si>
  <si>
    <t>PH SG</t>
  </si>
  <si>
    <t>HETS-GE</t>
  </si>
  <si>
    <r>
      <rPr>
        <b/>
        <sz val="9"/>
        <rFont val="Arial"/>
        <family val="2"/>
      </rPr>
      <t>HETS-GE</t>
    </r>
    <r>
      <rPr>
        <sz val="9"/>
        <rFont val="Arial"/>
        <family val="2"/>
      </rPr>
      <t xml:space="preserve"> - Haute école de travail social Genève</t>
    </r>
  </si>
  <si>
    <t>Dienstleistungen</t>
  </si>
  <si>
    <t>Bund</t>
  </si>
  <si>
    <t>Kanton</t>
  </si>
  <si>
    <t>Ankunft : persfinHS@bfs.admin.ch</t>
  </si>
  <si>
    <t>Hinweise und Anmerkungen</t>
  </si>
  <si>
    <t>zurück</t>
  </si>
  <si>
    <t>Abkürzungsverzeichnis</t>
  </si>
  <si>
    <t>Pädagogische Hochschulen oder Institution der Lehrkräfteausbildung:</t>
  </si>
  <si>
    <t>Die Tabellen in diesem Dokument zeigen die Finanzdaten der sechzehn pädagogischen Hochschulen (PH) und eines Instituts für die Lehrkräfteausbildung. Dabei ist der spezielle Status dreier PH zu berücksichtigen; die PH Zürich, die PH FHNW sowie die SUPSI-DFA sind jeweils in eine FH, d.h. in die ZFH, die FHNW sowie in die SUPSI integriert. Das Gleiche gilt für den Studiengang Psychomotoriktherapie an der HETS-GE, welche zur HES-SO gehört. Das bedeutet, dass diese Institutionen physisch ihrer jeweiligen Fachhochschule angehören, aber wie die anderen pädagogischen Hochschulen in dem Bereich der Lehrkräfteausbildung tätig sind. Die Finanzendaten dieser Institutionen werden daher in den statistischen Informationen der PH aufgeführt.</t>
  </si>
  <si>
    <t>Infrastrukturkosten</t>
  </si>
  <si>
    <t>Die Infrastrukturkosten bestehen gewöhnlich aus den Kosten von Mietobjekten sowie den effektiv entstandenen Gebäudekosten. Infolge unterschiedlicher Rahmenbedingungen bei der Nutzung von Liegenschaften sind die Infrastrukturkosten der PH nicht vollständig. Deshalb sind hier nur die Betriebskosten und keine Vollkosten dargestellt.</t>
  </si>
  <si>
    <t>Abgrenzungen</t>
  </si>
  <si>
    <t xml:space="preserve">Erlöse und Kosten eines Kalenderjahres sind infolge der Vergabe von Globalbudgets und Rückstellungen nicht deckungsgleich. </t>
  </si>
  <si>
    <t>Finanzquellen</t>
  </si>
  <si>
    <t>Die gesamten Erlöse der einzelnen PH setzen sich aus folgenden Finanzquellen zusammen:</t>
  </si>
  <si>
    <t>Schulgelder FHV (ausserhalb Trägerregion): Beiträge im Rahmen der Interkantonalen Fachhochschulvereinbarung (FHV), welche von Kantonen geleistet werden, die sich ausserhalb der Region des Hochschulträgers befinden.</t>
  </si>
  <si>
    <t>Erträge Dritter: Forschungserlöse des privaten Sektors, inklusive Gelder aus Stiftungen und halbprivaten Unternehmen; Erlöse aus Dienstleistungen, sowie Erlöse aus Sponsoring und Schenkungen.</t>
  </si>
  <si>
    <t xml:space="preserve">Übrige Erträge: Prüfungsgebühren, verschiedene Verkäufe, Benutzungsgebühren, Vermögenserträge </t>
  </si>
  <si>
    <t xml:space="preserve">Erträge Schweizerischer Nationalfonds (SNF) </t>
  </si>
  <si>
    <t xml:space="preserve">Erträge EU- und  andere int. Forschungsprogramme: EU-Rahmenprogramm und andere europäische und internationale Forschungsfonds       </t>
  </si>
  <si>
    <t>Übrige Erträge Bund: Finanzierung spezieller Studiengänge von besonderer Bedeutung durch Bundesstellen, Forschungsmandate des Bundes, Erlöse aus Dienstleistungen für den Bund.</t>
  </si>
  <si>
    <t>Geldgeber: Bund, Kantone, Private</t>
  </si>
  <si>
    <t xml:space="preserve">Die Kategorisierung der Finanzquellen nach Geldgebern hat zum Ziel, die Herkunft der Gelder auszuweisen. </t>
  </si>
  <si>
    <t>T2: Einteilung der Finanzmittel nach Geldgeber</t>
  </si>
  <si>
    <t>Geldgeber</t>
  </si>
  <si>
    <t xml:space="preserve">Erträge Schweizerischer Nationalfonds </t>
  </si>
  <si>
    <t xml:space="preserve">Beiträge SBFI </t>
  </si>
  <si>
    <t xml:space="preserve">Übrige Erträge Bund </t>
  </si>
  <si>
    <t>Erträge EU- und  andere int. Forschungsprogramme</t>
  </si>
  <si>
    <t>Schulgelder FHV (innerhalb Trägerregion)</t>
  </si>
  <si>
    <t>Schulgelder FHV (ausserhalb Trägerregion)</t>
  </si>
  <si>
    <t xml:space="preserve">Restfinanzierung Schulträger </t>
  </si>
  <si>
    <t>Private</t>
  </si>
  <si>
    <t>Studiengelder</t>
  </si>
  <si>
    <t xml:space="preserve">Erträge Dritter </t>
  </si>
  <si>
    <t>Übrige Erträge</t>
  </si>
  <si>
    <t>Indikatoren</t>
  </si>
  <si>
    <t>Kosten pro Student/in:</t>
  </si>
  <si>
    <t>KI 1 = α / Ω</t>
  </si>
  <si>
    <t>KI 2 = β / Ω</t>
  </si>
  <si>
    <r>
      <rPr>
        <b/>
        <sz val="9"/>
        <rFont val="Arial"/>
        <family val="2"/>
      </rPr>
      <t xml:space="preserve">β: </t>
    </r>
    <r>
      <rPr>
        <sz val="9"/>
        <rFont val="Arial"/>
        <family val="2"/>
      </rPr>
      <t xml:space="preserve">Total Betriebskosten
</t>
    </r>
    <r>
      <rPr>
        <b/>
        <sz val="9"/>
        <rFont val="Arial"/>
        <family val="2"/>
      </rPr>
      <t xml:space="preserve">Ω: </t>
    </r>
    <r>
      <rPr>
        <sz val="9"/>
        <rFont val="Arial"/>
        <family val="2"/>
      </rPr>
      <t>Studierende in Grundausbildung (Köpfe)</t>
    </r>
  </si>
  <si>
    <t>KI 1 =  α / µ</t>
  </si>
  <si>
    <t>KI 2 = β / µ</t>
  </si>
  <si>
    <r>
      <rPr>
        <b/>
        <sz val="9"/>
        <rFont val="Arial"/>
        <family val="2"/>
      </rPr>
      <t>β</t>
    </r>
    <r>
      <rPr>
        <sz val="9"/>
        <rFont val="Arial"/>
        <family val="2"/>
      </rPr>
      <t xml:space="preserve">: Total Betriebskosten
</t>
    </r>
    <r>
      <rPr>
        <b/>
        <sz val="9"/>
        <rFont val="Arial"/>
        <family val="2"/>
      </rPr>
      <t>µ</t>
    </r>
    <r>
      <rPr>
        <sz val="9"/>
        <rFont val="Arial"/>
        <family val="2"/>
      </rPr>
      <t>: Studierende in Grundausbildung (VZÄ)</t>
    </r>
  </si>
  <si>
    <t>BV 1 = Ω / φ</t>
  </si>
  <si>
    <t>BV 2 = Ω / ψ</t>
  </si>
  <si>
    <t>In Tausend Franken</t>
  </si>
  <si>
    <t xml:space="preserve">Bund   </t>
  </si>
  <si>
    <t xml:space="preserve">Erträge Schweizerischer Nationalfonds                   </t>
  </si>
  <si>
    <t>Beiträge SBFI</t>
  </si>
  <si>
    <t>Übrige Erträge Bund</t>
  </si>
  <si>
    <t>Kantone</t>
  </si>
  <si>
    <t xml:space="preserve">Schulgelder FHV (innerhalb Trägerregion)                 </t>
  </si>
  <si>
    <t xml:space="preserve">Schulgelder FHV (ausserhalb Trägerregion)                </t>
  </si>
  <si>
    <t>Restfinanzierung Schulträger (ohne Infrastrukturbeiträge)</t>
  </si>
  <si>
    <t xml:space="preserve">Total                                                    </t>
  </si>
  <si>
    <t xml:space="preserve">Studiengelder                                            </t>
  </si>
  <si>
    <t>Erträge Dritter</t>
  </si>
  <si>
    <t>* Ohne Infrastrukturerlöse</t>
  </si>
  <si>
    <t xml:space="preserve">In %                 </t>
  </si>
  <si>
    <t>Grundausbildung</t>
  </si>
  <si>
    <t>Weiterbildung</t>
  </si>
  <si>
    <t xml:space="preserve">In %              </t>
  </si>
  <si>
    <t xml:space="preserve">aF+E           </t>
  </si>
  <si>
    <t xml:space="preserve">Weiterbildung  </t>
  </si>
  <si>
    <t xml:space="preserve">Dienstleistung </t>
  </si>
  <si>
    <t xml:space="preserve"> In %</t>
  </si>
  <si>
    <t>Personalkosten</t>
  </si>
  <si>
    <t>Sachkosten</t>
  </si>
  <si>
    <t>Lehrkörper</t>
  </si>
  <si>
    <t>Direkte Kosten</t>
  </si>
  <si>
    <t xml:space="preserve"> Indirekte Kosten</t>
  </si>
  <si>
    <t xml:space="preserve">Kostenindikatoren I (Grundausbildung)       </t>
  </si>
  <si>
    <t>Kosten pro Student/in (Köpfe)</t>
  </si>
  <si>
    <t>Kosten pro Student/in (VZÄ)</t>
  </si>
  <si>
    <t xml:space="preserve">Kostenindikatoren I (Alle Leistungen)       </t>
  </si>
  <si>
    <t>Betreuungsverhältnis I (VZÄ alle Leistungen)</t>
  </si>
  <si>
    <t>Stud./VZÄ Professor/innen</t>
  </si>
  <si>
    <t>Stud./VZÄ Übrige Dozierende</t>
  </si>
  <si>
    <t>Stud./VZÄ Lehrkörper (Professoren + Übrige Dozierende)</t>
  </si>
  <si>
    <t>Betreuungsverhältnis II (VZÄ Grundausbildung)</t>
  </si>
  <si>
    <t xml:space="preserve">Basisdaten </t>
  </si>
  <si>
    <t xml:space="preserve">Kosten nach Kostenträger              </t>
  </si>
  <si>
    <t>Total Kosten</t>
  </si>
  <si>
    <t xml:space="preserve">Weiterbildung                 </t>
  </si>
  <si>
    <t xml:space="preserve">Anteil an den Gesamtkosten (%)        </t>
  </si>
  <si>
    <t xml:space="preserve">Studierende (in Grundausbildung)     </t>
  </si>
  <si>
    <t>Personal</t>
  </si>
  <si>
    <t>VZÄ - alle Leistungen</t>
  </si>
  <si>
    <t>Professor/innen</t>
  </si>
  <si>
    <t>Übrige Dozierende</t>
  </si>
  <si>
    <t>Lehrkörper (Professoren + Übrige Dozierende)</t>
  </si>
  <si>
    <t>VZÄ - Grundausbildung</t>
  </si>
  <si>
    <t>Stud./VZÄ Akademisches Personal</t>
  </si>
  <si>
    <t>Akademisches Personal</t>
  </si>
  <si>
    <t>Quellen: Hochschulfinanzen (SHIS-FIN), Hochschulpersonal (SHIS-PERS), Studierende und Abschlüsse der Hochschulen (SHIS-studex)</t>
  </si>
  <si>
    <r>
      <t>PH - Luzern</t>
    </r>
    <r>
      <rPr>
        <sz val="9"/>
        <rFont val="Arial"/>
        <family val="2"/>
      </rPr>
      <t xml:space="preserve"> - Pädagogische Hochschule Luzern</t>
    </r>
  </si>
  <si>
    <r>
      <t xml:space="preserve">PH - Schwyz - </t>
    </r>
    <r>
      <rPr>
        <sz val="9"/>
        <rFont val="Arial"/>
        <family val="2"/>
      </rPr>
      <t>Pädagogische Hochschule Schwyz</t>
    </r>
  </si>
  <si>
    <r>
      <t xml:space="preserve">PH - Zug - </t>
    </r>
    <r>
      <rPr>
        <sz val="9"/>
        <rFont val="Arial"/>
        <family val="2"/>
      </rPr>
      <t>Pädagogische Hochschule Zug</t>
    </r>
  </si>
  <si>
    <t>Die Daten enthalten nicht die Werte des Nicht-PH Bereichs.</t>
  </si>
  <si>
    <t>Studiengelder: Von der PH/FH eingenommene Studiengebühren für Bachelor-, und Masterstudiengänge und Weiterbildungsangebote</t>
  </si>
  <si>
    <t>Beiträge SBFI: Projektgebundene Beitrage nach Art. 59 HFKG</t>
  </si>
  <si>
    <t>Schulgelder FHV (innerhalb Trägerregion): Beiträge im Rahmen der Interkantonalen Fachhochschulvereinbarung (FHV), welche von Kantonen geleistet werden, die sich innerhalb der Region  des Hochschulträgers befinden (meistens kalkulatorisch).</t>
  </si>
  <si>
    <t>Restfinanzierung Schulträger (ohne Infrastruktur): Zuteilungen des Hochschulträgers. Teil des kantonalen FH-Budgets, ausserordentliche Beiträge, regelmässige Beiträge von Gemeinden der Trägerkantone.</t>
  </si>
  <si>
    <t>Die Kennzahlen für die Kosten und die Betreuung sind in der Tabelle 11 aufgeführt. Die Berechnungsweise wird im folgenden Abschnitt beschrieben:</t>
  </si>
  <si>
    <t>Betreuungsverhältnis :</t>
  </si>
  <si>
    <r>
      <rPr>
        <b/>
        <sz val="9"/>
        <rFont val="Arial"/>
        <family val="2"/>
      </rPr>
      <t>α</t>
    </r>
    <r>
      <rPr>
        <sz val="9"/>
        <rFont val="Arial"/>
        <family val="2"/>
      </rPr>
      <t xml:space="preserve">: Betriebskosten der Grundausbildung
</t>
    </r>
    <r>
      <rPr>
        <b/>
        <sz val="9"/>
        <rFont val="Arial"/>
        <family val="2"/>
      </rPr>
      <t>Ω</t>
    </r>
    <r>
      <rPr>
        <sz val="9"/>
        <rFont val="Arial"/>
        <family val="2"/>
      </rPr>
      <t>: Studierende in Grundausbildung (Köpfe)</t>
    </r>
  </si>
  <si>
    <r>
      <rPr>
        <b/>
        <sz val="9"/>
        <rFont val="Arial"/>
        <family val="2"/>
      </rPr>
      <t xml:space="preserve">α: </t>
    </r>
    <r>
      <rPr>
        <sz val="9"/>
        <rFont val="Arial"/>
        <family val="2"/>
      </rPr>
      <t xml:space="preserve">Betriebskosten der Grundausbildung
</t>
    </r>
    <r>
      <rPr>
        <b/>
        <sz val="9"/>
        <rFont val="Arial"/>
        <family val="2"/>
      </rPr>
      <t xml:space="preserve">µ: </t>
    </r>
    <r>
      <rPr>
        <sz val="9"/>
        <rFont val="Arial"/>
        <family val="2"/>
      </rPr>
      <t>Studierende in Grundausbildung (in VZÄ)</t>
    </r>
  </si>
  <si>
    <t>Das akademische Personal umfasst Dozierende mit Führungsverantwortung, übrige Dozierende sowie wissenschaftliche Mitarbeitende und Assistierende.</t>
  </si>
  <si>
    <t>Die Angaben zum Personal basieren auf der Erhebung des Hochschulpersonals durch das Bundesamt für Statistik</t>
  </si>
  <si>
    <t>https://www.bfs.admin.ch/bfs/de/home/statistiken/bildung-wissenschaft/erhebungen/hsp.assetdetail.7773.html</t>
  </si>
  <si>
    <t>Im Gegensatz zur Studierendenstatistik des SHIS werden bei der Hochschulfinanzstatistik nur unbeurlaubte Studierende in die Berechnung der Indikatoren einbezogen (d.h. inkl. Teilnahme an 
Mobilitätsprogrammen, Praktika, Sprachaufenthalte und Ausbildungen auf Kosten der Hochschule =&gt; Urlaubsstatus 0, 1, 2 und 7; ausgeschlossen werden Fälle aufgrund von Krankheiten, Unfällen sowie Militärdiensten und andere Studienunterbrüche trotz Immatrikulation).</t>
  </si>
  <si>
    <t>Aus praktischen Gründen werden Dozierende mit Führungsverantwortung als Professoren bezeichnet.</t>
  </si>
  <si>
    <r>
      <t xml:space="preserve">Für die Berechnung der Kostenindikatoren pro Studierende werden folgende zwei Typen von Studierendendaten verwendet: einerseits die </t>
    </r>
    <r>
      <rPr>
        <u/>
        <sz val="9"/>
        <color indexed="8"/>
        <rFont val="Arial"/>
        <family val="2"/>
      </rPr>
      <t>Studierendenabrechnung pro Kopf</t>
    </r>
    <r>
      <rPr>
        <sz val="9"/>
        <color indexed="8"/>
        <rFont val="Arial"/>
        <family val="2"/>
      </rPr>
      <t xml:space="preserve"> aus der </t>
    </r>
    <r>
      <rPr>
        <b/>
        <sz val="9"/>
        <color indexed="8"/>
        <rFont val="Arial"/>
        <family val="2"/>
      </rPr>
      <t>Studierendenstatistik des BFS</t>
    </r>
    <r>
      <rPr>
        <sz val="9"/>
        <color indexed="8"/>
        <rFont val="Arial"/>
        <family val="2"/>
      </rPr>
      <t xml:space="preserve"> und andererseits die </t>
    </r>
    <r>
      <rPr>
        <u/>
        <sz val="9"/>
        <color indexed="8"/>
        <rFont val="Arial"/>
        <family val="2"/>
      </rPr>
      <t>Vollzeitäquivalente der Studierenden</t>
    </r>
    <r>
      <rPr>
        <sz val="9"/>
        <color indexed="8"/>
        <rFont val="Arial"/>
        <family val="2"/>
      </rPr>
      <t xml:space="preserve"> aus der </t>
    </r>
    <r>
      <rPr>
        <b/>
        <sz val="9"/>
        <color indexed="8"/>
        <rFont val="Arial"/>
        <family val="2"/>
      </rPr>
      <t>Finanzstatistik der FH</t>
    </r>
    <r>
      <rPr>
        <sz val="9"/>
        <color indexed="8"/>
        <rFont val="Arial"/>
        <family val="2"/>
      </rPr>
      <t xml:space="preserve">. 
Die </t>
    </r>
    <r>
      <rPr>
        <b/>
        <sz val="9"/>
        <color indexed="8"/>
        <rFont val="Arial"/>
        <family val="2"/>
      </rPr>
      <t>Studierendenstatistik des BFS</t>
    </r>
    <r>
      <rPr>
        <sz val="9"/>
        <color indexed="8"/>
        <rFont val="Arial"/>
        <family val="2"/>
      </rPr>
      <t xml:space="preserve"> beruht auf der Definition des Schweizerischen Hochschulinformationssystems (SHIS). Als Studierende gelten demnach alle Personen, die im Herbstsemester des Studienjahres an einer schweizerischen Hochschule (Universität, Fachhochschule und pädagogischen Hochschule) immatrikuliert sind. Nicht berücksichtigt werden Studierende auf Nachdiplomstufe. Diese Statistik liefert somit die Gesamtzahl der an einer bestimmten Hochschule immatrikulierten Studierenden.
Die </t>
    </r>
    <r>
      <rPr>
        <b/>
        <sz val="9"/>
        <color indexed="8"/>
        <rFont val="Arial"/>
        <family val="2"/>
      </rPr>
      <t>Finanzstatistik der PH/FH</t>
    </r>
    <r>
      <rPr>
        <sz val="9"/>
        <color indexed="8"/>
        <rFont val="Arial"/>
        <family val="2"/>
      </rPr>
      <t xml:space="preserve"> erhebt ihrerseits die ECTS-Punkte, die die Studierenden in ihren Studienmodulen einschreiben. Die Zahl der Vollzeitäquivalente der Studierenden lässt sich anhand einer einfachen Division berechnen, wobei 60 ECTS-Punkte einem Vollzeitäquivalent pro Studienjahr entsprechen. Bei dieser Variable wird der Umfang bei einem Teilzeitstudium berücksichtigt.</t>
    </r>
  </si>
  <si>
    <r>
      <t xml:space="preserve">Ω: </t>
    </r>
    <r>
      <rPr>
        <sz val="9"/>
        <rFont val="Arial"/>
        <family val="2"/>
      </rPr>
      <t>Studierende in Grundausbildung (Köpfe)</t>
    </r>
    <r>
      <rPr>
        <b/>
        <sz val="9"/>
        <rFont val="Arial"/>
        <family val="2"/>
      </rPr>
      <t xml:space="preserve">
ψ: </t>
    </r>
    <r>
      <rPr>
        <sz val="9"/>
        <rFont val="Arial"/>
        <family val="2"/>
      </rPr>
      <t>Akademische Personal (Grundausbildung) in VZÄ</t>
    </r>
  </si>
  <si>
    <t>Quellen: Hochschulfinanzen (SHIS-FIN)</t>
  </si>
  <si>
    <t>Auskünfte : persfinHS@bfs.admin.ch</t>
  </si>
  <si>
    <r>
      <t xml:space="preserve">Ω: </t>
    </r>
    <r>
      <rPr>
        <sz val="9"/>
        <rFont val="Arial"/>
        <family val="2"/>
      </rPr>
      <t>Studierende in Grundausbildung (Köpfe)</t>
    </r>
    <r>
      <rPr>
        <b/>
        <sz val="9"/>
        <rFont val="Arial"/>
        <family val="2"/>
      </rPr>
      <t xml:space="preserve">
φ: </t>
    </r>
    <r>
      <rPr>
        <sz val="9"/>
        <rFont val="Arial"/>
        <family val="2"/>
      </rPr>
      <t>Akademisches Personal (für alle Leistungen) in VZÄ</t>
    </r>
  </si>
  <si>
    <t>Anzahl Köpfe - gemäss SHIS-studex (ohne Studierende mit Urlaubstatus)</t>
  </si>
  <si>
    <t>Anzahl Köpfe - gemäss SHIS-studex (Total Immatrikulationen)</t>
  </si>
  <si>
    <t>VZÄ (gemäss Finanzreporting)</t>
  </si>
  <si>
    <t>PH-LU</t>
  </si>
  <si>
    <t>PH-SZ</t>
  </si>
  <si>
    <t>PH-ZG</t>
  </si>
  <si>
    <t>PH-Luzern</t>
  </si>
  <si>
    <t>PH-Schwyz</t>
  </si>
  <si>
    <t>PH-Zug</t>
  </si>
  <si>
    <t xml:space="preserve">Erträge Innosuisse </t>
  </si>
  <si>
    <t>Erträge Innosuisse: Beiträge F&amp;E-Förderung</t>
  </si>
  <si>
    <t>Erträge Innosuisse</t>
  </si>
  <si>
    <t>angewandte Forschung und Entwicklung</t>
  </si>
  <si>
    <t>Administrativ-technisches Personal und Gemeinkosten von Personal</t>
  </si>
  <si>
    <t>Assistierende und wissenschaftliche  Mitarbeitende</t>
  </si>
  <si>
    <t>Finanzen der pädagogischen Hochschulen 2020</t>
  </si>
  <si>
    <t>* Die schweizerischen Durchschnitte wurden ohne die HETS-GE berechnet.</t>
  </si>
  <si>
    <t>CH*</t>
  </si>
  <si>
    <t xml:space="preserve">Tab.3 Betriebserlöse* 2020 nach Leistung, Geldgeber und Hochschule </t>
  </si>
  <si>
    <t>© 2021 BFS/OFS/UST</t>
  </si>
  <si>
    <t>Tab.4 Betriebskosten 2020 nach Hochschule</t>
  </si>
  <si>
    <t xml:space="preserve">Tab.5 Betriebskosten 2020 nach Kostenart und Hochschule </t>
  </si>
  <si>
    <t>Tab.6 Personalkosten 2020 nach Personalkategorie und Hochschule</t>
  </si>
  <si>
    <t>Tab.7 Direkte und indirekte Betriebskosten 2020 nach Hochschule</t>
  </si>
  <si>
    <t>Tab.8 Betriebskosten 2020 nach Leistung und Hochschule</t>
  </si>
  <si>
    <t>Tab.9 Betriebskosten 2020 nach Kostenart und Leistung</t>
  </si>
  <si>
    <t>Tab.10 Personalkosten 2020 nach Personalkategorie und Leistung</t>
  </si>
  <si>
    <t>Tab.11 Kennzahlen PH 2020</t>
  </si>
  <si>
    <t>Änderungen und Datenqualität seit 2018</t>
  </si>
  <si>
    <t>Die PHGR hat per 01.09.2019 ein neues Personalreglement in Kraft gesetzt. Das Herbstsemester wurde neu bis Ende Januar des Folgejahres verlängert. Das hat Auswirkungen auf die Kosten der Grundausbildung und der Weiterbildung: Sie werden durch diese Anpassung einmalig um 1/12 entlastet; entsprechend fallen auch einmalig die Kosten pro Student/in (Köpfe und VZÄ) in der Grundausbildung gegenüber dem Vorjahr geringer aus.</t>
  </si>
  <si>
    <t>Die schweizerischen Durchschnitte wurden ohne die HETS-GE berechnet.</t>
  </si>
  <si>
    <t>Bis 2018</t>
  </si>
  <si>
    <t>-        Für die Studiengänge der Sekundarstufe II in der Berufsbildung, ist die PH SG mit der ECTS Punktezahl für ein Vollzeit-Äquivalent nicht einverstanden; deshalb, werden die Gesamt-VZÄ sowie die davon abgeleiteten Kostenindikatoren für diese Hochschule nicht publiziert.</t>
  </si>
  <si>
    <t>-        Die schweizerischen Durchschnitte wurden ohne die HETS-GE berechnet; die PH SG wurde wegen den oben aufgeführten Gründen ebenfalls von den VZÄ Berechnungen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</si>
</sst>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0.0"/>
    <numFmt numFmtId="166" formatCode=".\ \ #;0"/>
  </numFmts>
  <fonts count="27">
    <font>
      <sz val="10"/>
      <name val="Arial"/>
    </font>
    <font>
      <sz val="11"/>
      <color theme="1"/>
      <name val="Arial"/>
      <family val="2"/>
    </font>
    <font>
      <sz val="11"/>
      <color theme="1"/>
      <name val="Arial"/>
      <family val="2"/>
    </font>
    <font>
      <sz val="10"/>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sz val="8"/>
      <name val="Arial"/>
      <family val="2"/>
    </font>
    <font>
      <b/>
      <sz val="9"/>
      <name val="Arial"/>
      <family val="2"/>
    </font>
    <font>
      <b/>
      <sz val="12"/>
      <name val="Arial"/>
      <family val="2"/>
    </font>
    <font>
      <b/>
      <i/>
      <sz val="10"/>
      <name val="Arial"/>
      <family val="2"/>
    </font>
    <font>
      <sz val="9"/>
      <name val="Arial"/>
      <family val="2"/>
    </font>
    <font>
      <i/>
      <sz val="9"/>
      <name val="Arial"/>
      <family val="2"/>
    </font>
    <font>
      <b/>
      <sz val="10"/>
      <name val="Times Ten Roman"/>
    </font>
    <font>
      <b/>
      <i/>
      <sz val="8"/>
      <name val="Arial"/>
      <family val="2"/>
    </font>
    <font>
      <b/>
      <u/>
      <sz val="9"/>
      <name val="Arial"/>
      <family val="2"/>
    </font>
    <font>
      <u/>
      <sz val="9"/>
      <name val="Arial"/>
      <family val="2"/>
    </font>
    <font>
      <u/>
      <sz val="10"/>
      <name val="Arial"/>
      <family val="2"/>
    </font>
    <font>
      <b/>
      <sz val="8"/>
      <name val="Arial"/>
      <family val="2"/>
    </font>
    <font>
      <u/>
      <sz val="9"/>
      <color indexed="8"/>
      <name val="Arial"/>
      <family val="2"/>
    </font>
    <font>
      <sz val="9"/>
      <color indexed="8"/>
      <name val="Arial"/>
      <family val="2"/>
    </font>
    <font>
      <b/>
      <sz val="9"/>
      <color indexed="8"/>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2" fillId="0" borderId="0"/>
    <xf numFmtId="0" fontId="1" fillId="0" borderId="0"/>
  </cellStyleXfs>
  <cellXfs count="179">
    <xf numFmtId="0" fontId="0" fillId="0" borderId="0" xfId="0"/>
    <xf numFmtId="0" fontId="5" fillId="2" borderId="0" xfId="0" applyFont="1" applyFill="1"/>
    <xf numFmtId="0" fontId="0" fillId="2" borderId="0" xfId="0" applyFill="1"/>
    <xf numFmtId="0" fontId="6" fillId="2" borderId="0" xfId="1" applyFill="1" applyAlignment="1" applyProtection="1"/>
    <xf numFmtId="0" fontId="6" fillId="2" borderId="0" xfId="1" applyFont="1" applyFill="1" applyAlignment="1" applyProtection="1"/>
    <xf numFmtId="0" fontId="4" fillId="2" borderId="0" xfId="0" applyFont="1" applyFill="1"/>
    <xf numFmtId="0" fontId="7" fillId="2" borderId="0" xfId="1" applyFont="1" applyFill="1" applyAlignment="1" applyProtection="1"/>
    <xf numFmtId="0" fontId="8" fillId="2" borderId="0" xfId="0" applyFont="1" applyFill="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0" xfId="0" applyFill="1" applyAlignment="1">
      <alignment vertical="top"/>
    </xf>
    <xf numFmtId="0" fontId="8" fillId="2" borderId="0" xfId="0" applyFont="1" applyFill="1" applyAlignment="1">
      <alignment vertical="top"/>
    </xf>
    <xf numFmtId="164" fontId="8" fillId="2" borderId="0" xfId="0" applyNumberFormat="1" applyFont="1" applyFill="1" applyBorder="1" applyAlignment="1">
      <alignment horizontal="right" vertical="top" indent="2"/>
    </xf>
    <xf numFmtId="0" fontId="0" fillId="2" borderId="0" xfId="0" applyFill="1" applyAlignment="1">
      <alignment wrapText="1"/>
    </xf>
    <xf numFmtId="164" fontId="8" fillId="2" borderId="0" xfId="0" applyNumberFormat="1" applyFont="1" applyFill="1" applyBorder="1" applyAlignment="1">
      <alignment horizontal="right" indent="2"/>
    </xf>
    <xf numFmtId="0" fontId="10" fillId="2" borderId="0" xfId="0" applyFont="1" applyFill="1"/>
    <xf numFmtId="0" fontId="8" fillId="2" borderId="1" xfId="0" applyFont="1" applyFill="1" applyBorder="1" applyAlignment="1">
      <alignment vertical="center"/>
    </xf>
    <xf numFmtId="0" fontId="0" fillId="2" borderId="0" xfId="0" applyFill="1" applyAlignment="1">
      <alignment vertical="center"/>
    </xf>
    <xf numFmtId="0" fontId="9" fillId="2" borderId="0" xfId="0" applyFont="1" applyFill="1"/>
    <xf numFmtId="164" fontId="9" fillId="2" borderId="0" xfId="0" applyNumberFormat="1" applyFont="1" applyFill="1" applyBorder="1" applyAlignment="1">
      <alignment horizontal="right" vertical="center" indent="3"/>
    </xf>
    <xf numFmtId="164" fontId="9" fillId="2" borderId="0" xfId="0" applyNumberFormat="1" applyFont="1" applyFill="1" applyBorder="1" applyAlignment="1">
      <alignment horizontal="right" indent="3"/>
    </xf>
    <xf numFmtId="164" fontId="8" fillId="2" borderId="0" xfId="0" applyNumberFormat="1" applyFont="1" applyFill="1" applyBorder="1" applyAlignment="1">
      <alignment horizontal="right" indent="3"/>
    </xf>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vertical="center" indent="2"/>
    </xf>
    <xf numFmtId="164" fontId="9" fillId="2" borderId="0" xfId="0" applyNumberFormat="1" applyFont="1" applyFill="1" applyBorder="1" applyAlignment="1">
      <alignment horizontal="right" vertical="center" indent="2"/>
    </xf>
    <xf numFmtId="0" fontId="11" fillId="2" borderId="0" xfId="0" applyFont="1" applyFill="1"/>
    <xf numFmtId="0" fontId="0" fillId="2" borderId="0" xfId="0" applyFill="1" applyBorder="1"/>
    <xf numFmtId="0" fontId="8" fillId="2" borderId="0" xfId="0" applyFont="1" applyFill="1" applyBorder="1" applyAlignment="1">
      <alignment horizontal="center" vertical="center"/>
    </xf>
    <xf numFmtId="0" fontId="6" fillId="2" borderId="0" xfId="1" applyFill="1" applyAlignment="1" applyProtection="1">
      <alignment horizontal="right"/>
    </xf>
    <xf numFmtId="0" fontId="13" fillId="2" borderId="0" xfId="0" applyFont="1" applyFill="1" applyAlignment="1">
      <alignment vertical="center"/>
    </xf>
    <xf numFmtId="0" fontId="14" fillId="2" borderId="0" xfId="0" applyFont="1" applyFill="1"/>
    <xf numFmtId="0" fontId="8" fillId="2" borderId="1" xfId="0" applyFont="1" applyFill="1" applyBorder="1" applyAlignment="1">
      <alignment vertical="center" wrapText="1"/>
    </xf>
    <xf numFmtId="0" fontId="0" fillId="2" borderId="0" xfId="0" applyFill="1" applyAlignment="1">
      <alignment vertical="center" wrapText="1"/>
    </xf>
    <xf numFmtId="0" fontId="0" fillId="2" borderId="2" xfId="0" applyFill="1" applyBorder="1"/>
    <xf numFmtId="0" fontId="3" fillId="2" borderId="0" xfId="0" applyFont="1" applyFill="1"/>
    <xf numFmtId="0" fontId="12" fillId="2" borderId="0" xfId="0" applyFont="1" applyFill="1"/>
    <xf numFmtId="0" fontId="15" fillId="2" borderId="0" xfId="0" applyFont="1" applyFill="1"/>
    <xf numFmtId="0" fontId="15" fillId="2" borderId="0" xfId="0" applyFont="1" applyFill="1" applyAlignment="1">
      <alignment horizontal="justify"/>
    </xf>
    <xf numFmtId="0" fontId="13" fillId="2" borderId="0" xfId="0" applyFont="1" applyFill="1" applyAlignment="1">
      <alignment horizontal="left"/>
    </xf>
    <xf numFmtId="0" fontId="15" fillId="2" borderId="0" xfId="0" applyFont="1" applyFill="1" applyAlignment="1"/>
    <xf numFmtId="0" fontId="12" fillId="2" borderId="3" xfId="0" applyFont="1" applyFill="1" applyBorder="1" applyAlignment="1">
      <alignment wrapText="1"/>
    </xf>
    <xf numFmtId="0" fontId="17" fillId="2" borderId="0" xfId="0" applyFont="1" applyFill="1" applyAlignment="1">
      <alignment horizontal="justify"/>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9"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18" fillId="2" borderId="0" xfId="0" applyFont="1" applyFill="1" applyAlignment="1">
      <alignment horizontal="right"/>
    </xf>
    <xf numFmtId="0" fontId="18" fillId="2" borderId="0" xfId="0" applyFont="1" applyFill="1"/>
    <xf numFmtId="0" fontId="18" fillId="2" borderId="0" xfId="0" applyFont="1" applyFill="1" applyAlignment="1">
      <alignment vertical="center"/>
    </xf>
    <xf numFmtId="0" fontId="8" fillId="2" borderId="4" xfId="0" applyFont="1" applyFill="1" applyBorder="1" applyAlignment="1">
      <alignment horizontal="center" vertical="center" wrapText="1"/>
    </xf>
    <xf numFmtId="164" fontId="8"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indent="2"/>
    </xf>
    <xf numFmtId="0" fontId="8" fillId="3" borderId="0" xfId="0" applyFont="1" applyFill="1"/>
    <xf numFmtId="0" fontId="0" fillId="3" borderId="0" xfId="0" applyFill="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164" fontId="8"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164" fontId="9" fillId="3" borderId="0" xfId="0" applyNumberFormat="1" applyFont="1" applyFill="1" applyBorder="1" applyAlignment="1">
      <alignment horizontal="right" indent="2"/>
    </xf>
    <xf numFmtId="0" fontId="0" fillId="3" borderId="0" xfId="0" applyFill="1" applyBorder="1" applyAlignment="1">
      <alignment horizontal="right" indent="2"/>
    </xf>
    <xf numFmtId="164" fontId="8" fillId="3" borderId="0" xfId="0" applyNumberFormat="1" applyFont="1" applyFill="1" applyBorder="1" applyAlignment="1">
      <alignment horizontal="right" indent="2"/>
    </xf>
    <xf numFmtId="164" fontId="9" fillId="3" borderId="0" xfId="0" applyNumberFormat="1" applyFont="1" applyFill="1" applyBorder="1" applyAlignment="1">
      <alignment horizontal="right" indent="3"/>
    </xf>
    <xf numFmtId="164" fontId="8" fillId="3" borderId="0" xfId="0" applyNumberFormat="1" applyFont="1" applyFill="1" applyBorder="1" applyAlignment="1">
      <alignment horizontal="right" indent="3"/>
    </xf>
    <xf numFmtId="0" fontId="8" fillId="3" borderId="0" xfId="0" applyFont="1" applyFill="1" applyBorder="1" applyAlignment="1">
      <alignment horizontal="left" vertical="center"/>
    </xf>
    <xf numFmtId="164" fontId="0" fillId="3" borderId="0" xfId="0" applyNumberFormat="1" applyFill="1" applyAlignment="1">
      <alignment horizontal="right" indent="3"/>
    </xf>
    <xf numFmtId="164" fontId="9" fillId="3" borderId="0" xfId="0" applyNumberFormat="1" applyFont="1" applyFill="1" applyAlignment="1">
      <alignment horizontal="right" vertical="center" indent="3"/>
    </xf>
    <xf numFmtId="38" fontId="0" fillId="2" borderId="0" xfId="0" applyNumberFormat="1" applyFill="1" applyAlignment="1">
      <alignment horizontal="right" indent="3"/>
    </xf>
    <xf numFmtId="3" fontId="0" fillId="2" borderId="0" xfId="0" applyNumberFormat="1" applyFill="1" applyAlignment="1">
      <alignment horizontal="right" indent="3"/>
    </xf>
    <xf numFmtId="38" fontId="8" fillId="2" borderId="0" xfId="0" applyNumberFormat="1" applyFont="1" applyFill="1" applyAlignment="1">
      <alignment horizontal="right" indent="3"/>
    </xf>
    <xf numFmtId="1" fontId="0" fillId="2" borderId="0" xfId="0" applyNumberFormat="1" applyFill="1" applyAlignment="1">
      <alignment horizontal="right" indent="3"/>
    </xf>
    <xf numFmtId="1" fontId="8" fillId="2" borderId="0" xfId="0" applyNumberFormat="1" applyFont="1" applyFill="1" applyAlignment="1">
      <alignment horizontal="right" indent="3"/>
    </xf>
    <xf numFmtId="38" fontId="0" fillId="2" borderId="0" xfId="0" applyNumberFormat="1" applyFill="1" applyAlignment="1">
      <alignment horizontal="right" indent="4"/>
    </xf>
    <xf numFmtId="38" fontId="8" fillId="2" borderId="0" xfId="0" applyNumberFormat="1" applyFont="1" applyFill="1" applyAlignment="1">
      <alignment horizontal="right" indent="4"/>
    </xf>
    <xf numFmtId="38" fontId="3" fillId="2" borderId="0" xfId="0" applyNumberFormat="1" applyFont="1" applyFill="1" applyAlignment="1">
      <alignment horizontal="right" indent="3"/>
    </xf>
    <xf numFmtId="0" fontId="18" fillId="3" borderId="0" xfId="0" applyFont="1" applyFill="1"/>
    <xf numFmtId="0" fontId="8" fillId="3" borderId="1" xfId="0" applyFont="1" applyFill="1" applyBorder="1" applyAlignment="1">
      <alignment vertical="center" wrapText="1"/>
    </xf>
    <xf numFmtId="164" fontId="8" fillId="3" borderId="0" xfId="0" applyNumberFormat="1" applyFont="1" applyFill="1" applyBorder="1" applyAlignment="1">
      <alignment horizontal="right" vertical="center" indent="2"/>
    </xf>
    <xf numFmtId="0" fontId="8" fillId="3" borderId="1" xfId="0" applyFont="1" applyFill="1" applyBorder="1" applyAlignment="1">
      <alignment vertical="center"/>
    </xf>
    <xf numFmtId="0" fontId="0" fillId="3" borderId="0" xfId="0" applyFill="1" applyAlignment="1">
      <alignment vertical="center"/>
    </xf>
    <xf numFmtId="1" fontId="0" fillId="3" borderId="0" xfId="0" applyNumberFormat="1" applyFill="1" applyAlignment="1">
      <alignment horizontal="right" vertical="center" indent="3"/>
    </xf>
    <xf numFmtId="1" fontId="0" fillId="3" borderId="0" xfId="0" applyNumberFormat="1" applyFill="1" applyAlignment="1">
      <alignment horizontal="right" vertical="center" indent="4"/>
    </xf>
    <xf numFmtId="1" fontId="8" fillId="3" borderId="0" xfId="0" applyNumberFormat="1" applyFont="1" applyFill="1" applyAlignment="1">
      <alignment horizontal="right" vertical="center" indent="2"/>
    </xf>
    <xf numFmtId="0" fontId="8" fillId="3" borderId="0" xfId="0" applyFont="1" applyFill="1" applyAlignment="1">
      <alignment horizontal="right" vertical="center" indent="2"/>
    </xf>
    <xf numFmtId="164" fontId="9" fillId="3" borderId="0" xfId="0" applyNumberFormat="1" applyFont="1" applyFill="1" applyBorder="1" applyAlignment="1">
      <alignment horizontal="right" vertical="center" indent="2"/>
    </xf>
    <xf numFmtId="164" fontId="0" fillId="3" borderId="0" xfId="0" applyNumberFormat="1" applyFill="1" applyAlignment="1">
      <alignment horizontal="right" indent="4"/>
    </xf>
    <xf numFmtId="0" fontId="4" fillId="3" borderId="0" xfId="0" applyFont="1" applyFill="1"/>
    <xf numFmtId="164" fontId="8" fillId="3" borderId="0" xfId="0" applyNumberFormat="1" applyFont="1" applyFill="1" applyAlignment="1">
      <alignment horizontal="right" indent="2"/>
    </xf>
    <xf numFmtId="1" fontId="0" fillId="3" borderId="0" xfId="0" applyNumberFormat="1" applyFill="1" applyAlignment="1">
      <alignment horizontal="right" vertical="center" indent="5"/>
    </xf>
    <xf numFmtId="1" fontId="8" fillId="3" borderId="0" xfId="0" applyNumberFormat="1" applyFont="1" applyFill="1" applyAlignment="1">
      <alignment horizontal="right" indent="4"/>
    </xf>
    <xf numFmtId="1" fontId="8" fillId="3" borderId="0" xfId="0" applyNumberFormat="1" applyFont="1" applyFill="1" applyAlignment="1">
      <alignment horizontal="right" indent="5"/>
    </xf>
    <xf numFmtId="1" fontId="8" fillId="3" borderId="0" xfId="0" applyNumberFormat="1" applyFont="1" applyFill="1" applyAlignment="1">
      <alignment horizontal="right" indent="3"/>
    </xf>
    <xf numFmtId="1" fontId="8" fillId="3" borderId="0" xfId="0" applyNumberFormat="1" applyFont="1" applyFill="1" applyAlignment="1">
      <alignment horizontal="right" indent="2"/>
    </xf>
    <xf numFmtId="165" fontId="4" fillId="3" borderId="0" xfId="0" applyNumberFormat="1" applyFont="1" applyFill="1" applyAlignment="1">
      <alignment wrapText="1"/>
    </xf>
    <xf numFmtId="0" fontId="4" fillId="2" borderId="0" xfId="0" applyFont="1" applyFill="1" applyBorder="1" applyAlignment="1">
      <alignment wrapText="1"/>
    </xf>
    <xf numFmtId="0" fontId="8" fillId="3" borderId="0" xfId="0" applyFont="1" applyFill="1" applyAlignment="1"/>
    <xf numFmtId="0" fontId="21" fillId="3" borderId="0" xfId="1" applyFont="1" applyFill="1" applyAlignment="1" applyProtection="1"/>
    <xf numFmtId="0" fontId="22" fillId="3" borderId="0" xfId="0" applyFont="1" applyFill="1" applyAlignment="1"/>
    <xf numFmtId="0" fontId="22" fillId="3" borderId="1" xfId="0" applyFont="1" applyFill="1" applyBorder="1" applyAlignment="1">
      <alignment horizontal="right"/>
    </xf>
    <xf numFmtId="0" fontId="4" fillId="3" borderId="1" xfId="0" applyFont="1" applyFill="1" applyBorder="1" applyAlignment="1">
      <alignment horizontal="right"/>
    </xf>
    <xf numFmtId="0" fontId="22" fillId="3" borderId="1" xfId="0" applyFont="1" applyFill="1" applyBorder="1" applyAlignment="1">
      <alignment horizontal="center"/>
    </xf>
    <xf numFmtId="0" fontId="4" fillId="3" borderId="0" xfId="0" applyFont="1" applyFill="1" applyAlignment="1">
      <alignment wrapText="1"/>
    </xf>
    <xf numFmtId="3" fontId="22" fillId="3" borderId="0" xfId="0" applyNumberFormat="1" applyFont="1" applyFill="1" applyAlignment="1"/>
    <xf numFmtId="0" fontId="22" fillId="3" borderId="0" xfId="0" applyFont="1" applyFill="1" applyAlignment="1">
      <alignment wrapText="1"/>
    </xf>
    <xf numFmtId="3" fontId="4" fillId="3" borderId="0" xfId="0" applyNumberFormat="1" applyFont="1" applyFill="1" applyAlignment="1">
      <alignment wrapText="1"/>
    </xf>
    <xf numFmtId="3" fontId="4" fillId="3" borderId="0" xfId="0" applyNumberFormat="1" applyFont="1" applyFill="1" applyAlignment="1">
      <alignment horizontal="right" wrapText="1"/>
    </xf>
    <xf numFmtId="165" fontId="22" fillId="3" borderId="0" xfId="0" applyNumberFormat="1" applyFont="1" applyFill="1" applyAlignment="1"/>
    <xf numFmtId="165" fontId="22" fillId="3" borderId="0" xfId="0" applyNumberFormat="1" applyFont="1" applyFill="1" applyAlignment="1">
      <alignment wrapText="1"/>
    </xf>
    <xf numFmtId="1" fontId="4" fillId="3" borderId="0" xfId="0" applyNumberFormat="1" applyFont="1" applyFill="1" applyBorder="1" applyAlignment="1">
      <alignment wrapText="1"/>
    </xf>
    <xf numFmtId="0" fontId="22" fillId="3" borderId="0" xfId="0" applyFont="1" applyFill="1" applyBorder="1" applyAlignment="1"/>
    <xf numFmtId="0" fontId="4" fillId="3" borderId="0" xfId="0" applyFont="1" applyFill="1" applyBorder="1" applyAlignment="1">
      <alignment wrapText="1"/>
    </xf>
    <xf numFmtId="1" fontId="4" fillId="3" borderId="0" xfId="0" applyNumberFormat="1" applyFont="1" applyFill="1" applyAlignment="1">
      <alignment wrapText="1"/>
    </xf>
    <xf numFmtId="2" fontId="4" fillId="3" borderId="0" xfId="0" applyNumberFormat="1" applyFont="1" applyFill="1" applyAlignment="1">
      <alignment vertical="top"/>
    </xf>
    <xf numFmtId="0" fontId="3" fillId="3" borderId="0" xfId="0" applyFont="1" applyFill="1"/>
    <xf numFmtId="0" fontId="8" fillId="2" borderId="0" xfId="0" applyFont="1" applyFill="1" applyBorder="1" applyAlignment="1">
      <alignment vertical="center"/>
    </xf>
    <xf numFmtId="0" fontId="12" fillId="3" borderId="0" xfId="0" applyFont="1" applyFill="1" applyAlignment="1">
      <alignment horizontal="left" vertical="top"/>
    </xf>
    <xf numFmtId="0" fontId="12" fillId="3" borderId="6" xfId="0" applyFont="1" applyFill="1" applyBorder="1" applyAlignment="1">
      <alignment vertical="top" wrapText="1"/>
    </xf>
    <xf numFmtId="0" fontId="8" fillId="2" borderId="0" xfId="0" applyFont="1" applyFill="1" applyBorder="1" applyAlignment="1"/>
    <xf numFmtId="0" fontId="20" fillId="2" borderId="0" xfId="0" applyFont="1" applyFill="1"/>
    <xf numFmtId="0" fontId="3" fillId="2" borderId="0" xfId="0" applyFont="1" applyFill="1" applyAlignment="1">
      <alignment wrapText="1"/>
    </xf>
    <xf numFmtId="0" fontId="16" fillId="2" borderId="0" xfId="0" applyFont="1" applyFill="1" applyAlignment="1">
      <alignment wrapText="1"/>
    </xf>
    <xf numFmtId="0" fontId="15" fillId="2" borderId="0" xfId="0" applyFont="1" applyFill="1" applyAlignment="1">
      <alignment vertical="top" wrapText="1"/>
    </xf>
    <xf numFmtId="164" fontId="3" fillId="2" borderId="2" xfId="0" applyNumberFormat="1" applyFont="1" applyFill="1" applyBorder="1" applyAlignment="1">
      <alignment horizontal="right" vertical="top" indent="2"/>
    </xf>
    <xf numFmtId="164" fontId="3" fillId="3" borderId="0" xfId="0" applyNumberFormat="1" applyFont="1" applyFill="1" applyBorder="1" applyAlignment="1">
      <alignment horizontal="right" indent="2"/>
    </xf>
    <xf numFmtId="164" fontId="3" fillId="2" borderId="0" xfId="0" applyNumberFormat="1" applyFont="1" applyFill="1" applyBorder="1" applyAlignment="1">
      <alignment horizontal="right" indent="3"/>
    </xf>
    <xf numFmtId="164" fontId="3" fillId="2" borderId="0" xfId="0" applyNumberFormat="1" applyFont="1" applyFill="1" applyBorder="1" applyAlignment="1">
      <alignment horizontal="right" vertical="center" indent="3"/>
    </xf>
    <xf numFmtId="164" fontId="8" fillId="3" borderId="0" xfId="0" applyNumberFormat="1" applyFont="1" applyFill="1" applyAlignment="1">
      <alignment horizontal="right" indent="4"/>
    </xf>
    <xf numFmtId="166" fontId="3" fillId="2" borderId="0" xfId="0" applyNumberFormat="1" applyFont="1" applyFill="1" applyBorder="1" applyAlignment="1">
      <alignment horizontal="right" indent="3"/>
    </xf>
    <xf numFmtId="3" fontId="0" fillId="2" borderId="0" xfId="0" applyNumberFormat="1" applyFill="1"/>
    <xf numFmtId="164" fontId="3" fillId="2" borderId="2" xfId="0" applyNumberFormat="1" applyFont="1" applyFill="1" applyBorder="1" applyAlignment="1">
      <alignment horizontal="right" indent="2"/>
    </xf>
    <xf numFmtId="0" fontId="15" fillId="2" borderId="0" xfId="0" applyFont="1" applyFill="1" applyAlignment="1">
      <alignment horizontal="left" wrapText="1"/>
    </xf>
    <xf numFmtId="0" fontId="15" fillId="2" borderId="0" xfId="0" applyFont="1" applyFill="1" applyAlignment="1">
      <alignment horizontal="left"/>
    </xf>
    <xf numFmtId="0" fontId="15" fillId="2" borderId="7" xfId="0" applyFont="1" applyFill="1" applyBorder="1" applyAlignment="1">
      <alignment horizontal="left"/>
    </xf>
    <xf numFmtId="0" fontId="16" fillId="2" borderId="0" xfId="0" applyFont="1" applyFill="1" applyAlignment="1">
      <alignment horizontal="left" wrapText="1"/>
    </xf>
    <xf numFmtId="0" fontId="16" fillId="3" borderId="0" xfId="0" applyFont="1" applyFill="1" applyAlignment="1">
      <alignment horizontal="left"/>
    </xf>
    <xf numFmtId="0" fontId="4" fillId="3" borderId="0" xfId="0" applyFont="1" applyFill="1" applyAlignment="1">
      <alignment horizontal="left" wrapText="1"/>
    </xf>
    <xf numFmtId="0" fontId="4" fillId="3" borderId="0" xfId="0" applyFont="1" applyFill="1" applyAlignment="1">
      <alignment horizontal="left"/>
    </xf>
    <xf numFmtId="0" fontId="13" fillId="3" borderId="0" xfId="0" applyFont="1" applyFill="1" applyAlignment="1"/>
    <xf numFmtId="0" fontId="15" fillId="3" borderId="0" xfId="0" applyFont="1" applyFill="1"/>
    <xf numFmtId="0" fontId="6" fillId="3" borderId="0" xfId="1" applyFont="1" applyFill="1" applyAlignment="1" applyProtection="1">
      <alignment horizontal="right"/>
    </xf>
    <xf numFmtId="0" fontId="16" fillId="2" borderId="0" xfId="0" applyFont="1" applyFill="1" applyAlignment="1"/>
    <xf numFmtId="0" fontId="15" fillId="2" borderId="7" xfId="0" applyFont="1" applyFill="1" applyBorder="1"/>
    <xf numFmtId="0" fontId="12" fillId="3" borderId="5" xfId="0" applyFont="1" applyFill="1" applyBorder="1" applyAlignment="1">
      <alignment vertical="center"/>
    </xf>
    <xf numFmtId="0" fontId="15" fillId="3" borderId="6" xfId="0" applyFont="1" applyFill="1" applyBorder="1" applyAlignment="1">
      <alignment vertical="center" wrapText="1"/>
    </xf>
    <xf numFmtId="0" fontId="12" fillId="3" borderId="5" xfId="0" applyFont="1" applyFill="1" applyBorder="1" applyAlignment="1">
      <alignment horizontal="justify" vertical="center"/>
    </xf>
    <xf numFmtId="0" fontId="12" fillId="2" borderId="1" xfId="0" applyFont="1" applyFill="1" applyBorder="1" applyAlignment="1">
      <alignment horizontal="center" vertical="center" wrapText="1"/>
    </xf>
    <xf numFmtId="0" fontId="3" fillId="2" borderId="1" xfId="0" applyFont="1" applyFill="1" applyBorder="1" applyAlignment="1">
      <alignment vertical="center"/>
    </xf>
    <xf numFmtId="3" fontId="22" fillId="2" borderId="0" xfId="0" applyNumberFormat="1" applyFont="1" applyFill="1" applyAlignment="1">
      <alignment wrapText="1"/>
    </xf>
    <xf numFmtId="165" fontId="4" fillId="2" borderId="0" xfId="0" applyNumberFormat="1" applyFont="1" applyFill="1" applyAlignment="1">
      <alignment wrapText="1"/>
    </xf>
    <xf numFmtId="0" fontId="4" fillId="2" borderId="0" xfId="0" applyFont="1" applyFill="1" applyAlignment="1">
      <alignment wrapText="1"/>
    </xf>
    <xf numFmtId="0" fontId="15" fillId="3" borderId="0" xfId="0" applyFont="1" applyFill="1" applyAlignment="1">
      <alignment vertical="top"/>
    </xf>
    <xf numFmtId="0" fontId="15" fillId="3" borderId="0" xfId="0" applyFont="1" applyFill="1" applyBorder="1" applyAlignment="1">
      <alignment horizontal="left" vertical="center"/>
    </xf>
    <xf numFmtId="38" fontId="0" fillId="2" borderId="0" xfId="0" applyNumberFormat="1" applyFill="1"/>
    <xf numFmtId="0" fontId="19" fillId="2" borderId="0" xfId="0" applyFont="1" applyFill="1"/>
    <xf numFmtId="0" fontId="15" fillId="2" borderId="0" xfId="0" applyFont="1" applyFill="1" applyAlignment="1">
      <alignment horizontal="left" wrapText="1"/>
    </xf>
    <xf numFmtId="0" fontId="15" fillId="2" borderId="0" xfId="0" applyFont="1" applyFill="1" applyBorder="1" applyAlignment="1">
      <alignment horizontal="left"/>
    </xf>
    <xf numFmtId="0" fontId="12" fillId="2" borderId="0" xfId="0" applyFont="1" applyFill="1" applyAlignment="1">
      <alignment horizontal="left"/>
    </xf>
    <xf numFmtId="0" fontId="15" fillId="2" borderId="0" xfId="0" applyFont="1" applyFill="1" applyAlignment="1">
      <alignment horizontal="left"/>
    </xf>
    <xf numFmtId="0" fontId="15" fillId="2" borderId="8"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7" xfId="0" applyFont="1" applyFill="1" applyBorder="1" applyAlignment="1">
      <alignment horizontal="left" vertical="top" wrapText="1"/>
    </xf>
    <xf numFmtId="0" fontId="19" fillId="2" borderId="0" xfId="0" applyFont="1" applyFill="1" applyAlignment="1">
      <alignment horizontal="center"/>
    </xf>
    <xf numFmtId="0" fontId="13" fillId="3" borderId="0" xfId="0" applyFont="1" applyFill="1" applyAlignment="1">
      <alignment horizontal="left"/>
    </xf>
    <xf numFmtId="0" fontId="15" fillId="2" borderId="8" xfId="0" applyFont="1" applyFill="1" applyBorder="1" applyAlignment="1">
      <alignment horizontal="left"/>
    </xf>
    <xf numFmtId="0" fontId="15" fillId="2" borderId="7" xfId="0" applyFont="1" applyFill="1" applyBorder="1" applyAlignment="1">
      <alignment horizontal="left"/>
    </xf>
    <xf numFmtId="0" fontId="12" fillId="2" borderId="3" xfId="0" applyFont="1" applyFill="1" applyBorder="1" applyAlignment="1">
      <alignment horizontal="left"/>
    </xf>
    <xf numFmtId="0" fontId="15" fillId="2" borderId="9" xfId="0" applyFont="1" applyFill="1" applyBorder="1" applyAlignment="1">
      <alignment horizontal="left" vertical="top" wrapText="1"/>
    </xf>
    <xf numFmtId="0" fontId="15" fillId="2" borderId="1" xfId="0" applyFont="1" applyFill="1" applyBorder="1" applyAlignment="1">
      <alignment horizontal="left" vertical="top" wrapText="1"/>
    </xf>
    <xf numFmtId="0" fontId="16" fillId="2" borderId="0" xfId="0" applyFont="1" applyFill="1" applyAlignment="1">
      <alignment horizontal="left" wrapText="1"/>
    </xf>
    <xf numFmtId="0" fontId="16" fillId="3" borderId="0" xfId="0" applyFont="1" applyFill="1" applyAlignment="1">
      <alignment horizontal="left"/>
    </xf>
    <xf numFmtId="0" fontId="15" fillId="3" borderId="0" xfId="0" applyFont="1" applyFill="1" applyAlignment="1">
      <alignment horizontal="left"/>
    </xf>
    <xf numFmtId="0" fontId="15" fillId="3" borderId="0" xfId="0" applyFont="1" applyFill="1" applyBorder="1" applyAlignment="1">
      <alignment horizontal="left" vertical="center" wrapText="1"/>
    </xf>
    <xf numFmtId="0" fontId="15" fillId="3" borderId="0" xfId="0" applyFont="1" applyFill="1" applyAlignment="1">
      <alignment horizontal="left" vertical="center"/>
    </xf>
    <xf numFmtId="0" fontId="26" fillId="3" borderId="0" xfId="0" applyFont="1" applyFill="1" applyAlignment="1">
      <alignment horizontal="lef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wrapText="1"/>
    </xf>
    <xf numFmtId="0" fontId="4" fillId="3" borderId="0" xfId="0" applyFont="1" applyFill="1" applyAlignment="1">
      <alignment horizontal="left"/>
    </xf>
  </cellXfs>
  <cellStyles count="4">
    <cellStyle name="Lien hypertexte"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59999389629810485"/>
    <pageSetUpPr fitToPage="1"/>
  </sheetPr>
  <dimension ref="A1:E36"/>
  <sheetViews>
    <sheetView tabSelected="1" zoomScale="85" zoomScaleNormal="85" workbookViewId="0"/>
  </sheetViews>
  <sheetFormatPr baseColWidth="10" defaultColWidth="11.453125" defaultRowHeight="12.5"/>
  <cols>
    <col min="1" max="1" width="149.81640625" style="2" bestFit="1" customWidth="1"/>
    <col min="2" max="16384" width="11.453125" style="2"/>
  </cols>
  <sheetData>
    <row r="1" spans="1:5" s="1" customFormat="1" ht="18">
      <c r="A1" s="1" t="s">
        <v>177</v>
      </c>
    </row>
    <row r="2" spans="1:5">
      <c r="A2" s="2" t="s">
        <v>0</v>
      </c>
    </row>
    <row r="3" spans="1:5">
      <c r="A3" s="3" t="s">
        <v>48</v>
      </c>
    </row>
    <row r="4" spans="1:5">
      <c r="A4" s="2" t="s">
        <v>0</v>
      </c>
    </row>
    <row r="5" spans="1:5">
      <c r="A5" s="3" t="str">
        <f>"Tab.1a  Betriebserlöse* " &amp; RIGHT(A1,4) &amp; " nach Hochschule, Geldgeber und Finanzquelle (in Tausend Franken)"</f>
        <v>Tab.1a  Betriebserlöse* 2020 nach Hochschule, Geldgeber und Finanzquelle (in Tausend Franken)</v>
      </c>
    </row>
    <row r="6" spans="1:5">
      <c r="A6" s="4"/>
    </row>
    <row r="7" spans="1:5">
      <c r="A7" s="3" t="str">
        <f>"Tab.1b  Betriebserlöse* " &amp; RIGHT(A1,4) &amp; " nach Hochschule, Geldgeber und Finanzquelle (in %)"</f>
        <v>Tab.1b  Betriebserlöse* 2020 nach Hochschule, Geldgeber und Finanzquelle (in %)</v>
      </c>
      <c r="B7" s="4"/>
      <c r="C7" s="4"/>
      <c r="D7" s="4"/>
      <c r="E7" s="4"/>
    </row>
    <row r="8" spans="1:5">
      <c r="A8" s="2" t="s">
        <v>0</v>
      </c>
    </row>
    <row r="9" spans="1:5">
      <c r="A9" s="3" t="str">
        <f>"Tab.2a  Betriebserlöse* " &amp; RIGHT(A1,4) &amp; " nach Leistung, Geldgeber und Finanzquelle (in Tausend Franken)"</f>
        <v>Tab.2a  Betriebserlöse* 2020 nach Leistung, Geldgeber und Finanzquelle (in Tausend Franken)</v>
      </c>
    </row>
    <row r="10" spans="1:5">
      <c r="A10" s="2" t="s">
        <v>0</v>
      </c>
    </row>
    <row r="11" spans="1:5">
      <c r="A11" s="3" t="str">
        <f>"Tab.2b Betriebserlöse* " &amp; RIGHT(A1,4) &amp; " nach Leistung, Geldgeber und Finanzquelle (in %)"</f>
        <v>Tab.2b Betriebserlöse* 2020 nach Leistung, Geldgeber und Finanzquelle (in %)</v>
      </c>
    </row>
    <row r="12" spans="1:5">
      <c r="A12" s="2" t="s">
        <v>0</v>
      </c>
    </row>
    <row r="13" spans="1:5">
      <c r="A13" s="3" t="str">
        <f>"Tab.3 Betriebserlöse* " &amp; RIGHT(A1,4) &amp; " nach Leistung, Geldgeber und Hochschule "</f>
        <v xml:space="preserve">Tab.3 Betriebserlöse* 2020 nach Leistung, Geldgeber und Hochschule </v>
      </c>
    </row>
    <row r="14" spans="1:5">
      <c r="A14" s="2" t="s">
        <v>0</v>
      </c>
    </row>
    <row r="15" spans="1:5">
      <c r="A15" s="3" t="str">
        <f>"Tab.4 Betriebskosten " &amp; RIGHT(A1,4) &amp; " nach Hochschule"</f>
        <v>Tab.4 Betriebskosten 2020 nach Hochschule</v>
      </c>
    </row>
    <row r="16" spans="1:5">
      <c r="A16" s="2" t="s">
        <v>0</v>
      </c>
    </row>
    <row r="17" spans="1:1">
      <c r="A17" s="3" t="str">
        <f>"Tab.5 Betriebskosten " &amp; RIGHT(A1,4) &amp; " nach Kostenart und Hochschule "</f>
        <v xml:space="preserve">Tab.5 Betriebskosten 2020 nach Kostenart und Hochschule </v>
      </c>
    </row>
    <row r="19" spans="1:1">
      <c r="A19" s="3" t="str">
        <f>"Tab.6 Personalkosten " &amp; RIGHT(A1,4) &amp; " nach Personalkategorie und Hochschule"</f>
        <v>Tab.6 Personalkosten 2020 nach Personalkategorie und Hochschule</v>
      </c>
    </row>
    <row r="21" spans="1:1">
      <c r="A21" s="3" t="str">
        <f>"Tab.7 Direkte und indirekte Betriebskosten " &amp; RIGHT(A1,4) &amp; " nach Hochschule"</f>
        <v>Tab.7 Direkte und indirekte Betriebskosten 2020 nach Hochschule</v>
      </c>
    </row>
    <row r="23" spans="1:1">
      <c r="A23" s="3" t="str">
        <f>"Tab.8 Betriebskosten " &amp; RIGHT(A1,4) &amp; " nach Leistung und Hochschule"</f>
        <v>Tab.8 Betriebskosten 2020 nach Leistung und Hochschule</v>
      </c>
    </row>
    <row r="24" spans="1:1">
      <c r="A24" s="4"/>
    </row>
    <row r="25" spans="1:1">
      <c r="A25" s="3" t="str">
        <f>"Tab.9 Betriebskosten " &amp; RIGHT(A1,4) &amp; " nach Kostenart und Leistung"</f>
        <v>Tab.9 Betriebskosten 2020 nach Kostenart und Leistung</v>
      </c>
    </row>
    <row r="27" spans="1:1">
      <c r="A27" s="3" t="str">
        <f>"Tab.10 Personalkosten " &amp; RIGHT(A1,4) &amp; " nach Personalkategorie und Leistung"</f>
        <v>Tab.10 Personalkosten 2020 nach Personalkategorie und Leistung</v>
      </c>
    </row>
    <row r="29" spans="1:1">
      <c r="A29" s="3" t="str">
        <f>"Tab.11 Kennzahlen PH " &amp; RIGHT(A1,4)</f>
        <v>Tab.11 Kennzahlen PH 2020</v>
      </c>
    </row>
    <row r="31" spans="1:1">
      <c r="A31" s="2" t="s">
        <v>0</v>
      </c>
    </row>
    <row r="32" spans="1:1">
      <c r="A32" s="5"/>
    </row>
    <row r="33" spans="1:1">
      <c r="A33" s="5" t="s">
        <v>139</v>
      </c>
    </row>
    <row r="34" spans="1:1">
      <c r="A34" s="5" t="s">
        <v>47</v>
      </c>
    </row>
    <row r="35" spans="1:1">
      <c r="A35" s="5" t="str">
        <f>"© " &amp; VALUE(RIGHT(A1,4))+1 &amp; " BFS/OFS/UST"</f>
        <v>© 2021 BFS/OFS/UST</v>
      </c>
    </row>
    <row r="36" spans="1:1">
      <c r="A36" s="5"/>
    </row>
  </sheetData>
  <phoneticPr fontId="4" type="noConversion"/>
  <hyperlinks>
    <hyperlink ref="A5" location="'Tab 1a'!A1" display="'Tab 1a'!A1"/>
    <hyperlink ref="A7" location="'Tab 1b'!A1" display="'Tab 1b'!A1"/>
    <hyperlink ref="A9" location="'Tab 2a'!A1" display="'Tab 2a'!A1"/>
    <hyperlink ref="A11" location="'Tab 2b'!A1" display="Tab.2b  Betriebserlöse* 2015 nach Leistungsart, Geldgeber und Finanzquelle (in %)"/>
    <hyperlink ref="A13" location="'Tab 3'!A1" display="Tab.3  Betriebserlöse* 2015 nach Leistungsart, Geldgeber und Hochschule "/>
    <hyperlink ref="A15" location="'Tab 4'!A1" display="Tab.4  Betriebskosten 2015 nach Hochschule"/>
    <hyperlink ref="A17" location="'Tab 5'!A1" display="Tab.5  Betriebskosten 2015 nach Leistungsart und Hochschule "/>
    <hyperlink ref="A19" location="'Tab 6'!A1" display="Tab.6  Personalkosten 2015 nach Personalgruppe und Hochschule"/>
    <hyperlink ref="A21" location="'Tab 7'!A1" display="Tab.7  Direkte und indirekte Betriebskosten 2015 nach Hochschule"/>
    <hyperlink ref="A23" location="'Tab 8'!A1" display="Tab.8  Betriebskosten 2015 nach Leistungsart und Hochschule"/>
    <hyperlink ref="A25" location="'Tab 9'!A1" display="Tab.9  Betriebskosten 2015 nach Kostenart und Leistungsart"/>
    <hyperlink ref="A27" location="'Tab 10'!A1" display="Tab.10  Personalkosten 2015 nach Personalgruppe und Leistungsart "/>
    <hyperlink ref="A29" location="'Tab 11'!A1" display="Tab 11  Kennzahlen PH 2015"/>
    <hyperlink ref="A3" location="'Hinweise und Anmerkungen'!A1" display="Hinweise und Anmerkungen"/>
  </hyperlinks>
  <pageMargins left="0.78740157499999996" right="0.78740157499999996" top="0.984251969" bottom="0.984251969" header="0.4921259845" footer="0.4921259845"/>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3"/>
  <sheetViews>
    <sheetView zoomScale="65" zoomScaleNormal="65" workbookViewId="0">
      <selection activeCell="I50" sqref="I50"/>
    </sheetView>
  </sheetViews>
  <sheetFormatPr baseColWidth="10" defaultColWidth="11.453125" defaultRowHeight="13"/>
  <cols>
    <col min="1" max="1" width="20.7265625" style="7" customWidth="1"/>
    <col min="2" max="2" width="20.7265625" style="2" customWidth="1"/>
    <col min="3" max="3" width="21.1796875" style="2" customWidth="1"/>
    <col min="4" max="4" width="29.54296875" style="2" customWidth="1"/>
    <col min="5" max="5" width="17.453125" style="2" bestFit="1" customWidth="1"/>
    <col min="6" max="16384" width="11.453125" style="2"/>
  </cols>
  <sheetData>
    <row r="1" spans="1:6">
      <c r="A1" s="7" t="s">
        <v>184</v>
      </c>
      <c r="E1" s="28" t="s">
        <v>49</v>
      </c>
      <c r="F1" s="28"/>
    </row>
    <row r="2" spans="1:6">
      <c r="A2" s="7" t="s">
        <v>0</v>
      </c>
    </row>
    <row r="3" spans="1:6" ht="30" customHeight="1">
      <c r="A3" s="48" t="s">
        <v>103</v>
      </c>
      <c r="E3" s="17"/>
    </row>
    <row r="4" spans="1:6" ht="4.5" customHeight="1">
      <c r="A4" s="7" t="s">
        <v>0</v>
      </c>
    </row>
    <row r="5" spans="1:6" s="32" customFormat="1" ht="39">
      <c r="A5" s="31"/>
      <c r="B5" s="8" t="s">
        <v>113</v>
      </c>
      <c r="C5" s="8" t="s">
        <v>176</v>
      </c>
      <c r="D5" s="8" t="s">
        <v>175</v>
      </c>
      <c r="E5" s="8" t="s">
        <v>1</v>
      </c>
    </row>
    <row r="6" spans="1:6" s="32" customFormat="1">
      <c r="A6" s="115" t="s">
        <v>42</v>
      </c>
      <c r="B6" s="68">
        <v>64.603922569734493</v>
      </c>
      <c r="C6" s="68">
        <v>4.4510143486196734</v>
      </c>
      <c r="D6" s="73">
        <v>30.945063081645841</v>
      </c>
      <c r="E6" s="68">
        <v>100.00000000000001</v>
      </c>
    </row>
    <row r="7" spans="1:6" ht="12.75" customHeight="1">
      <c r="A7" s="54" t="s">
        <v>13</v>
      </c>
      <c r="B7" s="68">
        <v>47.997929249377592</v>
      </c>
      <c r="C7" s="68">
        <v>13.860089294755829</v>
      </c>
      <c r="D7" s="73">
        <v>38.141981455866585</v>
      </c>
      <c r="E7" s="68">
        <v>100</v>
      </c>
    </row>
    <row r="8" spans="1:6">
      <c r="A8" s="54" t="s">
        <v>19</v>
      </c>
      <c r="B8" s="68">
        <v>50.901812058720573</v>
      </c>
      <c r="C8" s="68">
        <v>4.9605399002350348</v>
      </c>
      <c r="D8" s="73">
        <v>44.137648041044393</v>
      </c>
      <c r="E8" s="68">
        <v>100</v>
      </c>
    </row>
    <row r="9" spans="1:6">
      <c r="A9" s="54" t="s">
        <v>8</v>
      </c>
      <c r="B9" s="68">
        <v>49.943870228653914</v>
      </c>
      <c r="C9" s="68">
        <v>6.155314120400968</v>
      </c>
      <c r="D9" s="73">
        <v>43.90081565094512</v>
      </c>
      <c r="E9" s="68">
        <v>100</v>
      </c>
    </row>
    <row r="10" spans="1:6">
      <c r="A10" s="54" t="s">
        <v>18</v>
      </c>
      <c r="B10" s="68">
        <v>34.745696295211211</v>
      </c>
      <c r="C10" s="68">
        <v>13.470338399565328</v>
      </c>
      <c r="D10" s="73">
        <v>51.783965305223468</v>
      </c>
      <c r="E10" s="68">
        <v>100</v>
      </c>
    </row>
    <row r="11" spans="1:6">
      <c r="A11" s="54" t="s">
        <v>16</v>
      </c>
      <c r="B11" s="68">
        <v>66.163155319859072</v>
      </c>
      <c r="C11" s="68">
        <v>0</v>
      </c>
      <c r="D11" s="73">
        <v>33.836844680140914</v>
      </c>
      <c r="E11" s="68">
        <v>99.999999999999986</v>
      </c>
    </row>
    <row r="12" spans="1:6">
      <c r="A12" s="54" t="s">
        <v>17</v>
      </c>
      <c r="B12" s="68">
        <v>29.58384630932694</v>
      </c>
      <c r="C12" s="68">
        <v>44.333232664636199</v>
      </c>
      <c r="D12" s="73">
        <v>26.082921026036864</v>
      </c>
      <c r="E12" s="68">
        <v>100</v>
      </c>
    </row>
    <row r="13" spans="1:6">
      <c r="A13" s="54" t="s">
        <v>9</v>
      </c>
      <c r="B13" s="68">
        <v>81.884370634559318</v>
      </c>
      <c r="C13" s="68">
        <v>0.78979977033119908</v>
      </c>
      <c r="D13" s="73">
        <v>17.325829595109479</v>
      </c>
      <c r="E13" s="68">
        <v>100</v>
      </c>
    </row>
    <row r="14" spans="1:6">
      <c r="A14" s="54" t="s">
        <v>10</v>
      </c>
      <c r="B14" s="68">
        <v>63.401262093112223</v>
      </c>
      <c r="C14" s="68">
        <v>8.6669411616980145</v>
      </c>
      <c r="D14" s="73">
        <v>27.931796745189768</v>
      </c>
      <c r="E14" s="68">
        <v>100.00000000000001</v>
      </c>
    </row>
    <row r="15" spans="1:6">
      <c r="A15" s="65" t="s">
        <v>33</v>
      </c>
      <c r="B15" s="68">
        <v>54.34230222546482</v>
      </c>
      <c r="C15" s="68">
        <v>7.4279884948764527</v>
      </c>
      <c r="D15" s="73">
        <v>38.229709279658728</v>
      </c>
      <c r="E15" s="68">
        <v>100</v>
      </c>
    </row>
    <row r="16" spans="1:6">
      <c r="A16" s="65" t="s">
        <v>168</v>
      </c>
      <c r="B16" s="68">
        <v>64.918769446626072</v>
      </c>
      <c r="C16" s="68">
        <v>2.7166355571041971</v>
      </c>
      <c r="D16" s="73">
        <v>32.364594996269716</v>
      </c>
      <c r="E16" s="68">
        <v>99.999999999999986</v>
      </c>
    </row>
    <row r="17" spans="1:5">
      <c r="A17" s="65" t="s">
        <v>169</v>
      </c>
      <c r="B17" s="68">
        <v>51.174134774097638</v>
      </c>
      <c r="C17" s="68">
        <v>10.851323296556478</v>
      </c>
      <c r="D17" s="73">
        <v>37.974541929345889</v>
      </c>
      <c r="E17" s="68">
        <v>100</v>
      </c>
    </row>
    <row r="18" spans="1:5">
      <c r="A18" s="54" t="s">
        <v>170</v>
      </c>
      <c r="B18" s="68">
        <v>67.058207400345907</v>
      </c>
      <c r="C18" s="68">
        <v>8.7673145136154353</v>
      </c>
      <c r="D18" s="73">
        <v>24.174478086038658</v>
      </c>
      <c r="E18" s="68">
        <v>100</v>
      </c>
    </row>
    <row r="19" spans="1:5">
      <c r="A19" s="54" t="s">
        <v>11</v>
      </c>
      <c r="B19" s="68">
        <v>54.242963143698496</v>
      </c>
      <c r="C19" s="68">
        <v>2.058457685980049</v>
      </c>
      <c r="D19" s="73">
        <v>43.698579170321459</v>
      </c>
      <c r="E19" s="68">
        <v>100</v>
      </c>
    </row>
    <row r="20" spans="1:5" ht="12.75" customHeight="1">
      <c r="A20" s="54" t="s">
        <v>15</v>
      </c>
      <c r="B20" s="68">
        <v>61.150551584441459</v>
      </c>
      <c r="C20" s="68">
        <v>4.8707335198529345</v>
      </c>
      <c r="D20" s="73">
        <v>33.978714895705608</v>
      </c>
      <c r="E20" s="68">
        <v>100</v>
      </c>
    </row>
    <row r="21" spans="1:5">
      <c r="A21" s="54" t="s">
        <v>14</v>
      </c>
      <c r="B21" s="68">
        <v>66.276977327826529</v>
      </c>
      <c r="C21" s="68">
        <v>11.131556465278916</v>
      </c>
      <c r="D21" s="73">
        <v>22.591466206894545</v>
      </c>
      <c r="E21" s="68">
        <v>100</v>
      </c>
    </row>
    <row r="22" spans="1:5">
      <c r="A22" s="54" t="s">
        <v>12</v>
      </c>
      <c r="B22" s="68">
        <v>75.318485198409974</v>
      </c>
      <c r="C22" s="68">
        <v>4.2023884765523976</v>
      </c>
      <c r="D22" s="73">
        <v>20.47912632503763</v>
      </c>
      <c r="E22" s="68">
        <v>100</v>
      </c>
    </row>
    <row r="23" spans="1:5" ht="18" customHeight="1">
      <c r="A23" s="7" t="s">
        <v>4</v>
      </c>
      <c r="B23" s="70">
        <v>51.20994728906031</v>
      </c>
      <c r="C23" s="70">
        <v>12.548445467487745</v>
      </c>
      <c r="D23" s="74">
        <v>36.241607243451938</v>
      </c>
      <c r="E23" s="70">
        <v>100</v>
      </c>
    </row>
    <row r="24" spans="1:5" ht="30" customHeight="1">
      <c r="A24" s="15" t="s">
        <v>0</v>
      </c>
      <c r="E24" s="17"/>
    </row>
    <row r="25" spans="1:5" ht="30" customHeight="1">
      <c r="A25" s="48" t="s">
        <v>90</v>
      </c>
      <c r="E25" s="17"/>
    </row>
    <row r="26" spans="1:5" ht="4.5" customHeight="1">
      <c r="A26" s="7" t="s">
        <v>0</v>
      </c>
    </row>
    <row r="27" spans="1:5" s="32" customFormat="1" ht="39">
      <c r="A27" s="31"/>
      <c r="B27" s="8" t="s">
        <v>113</v>
      </c>
      <c r="C27" s="8" t="s">
        <v>176</v>
      </c>
      <c r="D27" s="8" t="s">
        <v>175</v>
      </c>
      <c r="E27" s="8" t="s">
        <v>1</v>
      </c>
    </row>
    <row r="28" spans="1:5" s="32" customFormat="1">
      <c r="A28" s="115" t="s">
        <v>42</v>
      </c>
      <c r="B28" s="68">
        <v>1412.6298100000001</v>
      </c>
      <c r="C28" s="68">
        <v>97.325909998899988</v>
      </c>
      <c r="D28" s="73">
        <v>676.64495966599998</v>
      </c>
      <c r="E28" s="70">
        <v>2186.6006796648999</v>
      </c>
    </row>
    <row r="29" spans="1:5">
      <c r="A29" s="54" t="s">
        <v>13</v>
      </c>
      <c r="B29" s="68">
        <v>43045.156116500002</v>
      </c>
      <c r="C29" s="68">
        <v>12429.9051399</v>
      </c>
      <c r="D29" s="73">
        <v>34206.216227165998</v>
      </c>
      <c r="E29" s="70">
        <v>89681.277483565995</v>
      </c>
    </row>
    <row r="30" spans="1:5">
      <c r="A30" s="54" t="s">
        <v>19</v>
      </c>
      <c r="B30" s="68">
        <v>6714.4067400000004</v>
      </c>
      <c r="C30" s="68">
        <v>654.33981999999992</v>
      </c>
      <c r="D30" s="73">
        <v>5822.1526800000001</v>
      </c>
      <c r="E30" s="70">
        <v>13190.899240000001</v>
      </c>
    </row>
    <row r="31" spans="1:5">
      <c r="A31" s="54" t="s">
        <v>8</v>
      </c>
      <c r="B31" s="68">
        <v>11652.81424724</v>
      </c>
      <c r="C31" s="68">
        <v>1436.1468534590001</v>
      </c>
      <c r="D31" s="73">
        <v>10242.859588989</v>
      </c>
      <c r="E31" s="70">
        <v>23331.820689688</v>
      </c>
    </row>
    <row r="32" spans="1:5">
      <c r="A32" s="54" t="s">
        <v>18</v>
      </c>
      <c r="B32" s="68">
        <v>38011.471229900002</v>
      </c>
      <c r="C32" s="68">
        <v>14736.425949900002</v>
      </c>
      <c r="D32" s="73">
        <v>56651.180354699994</v>
      </c>
      <c r="E32" s="70">
        <v>109399.0775345</v>
      </c>
    </row>
    <row r="33" spans="1:5">
      <c r="A33" s="54" t="s">
        <v>16</v>
      </c>
      <c r="B33" s="68">
        <v>14445.011999999999</v>
      </c>
      <c r="C33" s="68">
        <v>0</v>
      </c>
      <c r="D33" s="73">
        <v>7387.3990000000003</v>
      </c>
      <c r="E33" s="70">
        <v>21832.411</v>
      </c>
    </row>
    <row r="34" spans="1:5">
      <c r="A34" s="54" t="s">
        <v>17</v>
      </c>
      <c r="B34" s="68">
        <v>20826.935374600005</v>
      </c>
      <c r="C34" s="68">
        <v>31210.457288050002</v>
      </c>
      <c r="D34" s="73">
        <v>18362.294912910002</v>
      </c>
      <c r="E34" s="70">
        <v>70399.687575560005</v>
      </c>
    </row>
    <row r="35" spans="1:5">
      <c r="A35" s="54" t="s">
        <v>9</v>
      </c>
      <c r="B35" s="68">
        <v>12665.24943328</v>
      </c>
      <c r="C35" s="68">
        <v>122.1602</v>
      </c>
      <c r="D35" s="73">
        <v>2679.8270751800001</v>
      </c>
      <c r="E35" s="70">
        <v>15467.236708460001</v>
      </c>
    </row>
    <row r="36" spans="1:5">
      <c r="A36" s="54" t="s">
        <v>10</v>
      </c>
      <c r="B36" s="68">
        <v>10855.786</v>
      </c>
      <c r="C36" s="68">
        <v>1483.9839999999999</v>
      </c>
      <c r="D36" s="73">
        <v>4782.58</v>
      </c>
      <c r="E36" s="70">
        <v>17122.349999999999</v>
      </c>
    </row>
    <row r="37" spans="1:5">
      <c r="A37" s="65" t="s">
        <v>33</v>
      </c>
      <c r="B37" s="68">
        <v>44360.613497900005</v>
      </c>
      <c r="C37" s="68">
        <v>6063.6026298800007</v>
      </c>
      <c r="D37" s="73">
        <v>31207.609689699999</v>
      </c>
      <c r="E37" s="70">
        <v>81631.825817479999</v>
      </c>
    </row>
    <row r="38" spans="1:5">
      <c r="A38" s="65" t="s">
        <v>168</v>
      </c>
      <c r="B38" s="68">
        <v>32242.435236890004</v>
      </c>
      <c r="C38" s="68">
        <v>1349.2391608590001</v>
      </c>
      <c r="D38" s="73">
        <v>16074.139528989999</v>
      </c>
      <c r="E38" s="70">
        <v>49665.813926739007</v>
      </c>
    </row>
    <row r="39" spans="1:5">
      <c r="A39" s="65" t="s">
        <v>169</v>
      </c>
      <c r="B39" s="68">
        <v>6853.7389999999996</v>
      </c>
      <c r="C39" s="68">
        <v>1453.3149999999998</v>
      </c>
      <c r="D39" s="73">
        <v>5085.9208499999995</v>
      </c>
      <c r="E39" s="70">
        <v>13392.974849999999</v>
      </c>
    </row>
    <row r="40" spans="1:5">
      <c r="A40" s="54" t="s">
        <v>170</v>
      </c>
      <c r="B40" s="68">
        <v>10542.9922699</v>
      </c>
      <c r="C40" s="68">
        <v>1378.41038</v>
      </c>
      <c r="D40" s="73">
        <v>3800.7478199999996</v>
      </c>
      <c r="E40" s="70">
        <v>15722.1504699</v>
      </c>
    </row>
    <row r="41" spans="1:5">
      <c r="A41" s="54" t="s">
        <v>11</v>
      </c>
      <c r="B41" s="68">
        <v>13034.07611129</v>
      </c>
      <c r="C41" s="68">
        <v>494.62810650400002</v>
      </c>
      <c r="D41" s="73">
        <v>10500.3593803</v>
      </c>
      <c r="E41" s="70">
        <v>24029.063598093999</v>
      </c>
    </row>
    <row r="42" spans="1:5" ht="12.75" customHeight="1">
      <c r="A42" s="54" t="s">
        <v>15</v>
      </c>
      <c r="B42" s="68">
        <v>3219.7966829199995</v>
      </c>
      <c r="C42" s="68">
        <v>256.46165446200001</v>
      </c>
      <c r="D42" s="73">
        <v>1789.1016626400001</v>
      </c>
      <c r="E42" s="70">
        <v>5265.3600000219994</v>
      </c>
    </row>
    <row r="43" spans="1:5">
      <c r="A43" s="54" t="s">
        <v>14</v>
      </c>
      <c r="B43" s="68">
        <v>10941.698</v>
      </c>
      <c r="C43" s="68">
        <v>1837.7139999999999</v>
      </c>
      <c r="D43" s="73">
        <v>3729.6360000000004</v>
      </c>
      <c r="E43" s="70">
        <v>16509.048000000003</v>
      </c>
    </row>
    <row r="44" spans="1:5">
      <c r="A44" s="54" t="s">
        <v>12</v>
      </c>
      <c r="B44" s="68">
        <v>32714.451869000004</v>
      </c>
      <c r="C44" s="68">
        <v>1825.3000599900001</v>
      </c>
      <c r="D44" s="73">
        <v>8895.0725803200021</v>
      </c>
      <c r="E44" s="70">
        <v>43434.824509310005</v>
      </c>
    </row>
    <row r="45" spans="1:5" ht="18" customHeight="1">
      <c r="A45" s="7" t="s">
        <v>4</v>
      </c>
      <c r="B45" s="70">
        <v>313539.26361942</v>
      </c>
      <c r="C45" s="70">
        <v>76829.41615300288</v>
      </c>
      <c r="D45" s="74">
        <v>221893.74231056098</v>
      </c>
      <c r="E45" s="70">
        <v>612262.42208298389</v>
      </c>
    </row>
    <row r="46" spans="1:5">
      <c r="B46" s="24"/>
      <c r="C46" s="24"/>
      <c r="D46" s="24"/>
      <c r="E46" s="23"/>
    </row>
    <row r="47" spans="1:5">
      <c r="A47" s="5"/>
      <c r="B47" s="24"/>
      <c r="C47" s="24"/>
      <c r="D47" s="24"/>
      <c r="E47" s="23"/>
    </row>
    <row r="48" spans="1:5">
      <c r="A48" s="5" t="s">
        <v>159</v>
      </c>
      <c r="B48" s="24"/>
      <c r="C48" s="24"/>
      <c r="D48" s="24"/>
      <c r="E48" s="23"/>
    </row>
    <row r="49" spans="1:5" ht="12.75" customHeight="1">
      <c r="A49" s="5" t="s">
        <v>160</v>
      </c>
      <c r="B49" s="14"/>
      <c r="C49" s="14"/>
      <c r="D49" s="14"/>
      <c r="E49" s="14"/>
    </row>
    <row r="50" spans="1:5" ht="12.5">
      <c r="A50" s="5" t="s">
        <v>181</v>
      </c>
    </row>
    <row r="51" spans="1:5" ht="12.5">
      <c r="A51" s="2"/>
    </row>
    <row r="52" spans="1:5" ht="12.5">
      <c r="A52" s="6"/>
    </row>
    <row r="53" spans="1:5" ht="12.5">
      <c r="A53" s="5"/>
    </row>
  </sheetData>
  <phoneticPr fontId="4" type="noConversion"/>
  <hyperlinks>
    <hyperlink ref="E1" location="Inhalt!A1" display="zurück"/>
  </hyperlinks>
  <pageMargins left="0.78740157499999996" right="0.78740157499999996" top="0.984251969" bottom="0.984251969" header="0.4921259845" footer="0.4921259845"/>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52"/>
  <sheetViews>
    <sheetView zoomScale="72" zoomScaleNormal="72" workbookViewId="0">
      <selection activeCell="J32" sqref="J32"/>
    </sheetView>
  </sheetViews>
  <sheetFormatPr baseColWidth="10" defaultColWidth="11.453125" defaultRowHeight="13"/>
  <cols>
    <col min="1" max="1" width="21.1796875" style="7" customWidth="1"/>
    <col min="2" max="3" width="16.54296875" style="2" bestFit="1" customWidth="1"/>
    <col min="4" max="4" width="14.81640625" style="2" bestFit="1" customWidth="1"/>
    <col min="5" max="16384" width="11.453125" style="2"/>
  </cols>
  <sheetData>
    <row r="1" spans="1:7">
      <c r="A1" s="54" t="s">
        <v>185</v>
      </c>
      <c r="B1" s="55"/>
      <c r="C1" s="55"/>
      <c r="D1" s="55"/>
      <c r="G1" s="28" t="s">
        <v>49</v>
      </c>
    </row>
    <row r="2" spans="1:7">
      <c r="A2" s="54" t="s">
        <v>0</v>
      </c>
      <c r="B2" s="55"/>
      <c r="C2" s="55"/>
      <c r="D2" s="55"/>
    </row>
    <row r="3" spans="1:7" ht="30" customHeight="1">
      <c r="A3" s="76" t="s">
        <v>103</v>
      </c>
      <c r="B3" s="55"/>
      <c r="C3" s="55"/>
      <c r="D3" s="55"/>
    </row>
    <row r="4" spans="1:7" ht="4.5" customHeight="1">
      <c r="A4" s="54" t="s">
        <v>0</v>
      </c>
      <c r="B4" s="55"/>
      <c r="C4" s="55"/>
      <c r="D4" s="55"/>
    </row>
    <row r="5" spans="1:7" s="32" customFormat="1">
      <c r="A5" s="77"/>
      <c r="B5" s="8" t="s">
        <v>114</v>
      </c>
      <c r="C5" s="8" t="s">
        <v>115</v>
      </c>
      <c r="D5" s="57" t="s">
        <v>1</v>
      </c>
    </row>
    <row r="6" spans="1:7" s="32" customFormat="1">
      <c r="A6" s="115" t="s">
        <v>42</v>
      </c>
      <c r="B6" s="63">
        <v>65.537572931639772</v>
      </c>
      <c r="C6" s="63">
        <v>34.462427068360221</v>
      </c>
      <c r="D6" s="64">
        <v>100</v>
      </c>
    </row>
    <row r="7" spans="1:7" ht="12.75" customHeight="1">
      <c r="A7" s="54" t="s">
        <v>13</v>
      </c>
      <c r="B7" s="63">
        <v>58.928843839828581</v>
      </c>
      <c r="C7" s="63">
        <v>41.071156160171419</v>
      </c>
      <c r="D7" s="64">
        <v>100</v>
      </c>
    </row>
    <row r="8" spans="1:7">
      <c r="A8" s="54" t="s">
        <v>19</v>
      </c>
      <c r="B8" s="63">
        <v>63.145764416796233</v>
      </c>
      <c r="C8" s="63">
        <v>36.85423558320376</v>
      </c>
      <c r="D8" s="64">
        <v>100</v>
      </c>
    </row>
    <row r="9" spans="1:7">
      <c r="A9" s="54" t="s">
        <v>8</v>
      </c>
      <c r="B9" s="63">
        <v>49.862069483692771</v>
      </c>
      <c r="C9" s="63">
        <v>50.137930516307229</v>
      </c>
      <c r="D9" s="64">
        <v>100</v>
      </c>
    </row>
    <row r="10" spans="1:7">
      <c r="A10" s="54" t="s">
        <v>18</v>
      </c>
      <c r="B10" s="63">
        <v>47.737329822692828</v>
      </c>
      <c r="C10" s="63">
        <v>52.262670177307172</v>
      </c>
      <c r="D10" s="64">
        <v>100</v>
      </c>
    </row>
    <row r="11" spans="1:7">
      <c r="A11" s="54" t="s">
        <v>16</v>
      </c>
      <c r="B11" s="63">
        <v>76.075137432512435</v>
      </c>
      <c r="C11" s="63">
        <v>23.924862567487565</v>
      </c>
      <c r="D11" s="64">
        <v>100</v>
      </c>
    </row>
    <row r="12" spans="1:7">
      <c r="A12" s="54" t="s">
        <v>17</v>
      </c>
      <c r="B12" s="63">
        <v>78.379596959002782</v>
      </c>
      <c r="C12" s="63">
        <v>21.620403040997221</v>
      </c>
      <c r="D12" s="64">
        <v>100</v>
      </c>
    </row>
    <row r="13" spans="1:7">
      <c r="A13" s="54" t="s">
        <v>9</v>
      </c>
      <c r="B13" s="63">
        <v>77.29032286360308</v>
      </c>
      <c r="C13" s="63">
        <v>22.70967713639693</v>
      </c>
      <c r="D13" s="64">
        <v>100.00000000000001</v>
      </c>
    </row>
    <row r="14" spans="1:7">
      <c r="A14" s="54" t="s">
        <v>10</v>
      </c>
      <c r="B14" s="63">
        <v>85.500441738505046</v>
      </c>
      <c r="C14" s="63">
        <v>14.499558261494949</v>
      </c>
      <c r="D14" s="64">
        <v>100</v>
      </c>
    </row>
    <row r="15" spans="1:7">
      <c r="A15" s="65" t="s">
        <v>33</v>
      </c>
      <c r="B15" s="63">
        <v>60.301983574851</v>
      </c>
      <c r="C15" s="63">
        <v>39.698016425149</v>
      </c>
      <c r="D15" s="64">
        <v>100</v>
      </c>
    </row>
    <row r="16" spans="1:7">
      <c r="A16" s="65" t="s">
        <v>168</v>
      </c>
      <c r="B16" s="63">
        <v>66.340922806826768</v>
      </c>
      <c r="C16" s="63">
        <v>33.659077193173225</v>
      </c>
      <c r="D16" s="64">
        <v>100</v>
      </c>
    </row>
    <row r="17" spans="1:4">
      <c r="A17" s="65" t="s">
        <v>169</v>
      </c>
      <c r="B17" s="63">
        <v>63.174372706378549</v>
      </c>
      <c r="C17" s="63">
        <v>36.825627293621451</v>
      </c>
      <c r="D17" s="64">
        <v>100</v>
      </c>
    </row>
    <row r="18" spans="1:4">
      <c r="A18" s="54" t="s">
        <v>170</v>
      </c>
      <c r="B18" s="63">
        <v>74.269955862381934</v>
      </c>
      <c r="C18" s="63">
        <v>25.73004413761808</v>
      </c>
      <c r="D18" s="64">
        <v>100.00000000000001</v>
      </c>
    </row>
    <row r="19" spans="1:4">
      <c r="A19" s="54" t="s">
        <v>11</v>
      </c>
      <c r="B19" s="63">
        <v>59.980475568534509</v>
      </c>
      <c r="C19" s="63">
        <v>40.019524431465499</v>
      </c>
      <c r="D19" s="64">
        <v>100</v>
      </c>
    </row>
    <row r="20" spans="1:4" s="7" customFormat="1" ht="12.75" customHeight="1">
      <c r="A20" s="54" t="s">
        <v>15</v>
      </c>
      <c r="B20" s="63">
        <v>77.778001399603795</v>
      </c>
      <c r="C20" s="63">
        <v>22.221998600396191</v>
      </c>
      <c r="D20" s="64">
        <v>99.999999999999986</v>
      </c>
    </row>
    <row r="21" spans="1:4" s="7" customFormat="1" ht="12.75" customHeight="1">
      <c r="A21" s="54" t="s">
        <v>14</v>
      </c>
      <c r="B21" s="63">
        <v>72.63085917323032</v>
      </c>
      <c r="C21" s="63">
        <v>27.369140826769694</v>
      </c>
      <c r="D21" s="64">
        <v>100.00000000000001</v>
      </c>
    </row>
    <row r="22" spans="1:4" s="7" customFormat="1" ht="12.75" customHeight="1">
      <c r="A22" s="54" t="s">
        <v>12</v>
      </c>
      <c r="B22" s="63">
        <v>80.607337728013178</v>
      </c>
      <c r="C22" s="63">
        <v>19.392662271986815</v>
      </c>
      <c r="D22" s="64">
        <v>100</v>
      </c>
    </row>
    <row r="23" spans="1:4" s="7" customFormat="1" ht="18.75" customHeight="1">
      <c r="A23" s="7" t="s">
        <v>4</v>
      </c>
      <c r="B23" s="64">
        <v>64.068142062141234</v>
      </c>
      <c r="C23" s="64">
        <v>35.931857937858751</v>
      </c>
      <c r="D23" s="64">
        <v>99.999999999999986</v>
      </c>
    </row>
    <row r="24" spans="1:4" ht="30" customHeight="1">
      <c r="A24" s="48" t="s">
        <v>90</v>
      </c>
      <c r="B24" s="55"/>
      <c r="C24" s="55"/>
      <c r="D24" s="55"/>
    </row>
    <row r="25" spans="1:4" ht="4.5" customHeight="1">
      <c r="A25" s="54" t="s">
        <v>0</v>
      </c>
      <c r="B25" s="55"/>
      <c r="C25" s="55"/>
      <c r="D25" s="55"/>
    </row>
    <row r="26" spans="1:4" s="32" customFormat="1">
      <c r="A26" s="77"/>
      <c r="B26" s="8" t="s">
        <v>114</v>
      </c>
      <c r="C26" s="8" t="s">
        <v>115</v>
      </c>
      <c r="D26" s="57" t="s">
        <v>1</v>
      </c>
    </row>
    <row r="27" spans="1:4" s="32" customFormat="1">
      <c r="A27" s="115" t="s">
        <v>42</v>
      </c>
      <c r="B27" s="59">
        <v>1618.7573599979</v>
      </c>
      <c r="C27" s="59">
        <v>851.21106816830002</v>
      </c>
      <c r="D27" s="62">
        <v>2469.9684281662003</v>
      </c>
    </row>
    <row r="28" spans="1:4" ht="12.75" customHeight="1">
      <c r="A28" s="54" t="s">
        <v>13</v>
      </c>
      <c r="B28" s="59">
        <v>59336.776808821007</v>
      </c>
      <c r="C28" s="59">
        <v>41355.469877880001</v>
      </c>
      <c r="D28" s="62">
        <v>100692.24668670101</v>
      </c>
    </row>
    <row r="29" spans="1:4">
      <c r="A29" s="54" t="s">
        <v>19</v>
      </c>
      <c r="B29" s="59">
        <v>10582.421559999997</v>
      </c>
      <c r="C29" s="59">
        <v>6176.2979800000003</v>
      </c>
      <c r="D29" s="62">
        <v>16758.719539999998</v>
      </c>
    </row>
    <row r="30" spans="1:4">
      <c r="A30" s="54" t="s">
        <v>8</v>
      </c>
      <c r="B30" s="59">
        <v>13263.501289688</v>
      </c>
      <c r="C30" s="59">
        <v>13336.881379999999</v>
      </c>
      <c r="D30" s="62">
        <v>26600.382669687999</v>
      </c>
    </row>
    <row r="31" spans="1:4">
      <c r="A31" s="54" t="s">
        <v>18</v>
      </c>
      <c r="B31" s="59">
        <v>60118.686139780009</v>
      </c>
      <c r="C31" s="59">
        <v>65817.737960760001</v>
      </c>
      <c r="D31" s="62">
        <v>125936.42410054001</v>
      </c>
    </row>
    <row r="32" spans="1:4">
      <c r="A32" s="54" t="s">
        <v>16</v>
      </c>
      <c r="B32" s="59">
        <v>19534.341</v>
      </c>
      <c r="C32" s="59">
        <v>6143.3530000000001</v>
      </c>
      <c r="D32" s="62">
        <v>25677.694</v>
      </c>
    </row>
    <row r="33" spans="1:4">
      <c r="A33" s="54" t="s">
        <v>17</v>
      </c>
      <c r="B33" s="59">
        <v>62096.403976892994</v>
      </c>
      <c r="C33" s="59">
        <v>17128.810729649998</v>
      </c>
      <c r="D33" s="62">
        <v>79225.214706542989</v>
      </c>
    </row>
    <row r="34" spans="1:4">
      <c r="A34" s="54" t="s">
        <v>9</v>
      </c>
      <c r="B34" s="59">
        <v>13667.975685169999</v>
      </c>
      <c r="C34" s="59">
        <v>4015.9660798169998</v>
      </c>
      <c r="D34" s="62">
        <v>17683.941764986997</v>
      </c>
    </row>
    <row r="35" spans="1:4">
      <c r="A35" s="54" t="s">
        <v>10</v>
      </c>
      <c r="B35" s="59">
        <v>16320.508999999996</v>
      </c>
      <c r="C35" s="59">
        <v>2767.7070000000003</v>
      </c>
      <c r="D35" s="62">
        <v>19088.215999999997</v>
      </c>
    </row>
    <row r="36" spans="1:4">
      <c r="A36" s="65" t="s">
        <v>33</v>
      </c>
      <c r="B36" s="59">
        <v>55700.548297760004</v>
      </c>
      <c r="C36" s="59">
        <v>36668.79843960001</v>
      </c>
      <c r="D36" s="62">
        <v>92369.346737360014</v>
      </c>
    </row>
    <row r="37" spans="1:4">
      <c r="A37" s="65" t="s">
        <v>168</v>
      </c>
      <c r="B37" s="59">
        <v>40441.857805239</v>
      </c>
      <c r="C37" s="59">
        <v>20518.792264399999</v>
      </c>
      <c r="D37" s="62">
        <v>60960.650069638999</v>
      </c>
    </row>
    <row r="38" spans="1:4">
      <c r="A38" s="65" t="s">
        <v>169</v>
      </c>
      <c r="B38" s="59">
        <v>9533.1769999999997</v>
      </c>
      <c r="C38" s="59">
        <v>5557.0828499999998</v>
      </c>
      <c r="D38" s="62">
        <v>15090.259849999999</v>
      </c>
    </row>
    <row r="39" spans="1:4">
      <c r="A39" s="54" t="s">
        <v>170</v>
      </c>
      <c r="B39" s="59">
        <v>12960.68773989</v>
      </c>
      <c r="C39" s="59">
        <v>4490.0937899999999</v>
      </c>
      <c r="D39" s="62">
        <v>17450.781529889999</v>
      </c>
    </row>
    <row r="40" spans="1:4">
      <c r="A40" s="54" t="s">
        <v>11</v>
      </c>
      <c r="B40" s="59">
        <v>16375.800009924</v>
      </c>
      <c r="C40" s="59">
        <v>10926.08423608</v>
      </c>
      <c r="D40" s="62">
        <v>27301.884246004</v>
      </c>
    </row>
    <row r="41" spans="1:4" ht="12.75" customHeight="1">
      <c r="A41" s="54" t="s">
        <v>15</v>
      </c>
      <c r="B41" s="59">
        <v>5023.9300000219991</v>
      </c>
      <c r="C41" s="59">
        <v>1435.39</v>
      </c>
      <c r="D41" s="62">
        <v>6459.3200000219995</v>
      </c>
    </row>
    <row r="42" spans="1:4" ht="12.75" customHeight="1">
      <c r="A42" s="54" t="s">
        <v>14</v>
      </c>
      <c r="B42" s="59">
        <v>14117.539000000001</v>
      </c>
      <c r="C42" s="59">
        <v>5319.8449999999993</v>
      </c>
      <c r="D42" s="62">
        <v>19437.383999999998</v>
      </c>
    </row>
    <row r="43" spans="1:4" ht="12.75" customHeight="1">
      <c r="A43" s="54" t="s">
        <v>12</v>
      </c>
      <c r="B43" s="59">
        <v>38023.515948969994</v>
      </c>
      <c r="C43" s="59">
        <v>9147.7677339990023</v>
      </c>
      <c r="D43" s="62">
        <v>47171.283682968999</v>
      </c>
    </row>
    <row r="44" spans="1:4" ht="19.5" customHeight="1">
      <c r="A44" s="7" t="s">
        <v>4</v>
      </c>
      <c r="B44" s="62">
        <v>448716.42862215493</v>
      </c>
      <c r="C44" s="62">
        <v>251657.28939035433</v>
      </c>
      <c r="D44" s="62">
        <v>700373.7180125094</v>
      </c>
    </row>
    <row r="45" spans="1:4" ht="12.75" customHeight="1">
      <c r="B45" s="21"/>
      <c r="C45" s="21"/>
      <c r="D45" s="14"/>
    </row>
    <row r="46" spans="1:4" ht="12.5">
      <c r="A46" s="18" t="s">
        <v>0</v>
      </c>
      <c r="B46" s="24"/>
      <c r="C46" s="24"/>
      <c r="D46" s="24"/>
    </row>
    <row r="47" spans="1:4" ht="12.5">
      <c r="A47" s="6"/>
    </row>
    <row r="48" spans="1:4" ht="12.5">
      <c r="A48" s="5"/>
    </row>
    <row r="49" spans="1:1" ht="12.5">
      <c r="A49" s="5" t="s">
        <v>159</v>
      </c>
    </row>
    <row r="50" spans="1:1" ht="12.5">
      <c r="A50" s="5" t="s">
        <v>160</v>
      </c>
    </row>
    <row r="51" spans="1:1" ht="12.5">
      <c r="A51" s="5" t="s">
        <v>181</v>
      </c>
    </row>
    <row r="52" spans="1:1" ht="12.5">
      <c r="A52" s="2"/>
    </row>
  </sheetData>
  <phoneticPr fontId="4" type="noConversion"/>
  <hyperlinks>
    <hyperlink ref="G1" location="Inhalt!A1" display="zurück"/>
  </hyperlinks>
  <pageMargins left="0.78740157499999996" right="0.78740157499999996" top="0.984251969" bottom="0.984251969" header="0.4921259845" footer="0.4921259845"/>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51"/>
  <sheetViews>
    <sheetView zoomScale="58" zoomScaleNormal="58" workbookViewId="0">
      <selection activeCell="I49" sqref="I49"/>
    </sheetView>
  </sheetViews>
  <sheetFormatPr baseColWidth="10" defaultColWidth="11.453125" defaultRowHeight="12.5"/>
  <cols>
    <col min="1" max="1" width="20.7265625" style="55" customWidth="1"/>
    <col min="2" max="2" width="20.54296875" style="55" bestFit="1" customWidth="1"/>
    <col min="3" max="3" width="24.36328125" style="55" customWidth="1"/>
    <col min="4" max="4" width="22.26953125" style="55" bestFit="1" customWidth="1"/>
    <col min="5" max="6" width="16.1796875" style="55" bestFit="1" customWidth="1"/>
    <col min="7" max="7" width="12.26953125" style="55" customWidth="1"/>
    <col min="8" max="16384" width="11.453125" style="55"/>
  </cols>
  <sheetData>
    <row r="1" spans="1:6" ht="13">
      <c r="A1" s="54" t="s">
        <v>186</v>
      </c>
      <c r="F1" s="28" t="s">
        <v>49</v>
      </c>
    </row>
    <row r="2" spans="1:6" ht="13">
      <c r="A2" s="54" t="s">
        <v>0</v>
      </c>
    </row>
    <row r="3" spans="1:6">
      <c r="A3" s="76" t="s">
        <v>103</v>
      </c>
    </row>
    <row r="4" spans="1:6" ht="6" customHeight="1">
      <c r="A4" s="54" t="s">
        <v>0</v>
      </c>
    </row>
    <row r="5" spans="1:6" s="80" customFormat="1" ht="33.75" customHeight="1">
      <c r="A5" s="79"/>
      <c r="B5" s="8" t="s">
        <v>104</v>
      </c>
      <c r="C5" s="8" t="s">
        <v>174</v>
      </c>
      <c r="D5" s="8" t="s">
        <v>105</v>
      </c>
      <c r="E5" s="8" t="s">
        <v>44</v>
      </c>
      <c r="F5" s="8" t="s">
        <v>1</v>
      </c>
    </row>
    <row r="6" spans="1:6" ht="12.75" customHeight="1">
      <c r="A6" s="115" t="s">
        <v>42</v>
      </c>
      <c r="B6" s="86">
        <v>84.138475533144018</v>
      </c>
      <c r="C6" s="81">
        <v>10.427208838139448</v>
      </c>
      <c r="D6" s="89">
        <v>3.2950860192705091</v>
      </c>
      <c r="E6" s="81">
        <v>2.1392296094460281</v>
      </c>
      <c r="F6" s="83">
        <v>100.00000000000001</v>
      </c>
    </row>
    <row r="7" spans="1:6" ht="13">
      <c r="A7" s="54" t="s">
        <v>13</v>
      </c>
      <c r="B7" s="86">
        <v>62.23094147946555</v>
      </c>
      <c r="C7" s="81">
        <v>15.730939490817871</v>
      </c>
      <c r="D7" s="89">
        <v>17.109521448124958</v>
      </c>
      <c r="E7" s="81">
        <v>4.9285975815916068</v>
      </c>
      <c r="F7" s="83">
        <v>99.999999999999986</v>
      </c>
    </row>
    <row r="8" spans="1:6" ht="13">
      <c r="A8" s="54" t="s">
        <v>19</v>
      </c>
      <c r="B8" s="82">
        <v>63.464442283995638</v>
      </c>
      <c r="C8" s="81">
        <v>24.975192287274233</v>
      </c>
      <c r="D8" s="89">
        <v>10.270246637232045</v>
      </c>
      <c r="E8" s="81">
        <v>1.2901187914980765</v>
      </c>
      <c r="F8" s="83">
        <v>99.999999999999986</v>
      </c>
    </row>
    <row r="9" spans="1:6" ht="13">
      <c r="A9" s="54" t="s">
        <v>8</v>
      </c>
      <c r="B9" s="82">
        <v>70.867869736424765</v>
      </c>
      <c r="C9" s="81">
        <v>13.827664870947295</v>
      </c>
      <c r="D9" s="89">
        <v>8.3893506635225226</v>
      </c>
      <c r="E9" s="81">
        <v>6.9151147291054187</v>
      </c>
      <c r="F9" s="83">
        <v>100</v>
      </c>
    </row>
    <row r="10" spans="1:6" ht="13">
      <c r="A10" s="54" t="s">
        <v>18</v>
      </c>
      <c r="B10" s="82">
        <v>67.395645119509197</v>
      </c>
      <c r="C10" s="81">
        <v>10.372682829442022</v>
      </c>
      <c r="D10" s="89">
        <v>9.5985011449186963</v>
      </c>
      <c r="E10" s="81">
        <v>12.63317090613007</v>
      </c>
      <c r="F10" s="83">
        <v>100</v>
      </c>
    </row>
    <row r="11" spans="1:6" ht="13">
      <c r="A11" s="54" t="s">
        <v>16</v>
      </c>
      <c r="B11" s="82">
        <v>55.259537713939579</v>
      </c>
      <c r="C11" s="81">
        <v>10.451491477388895</v>
      </c>
      <c r="D11" s="89">
        <v>21.125491253225462</v>
      </c>
      <c r="E11" s="81">
        <v>13.16347955544606</v>
      </c>
      <c r="F11" s="83">
        <v>100</v>
      </c>
    </row>
    <row r="12" spans="1:6" ht="13">
      <c r="A12" s="54" t="s">
        <v>17</v>
      </c>
      <c r="B12" s="82">
        <v>61.645132113938672</v>
      </c>
      <c r="C12" s="81">
        <v>20.988235018322698</v>
      </c>
      <c r="D12" s="89">
        <v>12.751540413983461</v>
      </c>
      <c r="E12" s="81">
        <v>4.6150924537551745</v>
      </c>
      <c r="F12" s="83">
        <v>100</v>
      </c>
    </row>
    <row r="13" spans="1:6" ht="13">
      <c r="A13" s="54" t="s">
        <v>9</v>
      </c>
      <c r="B13" s="82">
        <v>57.700818347370877</v>
      </c>
      <c r="C13" s="81">
        <v>14.485836785110468</v>
      </c>
      <c r="D13" s="89">
        <v>12.546864856358178</v>
      </c>
      <c r="E13" s="81">
        <v>15.26648001116048</v>
      </c>
      <c r="F13" s="83">
        <v>100.00000000000001</v>
      </c>
    </row>
    <row r="14" spans="1:6" ht="13">
      <c r="A14" s="54" t="s">
        <v>10</v>
      </c>
      <c r="B14" s="82">
        <v>59.184257973610535</v>
      </c>
      <c r="C14" s="81">
        <v>14.507903724475876</v>
      </c>
      <c r="D14" s="89">
        <v>15.676320930148741</v>
      </c>
      <c r="E14" s="81">
        <v>10.631517371764863</v>
      </c>
      <c r="F14" s="83">
        <v>100</v>
      </c>
    </row>
    <row r="15" spans="1:6" ht="13">
      <c r="A15" s="65" t="s">
        <v>33</v>
      </c>
      <c r="B15" s="82">
        <v>61.468026919503529</v>
      </c>
      <c r="C15" s="81">
        <v>10.563672142918177</v>
      </c>
      <c r="D15" s="89">
        <v>15.777497334930841</v>
      </c>
      <c r="E15" s="81">
        <v>12.190803602647451</v>
      </c>
      <c r="F15" s="83">
        <v>100</v>
      </c>
    </row>
    <row r="16" spans="1:6" ht="13">
      <c r="A16" s="65" t="s">
        <v>168</v>
      </c>
      <c r="B16" s="82">
        <v>76.262537864262498</v>
      </c>
      <c r="C16" s="81">
        <v>9.9038653998818038</v>
      </c>
      <c r="D16" s="89">
        <v>8.9643497109320798</v>
      </c>
      <c r="E16" s="81">
        <v>4.8692470249236273</v>
      </c>
      <c r="F16" s="83">
        <v>100.00000000000001</v>
      </c>
    </row>
    <row r="17" spans="1:6" ht="13">
      <c r="A17" s="65" t="s">
        <v>169</v>
      </c>
      <c r="B17" s="82">
        <v>61.655088066624643</v>
      </c>
      <c r="C17" s="81">
        <v>19.623505688008414</v>
      </c>
      <c r="D17" s="89">
        <v>12.817929374489861</v>
      </c>
      <c r="E17" s="81">
        <v>5.9034768708770766</v>
      </c>
      <c r="F17" s="83">
        <v>99.999999999999986</v>
      </c>
    </row>
    <row r="18" spans="1:6" ht="13">
      <c r="A18" s="54" t="s">
        <v>170</v>
      </c>
      <c r="B18" s="82">
        <v>59.861040790623242</v>
      </c>
      <c r="C18" s="81">
        <v>15.29292676909022</v>
      </c>
      <c r="D18" s="89">
        <v>15.453939385928461</v>
      </c>
      <c r="E18" s="81">
        <v>9.392093054358071</v>
      </c>
      <c r="F18" s="83">
        <v>100</v>
      </c>
    </row>
    <row r="19" spans="1:6" ht="13">
      <c r="A19" s="54" t="s">
        <v>11</v>
      </c>
      <c r="B19" s="82">
        <v>66.985728105717641</v>
      </c>
      <c r="C19" s="81">
        <v>13.782625401361278</v>
      </c>
      <c r="D19" s="89">
        <v>10.569627952991421</v>
      </c>
      <c r="E19" s="81">
        <v>8.6620185399296563</v>
      </c>
      <c r="F19" s="83">
        <v>100</v>
      </c>
    </row>
    <row r="20" spans="1:6" ht="12.75" customHeight="1">
      <c r="A20" s="54" t="s">
        <v>15</v>
      </c>
      <c r="B20" s="82">
        <v>63.412402544045641</v>
      </c>
      <c r="C20" s="81">
        <v>9.0684468333819179</v>
      </c>
      <c r="D20" s="89">
        <v>15.549934048732359</v>
      </c>
      <c r="E20" s="81">
        <v>11.969216573840074</v>
      </c>
      <c r="F20" s="83">
        <v>99.999999999999986</v>
      </c>
    </row>
    <row r="21" spans="1:6" ht="12.75" customHeight="1">
      <c r="A21" s="54" t="s">
        <v>14</v>
      </c>
      <c r="B21" s="82">
        <v>62.307247724282242</v>
      </c>
      <c r="C21" s="81">
        <v>23.482707343745432</v>
      </c>
      <c r="D21" s="89">
        <v>12.539953936188123</v>
      </c>
      <c r="E21" s="81">
        <v>1.6700909957842058</v>
      </c>
      <c r="F21" s="83">
        <v>100</v>
      </c>
    </row>
    <row r="22" spans="1:6" ht="12.75" customHeight="1">
      <c r="A22" s="54" t="s">
        <v>12</v>
      </c>
      <c r="B22" s="82">
        <v>68.310426078194581</v>
      </c>
      <c r="C22" s="81">
        <v>19.166035430246662</v>
      </c>
      <c r="D22" s="89">
        <v>6.29567205168558</v>
      </c>
      <c r="E22" s="81">
        <v>6.2278664398731793</v>
      </c>
      <c r="F22" s="83">
        <v>100.00000000000001</v>
      </c>
    </row>
    <row r="23" spans="1:6" ht="21" customHeight="1">
      <c r="A23" s="7" t="s">
        <v>4</v>
      </c>
      <c r="B23" s="90">
        <v>64.732222318014422</v>
      </c>
      <c r="C23" s="92">
        <v>14.427403555902732</v>
      </c>
      <c r="D23" s="91">
        <v>12.572560444307268</v>
      </c>
      <c r="E23" s="92">
        <v>8.2678136817755412</v>
      </c>
      <c r="F23" s="93">
        <v>99.999999999999957</v>
      </c>
    </row>
    <row r="24" spans="1:6" ht="17.25" customHeight="1">
      <c r="A24" s="54"/>
      <c r="B24" s="83"/>
      <c r="C24" s="83"/>
      <c r="D24" s="83"/>
      <c r="E24" s="83"/>
      <c r="F24" s="84"/>
    </row>
    <row r="25" spans="1:6">
      <c r="A25" s="48" t="s">
        <v>90</v>
      </c>
    </row>
    <row r="26" spans="1:6" ht="6" customHeight="1">
      <c r="A26" s="54" t="s">
        <v>0</v>
      </c>
    </row>
    <row r="27" spans="1:6" s="80" customFormat="1" ht="33.75" customHeight="1">
      <c r="A27" s="79"/>
      <c r="B27" s="8" t="s">
        <v>104</v>
      </c>
      <c r="C27" s="8" t="s">
        <v>174</v>
      </c>
      <c r="D27" s="8" t="s">
        <v>105</v>
      </c>
      <c r="E27" s="8" t="s">
        <v>44</v>
      </c>
      <c r="F27" s="8" t="s">
        <v>1</v>
      </c>
    </row>
    <row r="28" spans="1:6" ht="13">
      <c r="A28" s="115" t="s">
        <v>42</v>
      </c>
      <c r="B28" s="66">
        <v>2078.1937816089999</v>
      </c>
      <c r="C28" s="66">
        <v>257.54876624100001</v>
      </c>
      <c r="D28" s="86">
        <v>81.387584356900007</v>
      </c>
      <c r="E28" s="85">
        <v>52.838295959299998</v>
      </c>
      <c r="F28" s="62">
        <v>2469.9684281661998</v>
      </c>
    </row>
    <row r="29" spans="1:6" ht="13">
      <c r="A29" s="54" t="s">
        <v>13</v>
      </c>
      <c r="B29" s="66">
        <v>62661.733109959998</v>
      </c>
      <c r="C29" s="66">
        <v>15839.83639823</v>
      </c>
      <c r="D29" s="86">
        <v>17227.961543460002</v>
      </c>
      <c r="E29" s="59">
        <v>4962.7156350510004</v>
      </c>
      <c r="F29" s="62">
        <v>100692.24668670101</v>
      </c>
    </row>
    <row r="30" spans="1:6" ht="13">
      <c r="A30" s="54" t="s">
        <v>19</v>
      </c>
      <c r="B30" s="66">
        <v>10635.82789</v>
      </c>
      <c r="C30" s="66">
        <v>4185.52243</v>
      </c>
      <c r="D30" s="86">
        <v>1721.1618299999998</v>
      </c>
      <c r="E30" s="59">
        <v>216.20739000000003</v>
      </c>
      <c r="F30" s="62">
        <v>16758.719540000002</v>
      </c>
    </row>
    <row r="31" spans="1:6" ht="13">
      <c r="A31" s="54" t="s">
        <v>8</v>
      </c>
      <c r="B31" s="66">
        <v>18851.124539745</v>
      </c>
      <c r="C31" s="66">
        <v>3678.2117699539995</v>
      </c>
      <c r="D31" s="86">
        <v>2231.5993799990001</v>
      </c>
      <c r="E31" s="59">
        <v>1839.44697999</v>
      </c>
      <c r="F31" s="62">
        <v>26600.382669687999</v>
      </c>
    </row>
    <row r="32" spans="1:6" ht="13">
      <c r="A32" s="54" t="s">
        <v>18</v>
      </c>
      <c r="B32" s="66">
        <v>84875.665463000012</v>
      </c>
      <c r="C32" s="66">
        <v>13062.98583869</v>
      </c>
      <c r="D32" s="86">
        <v>12088.009109159999</v>
      </c>
      <c r="E32" s="59">
        <v>15909.76368969</v>
      </c>
      <c r="F32" s="62">
        <v>125936.42410054003</v>
      </c>
    </row>
    <row r="33" spans="1:13" ht="13">
      <c r="A33" s="54" t="s">
        <v>16</v>
      </c>
      <c r="B33" s="66">
        <v>14189.375000000002</v>
      </c>
      <c r="C33" s="66">
        <v>2683.7020000000002</v>
      </c>
      <c r="D33" s="86">
        <v>5424.5389999999998</v>
      </c>
      <c r="E33" s="59">
        <v>3380.078</v>
      </c>
      <c r="F33" s="62">
        <v>25677.694000000003</v>
      </c>
      <c r="K33" s="54"/>
    </row>
    <row r="34" spans="1:13" ht="13">
      <c r="A34" s="54" t="s">
        <v>17</v>
      </c>
      <c r="B34" s="66">
        <v>48838.488273399998</v>
      </c>
      <c r="C34" s="66">
        <v>16627.974256379999</v>
      </c>
      <c r="D34" s="86">
        <v>10102.435271369999</v>
      </c>
      <c r="E34" s="59">
        <v>3656.3169053930001</v>
      </c>
      <c r="F34" s="62">
        <v>79225.214706542989</v>
      </c>
    </row>
    <row r="35" spans="1:13" ht="13">
      <c r="A35" s="54" t="s">
        <v>9</v>
      </c>
      <c r="B35" s="66">
        <v>10203.77911447</v>
      </c>
      <c r="C35" s="66">
        <v>2561.66694125</v>
      </c>
      <c r="D35" s="86">
        <v>2218.78027453</v>
      </c>
      <c r="E35" s="59">
        <v>2699.7154347370001</v>
      </c>
      <c r="F35" s="62">
        <v>17683.941764987001</v>
      </c>
      <c r="J35" s="54"/>
      <c r="K35" s="54"/>
      <c r="L35" s="54"/>
      <c r="M35" s="54"/>
    </row>
    <row r="36" spans="1:13" ht="13">
      <c r="A36" s="54" t="s">
        <v>10</v>
      </c>
      <c r="B36" s="66">
        <v>11297.218999999999</v>
      </c>
      <c r="C36" s="66">
        <v>2769.2999999999997</v>
      </c>
      <c r="D36" s="86">
        <v>2992.3300000000004</v>
      </c>
      <c r="E36" s="59">
        <v>2029.3669999999997</v>
      </c>
      <c r="F36" s="62">
        <v>19088.215999999997</v>
      </c>
      <c r="J36" s="54"/>
      <c r="K36" s="54"/>
      <c r="L36" s="54"/>
      <c r="M36" s="54"/>
    </row>
    <row r="37" spans="1:13" ht="13">
      <c r="A37" s="65" t="s">
        <v>33</v>
      </c>
      <c r="B37" s="66">
        <v>56777.614917889994</v>
      </c>
      <c r="C37" s="66">
        <v>9757.594949889999</v>
      </c>
      <c r="D37" s="86">
        <v>14573.57121978</v>
      </c>
      <c r="E37" s="59">
        <v>11260.565649799999</v>
      </c>
      <c r="F37" s="62">
        <v>92369.34673736</v>
      </c>
      <c r="J37" s="54"/>
      <c r="K37" s="54"/>
      <c r="L37" s="54"/>
      <c r="M37" s="54"/>
    </row>
    <row r="38" spans="1:13" ht="13">
      <c r="A38" s="65" t="s">
        <v>168</v>
      </c>
      <c r="B38" s="66">
        <v>46490.138841658998</v>
      </c>
      <c r="C38" s="66">
        <v>6037.4607297900002</v>
      </c>
      <c r="D38" s="86">
        <v>5464.7258583000003</v>
      </c>
      <c r="E38" s="59">
        <v>2968.3246398900001</v>
      </c>
      <c r="F38" s="62">
        <v>60960.650069638999</v>
      </c>
    </row>
    <row r="39" spans="1:13" ht="13">
      <c r="A39" s="65" t="s">
        <v>169</v>
      </c>
      <c r="B39" s="66">
        <v>9303.9130000000005</v>
      </c>
      <c r="C39" s="66">
        <v>2961.2380000000003</v>
      </c>
      <c r="D39" s="86">
        <v>1934.2588499999999</v>
      </c>
      <c r="E39" s="59">
        <v>890.84999999999991</v>
      </c>
      <c r="F39" s="62">
        <v>15090.259850000002</v>
      </c>
      <c r="J39" s="54"/>
      <c r="K39" s="54"/>
      <c r="L39" s="54"/>
    </row>
    <row r="40" spans="1:13" ht="13">
      <c r="A40" s="54" t="s">
        <v>170</v>
      </c>
      <c r="B40" s="66">
        <v>10446.219449890001</v>
      </c>
      <c r="C40" s="66">
        <v>2668.73524</v>
      </c>
      <c r="D40" s="86">
        <v>2696.8332000000005</v>
      </c>
      <c r="E40" s="59">
        <v>1638.9936399999999</v>
      </c>
      <c r="F40" s="62">
        <v>17450.781529890002</v>
      </c>
    </row>
    <row r="41" spans="1:13" ht="13">
      <c r="A41" s="54" t="s">
        <v>11</v>
      </c>
      <c r="B41" s="66">
        <v>18288.365948765997</v>
      </c>
      <c r="C41" s="66">
        <v>3762.9164331399998</v>
      </c>
      <c r="D41" s="86">
        <v>2885.7075889589996</v>
      </c>
      <c r="E41" s="59">
        <v>2364.894275139</v>
      </c>
      <c r="F41" s="62">
        <v>27301.884246003996</v>
      </c>
    </row>
    <row r="42" spans="1:13" s="54" customFormat="1" ht="12.75" customHeight="1">
      <c r="A42" s="54" t="s">
        <v>15</v>
      </c>
      <c r="B42" s="66">
        <v>4096.010000022</v>
      </c>
      <c r="C42" s="66">
        <v>585.76</v>
      </c>
      <c r="D42" s="86">
        <v>1004.4200000000001</v>
      </c>
      <c r="E42" s="59">
        <v>773.12999999999988</v>
      </c>
      <c r="F42" s="62">
        <v>6459.3200000220004</v>
      </c>
      <c r="J42" s="55"/>
      <c r="K42" s="55"/>
      <c r="L42" s="55"/>
    </row>
    <row r="43" spans="1:13" s="54" customFormat="1" ht="12.75" customHeight="1">
      <c r="A43" s="54" t="s">
        <v>14</v>
      </c>
      <c r="B43" s="66">
        <v>12110.899000000001</v>
      </c>
      <c r="C43" s="66">
        <v>4564.424</v>
      </c>
      <c r="D43" s="86">
        <v>2437.4390000000003</v>
      </c>
      <c r="E43" s="59">
        <v>324.62199999999996</v>
      </c>
      <c r="F43" s="62">
        <v>19437.384000000002</v>
      </c>
    </row>
    <row r="44" spans="1:13" s="54" customFormat="1" ht="12.75" customHeight="1">
      <c r="A44" s="54" t="s">
        <v>12</v>
      </c>
      <c r="B44" s="66">
        <v>32222.904870390001</v>
      </c>
      <c r="C44" s="66">
        <v>9040.8649435799998</v>
      </c>
      <c r="D44" s="86">
        <v>2969.7493232499996</v>
      </c>
      <c r="E44" s="59">
        <v>2937.7645457489994</v>
      </c>
      <c r="F44" s="62">
        <v>47171.283682968999</v>
      </c>
    </row>
    <row r="45" spans="1:13" s="54" customFormat="1" ht="21" customHeight="1">
      <c r="A45" s="7" t="s">
        <v>4</v>
      </c>
      <c r="B45" s="64">
        <v>453367.47220080101</v>
      </c>
      <c r="C45" s="64">
        <v>101045.74269714496</v>
      </c>
      <c r="D45" s="127">
        <v>88054.909033164877</v>
      </c>
      <c r="E45" s="88">
        <v>57905.594081398296</v>
      </c>
      <c r="F45" s="62">
        <v>700373.7180125094</v>
      </c>
      <c r="I45" s="55"/>
      <c r="J45" s="55"/>
      <c r="K45" s="55"/>
      <c r="M45" s="55"/>
    </row>
    <row r="46" spans="1:13" s="54" customFormat="1" ht="17.25" customHeight="1">
      <c r="B46" s="78"/>
      <c r="C46" s="78"/>
      <c r="D46" s="78"/>
      <c r="E46" s="78"/>
      <c r="F46" s="78"/>
    </row>
    <row r="49" spans="1:1">
      <c r="A49" s="5" t="s">
        <v>159</v>
      </c>
    </row>
    <row r="50" spans="1:1">
      <c r="A50" s="5" t="s">
        <v>160</v>
      </c>
    </row>
    <row r="51" spans="1:1">
      <c r="A51" s="5" t="s">
        <v>181</v>
      </c>
    </row>
  </sheetData>
  <phoneticPr fontId="4" type="noConversion"/>
  <hyperlinks>
    <hyperlink ref="F1" location="Inhalt!A1" display="zurück"/>
  </hyperlinks>
  <pageMargins left="0.78740157499999996" right="0.78740157499999996" top="0.984251969" bottom="0.984251969" header="0.4921259845" footer="0.4921259845"/>
  <pageSetup paperSize="9" scale="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F34"/>
  <sheetViews>
    <sheetView zoomScale="65" zoomScaleNormal="65" workbookViewId="0">
      <selection activeCell="K14" sqref="K14"/>
    </sheetView>
  </sheetViews>
  <sheetFormatPr baseColWidth="10" defaultColWidth="11.453125" defaultRowHeight="12.5"/>
  <cols>
    <col min="1" max="1" width="21.7265625" style="2" customWidth="1"/>
    <col min="2" max="2" width="17.453125" style="2" bestFit="1" customWidth="1"/>
    <col min="3" max="3" width="16.453125" style="2" bestFit="1" customWidth="1"/>
    <col min="4" max="4" width="17.453125" style="2" bestFit="1" customWidth="1"/>
    <col min="5" max="16384" width="11.453125" style="2"/>
  </cols>
  <sheetData>
    <row r="1" spans="1:6" ht="13">
      <c r="A1" s="7" t="s">
        <v>187</v>
      </c>
      <c r="E1" s="28"/>
      <c r="F1" s="28" t="s">
        <v>49</v>
      </c>
    </row>
    <row r="2" spans="1:6">
      <c r="A2" s="2" t="s">
        <v>0</v>
      </c>
    </row>
    <row r="3" spans="1:6" ht="30" customHeight="1">
      <c r="A3" s="48" t="s">
        <v>106</v>
      </c>
    </row>
    <row r="4" spans="1:6" ht="5.25" customHeight="1">
      <c r="A4" s="7" t="s">
        <v>0</v>
      </c>
    </row>
    <row r="5" spans="1:6" s="17" customFormat="1" ht="27.75" customHeight="1">
      <c r="A5" s="16"/>
      <c r="B5" s="8" t="s">
        <v>111</v>
      </c>
      <c r="C5" s="8" t="s">
        <v>112</v>
      </c>
      <c r="D5" s="9" t="s">
        <v>1</v>
      </c>
    </row>
    <row r="6" spans="1:6" ht="13">
      <c r="A6" s="34" t="s">
        <v>104</v>
      </c>
      <c r="B6" s="126">
        <v>88.01600199647649</v>
      </c>
      <c r="C6" s="126">
        <v>11.983998003523508</v>
      </c>
      <c r="D6" s="22">
        <v>100</v>
      </c>
    </row>
    <row r="7" spans="1:6" ht="13">
      <c r="A7" s="34" t="s">
        <v>174</v>
      </c>
      <c r="B7" s="126">
        <v>87.034764780450104</v>
      </c>
      <c r="C7" s="126">
        <v>12.965235219549889</v>
      </c>
      <c r="D7" s="22">
        <v>100</v>
      </c>
    </row>
    <row r="8" spans="1:6" ht="13">
      <c r="A8" s="34" t="s">
        <v>108</v>
      </c>
      <c r="B8" s="126">
        <v>85.353608361165271</v>
      </c>
      <c r="C8" s="126">
        <v>14.646391638834737</v>
      </c>
      <c r="D8" s="22">
        <v>100.00000000000001</v>
      </c>
    </row>
    <row r="9" spans="1:6" ht="13">
      <c r="A9" s="34" t="s">
        <v>109</v>
      </c>
      <c r="B9" s="126">
        <v>86.56077675815915</v>
      </c>
      <c r="C9" s="126">
        <v>13.439223241840848</v>
      </c>
      <c r="D9" s="22">
        <v>100</v>
      </c>
    </row>
    <row r="10" spans="1:6" ht="22.5" customHeight="1">
      <c r="A10" s="7" t="s">
        <v>2</v>
      </c>
      <c r="B10" s="21">
        <v>87.419388583060496</v>
      </c>
      <c r="C10" s="21">
        <v>12.580611416939483</v>
      </c>
      <c r="D10" s="21">
        <v>99.999999999999972</v>
      </c>
    </row>
    <row r="11" spans="1:6" ht="30" customHeight="1">
      <c r="A11" s="15" t="s">
        <v>0</v>
      </c>
    </row>
    <row r="12" spans="1:6" ht="30" customHeight="1">
      <c r="A12" s="48" t="s">
        <v>90</v>
      </c>
    </row>
    <row r="13" spans="1:6" ht="5.25" customHeight="1">
      <c r="A13" s="7" t="s">
        <v>0</v>
      </c>
    </row>
    <row r="14" spans="1:6" s="17" customFormat="1" ht="27.75" customHeight="1">
      <c r="A14" s="16"/>
      <c r="B14" s="8" t="s">
        <v>111</v>
      </c>
      <c r="C14" s="8" t="s">
        <v>112</v>
      </c>
      <c r="D14" s="9" t="s">
        <v>1</v>
      </c>
    </row>
    <row r="15" spans="1:6" ht="13">
      <c r="A15" s="34" t="s">
        <v>104</v>
      </c>
      <c r="B15" s="42">
        <v>399035.92338363198</v>
      </c>
      <c r="C15" s="43">
        <v>54331.548817168987</v>
      </c>
      <c r="D15" s="22">
        <v>453367.47220080096</v>
      </c>
    </row>
    <row r="16" spans="1:6" ht="13">
      <c r="A16" s="34" t="s">
        <v>174</v>
      </c>
      <c r="B16" s="42">
        <v>87944.924477118984</v>
      </c>
      <c r="C16" s="43">
        <v>13100.818220026003</v>
      </c>
      <c r="D16" s="22">
        <v>101045.74269714499</v>
      </c>
    </row>
    <row r="17" spans="1:4" ht="13">
      <c r="A17" s="34" t="s">
        <v>108</v>
      </c>
      <c r="B17" s="42">
        <v>75158.042198947922</v>
      </c>
      <c r="C17" s="43">
        <v>12896.866834217</v>
      </c>
      <c r="D17" s="22">
        <v>88054.90903316492</v>
      </c>
    </row>
    <row r="18" spans="1:4" ht="13">
      <c r="A18" s="34" t="s">
        <v>109</v>
      </c>
      <c r="B18" s="42">
        <v>50123.532023285014</v>
      </c>
      <c r="C18" s="43">
        <v>7782.0620581132998</v>
      </c>
      <c r="D18" s="22">
        <v>57905.594081398311</v>
      </c>
    </row>
    <row r="19" spans="1:4" ht="22.5" customHeight="1">
      <c r="A19" s="7" t="s">
        <v>2</v>
      </c>
      <c r="B19" s="21">
        <v>612262.42208298389</v>
      </c>
      <c r="C19" s="88">
        <v>88111.29592952528</v>
      </c>
      <c r="D19" s="21">
        <v>700373.71801250929</v>
      </c>
    </row>
    <row r="20" spans="1:4" ht="13">
      <c r="A20" s="7" t="s">
        <v>0</v>
      </c>
      <c r="B20" s="14"/>
      <c r="C20" s="14"/>
      <c r="D20" s="21"/>
    </row>
    <row r="21" spans="1:4">
      <c r="A21" s="5" t="s">
        <v>0</v>
      </c>
    </row>
    <row r="22" spans="1:4">
      <c r="A22" s="5"/>
    </row>
    <row r="23" spans="1:4">
      <c r="A23" s="5"/>
    </row>
    <row r="24" spans="1:4">
      <c r="A24" s="5"/>
    </row>
    <row r="25" spans="1:4" s="5" customFormat="1" ht="10"/>
    <row r="32" spans="1:4">
      <c r="A32" s="5" t="s">
        <v>159</v>
      </c>
    </row>
    <row r="33" spans="1:1">
      <c r="A33" s="5" t="s">
        <v>160</v>
      </c>
    </row>
    <row r="34" spans="1:1">
      <c r="A34" s="5" t="s">
        <v>181</v>
      </c>
    </row>
  </sheetData>
  <phoneticPr fontId="4" type="noConversion"/>
  <hyperlinks>
    <hyperlink ref="F1" location="Inhalt!A1" display="zurück"/>
  </hyperlinks>
  <pageMargins left="0.78740157499999996" right="0.78740157499999996" top="0.984251969" bottom="0.984251969" header="0.4921259845" footer="0.4921259845"/>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F37"/>
  <sheetViews>
    <sheetView zoomScale="58" zoomScaleNormal="58" workbookViewId="0">
      <selection activeCell="I12" sqref="I12"/>
    </sheetView>
  </sheetViews>
  <sheetFormatPr baseColWidth="10" defaultColWidth="11.453125" defaultRowHeight="12.5"/>
  <cols>
    <col min="1" max="1" width="25.81640625" style="2" customWidth="1"/>
    <col min="2" max="2" width="17.453125" style="2" bestFit="1" customWidth="1"/>
    <col min="3" max="3" width="31" style="2" customWidth="1"/>
    <col min="4" max="4" width="30.1796875" style="2" customWidth="1"/>
    <col min="5" max="5" width="17.453125" style="2" bestFit="1" customWidth="1"/>
    <col min="6" max="6" width="11.453125" style="26"/>
    <col min="7" max="16384" width="11.453125" style="2"/>
  </cols>
  <sheetData>
    <row r="1" spans="1:6" ht="13">
      <c r="A1" s="7" t="s">
        <v>188</v>
      </c>
      <c r="E1" s="28"/>
      <c r="F1" s="28" t="s">
        <v>49</v>
      </c>
    </row>
    <row r="2" spans="1:6">
      <c r="A2" s="2" t="s">
        <v>0</v>
      </c>
    </row>
    <row r="3" spans="1:6" ht="30" customHeight="1">
      <c r="A3" s="48" t="s">
        <v>103</v>
      </c>
    </row>
    <row r="4" spans="1:6" ht="5.25" customHeight="1">
      <c r="A4" s="7" t="s">
        <v>0</v>
      </c>
    </row>
    <row r="5" spans="1:6" s="17" customFormat="1" ht="39">
      <c r="A5" s="16"/>
      <c r="B5" s="8" t="s">
        <v>113</v>
      </c>
      <c r="C5" s="8" t="s">
        <v>176</v>
      </c>
      <c r="D5" s="8" t="s">
        <v>175</v>
      </c>
      <c r="E5" s="8" t="s">
        <v>1</v>
      </c>
      <c r="F5" s="27"/>
    </row>
    <row r="6" spans="1:6" ht="13">
      <c r="A6" s="34" t="s">
        <v>104</v>
      </c>
      <c r="B6" s="125">
        <v>56.570482633809775</v>
      </c>
      <c r="C6" s="125">
        <v>9.6618416307649309</v>
      </c>
      <c r="D6" s="125">
        <v>33.767675735425307</v>
      </c>
      <c r="E6" s="21">
        <v>100</v>
      </c>
    </row>
    <row r="7" spans="1:6" ht="13">
      <c r="A7" s="34" t="s">
        <v>107</v>
      </c>
      <c r="B7" s="125">
        <v>41.7347104894829</v>
      </c>
      <c r="C7" s="125">
        <v>24.907029836540463</v>
      </c>
      <c r="D7" s="125">
        <v>33.35825967397664</v>
      </c>
      <c r="E7" s="21">
        <v>100</v>
      </c>
    </row>
    <row r="8" spans="1:6" ht="13">
      <c r="A8" s="34" t="s">
        <v>108</v>
      </c>
      <c r="B8" s="125">
        <v>46.273623305752956</v>
      </c>
      <c r="C8" s="125">
        <v>11.428919992274816</v>
      </c>
      <c r="D8" s="125">
        <v>42.297456701972223</v>
      </c>
      <c r="E8" s="21">
        <v>100</v>
      </c>
    </row>
    <row r="9" spans="1:6" ht="13">
      <c r="A9" s="34" t="s">
        <v>109</v>
      </c>
      <c r="B9" s="125">
        <v>32.561166917762563</v>
      </c>
      <c r="C9" s="125">
        <v>15.523598960034043</v>
      </c>
      <c r="D9" s="125">
        <v>51.915234122203401</v>
      </c>
      <c r="E9" s="21">
        <v>100</v>
      </c>
    </row>
    <row r="10" spans="1:6" ht="22.5" customHeight="1">
      <c r="A10" s="7" t="s">
        <v>2</v>
      </c>
      <c r="B10" s="21">
        <v>51.209947289060295</v>
      </c>
      <c r="C10" s="21">
        <v>12.548445467487749</v>
      </c>
      <c r="D10" s="21">
        <v>36.241607243451952</v>
      </c>
      <c r="E10" s="21">
        <v>100</v>
      </c>
    </row>
    <row r="11" spans="1:6" ht="30" customHeight="1">
      <c r="A11" s="15" t="s">
        <v>0</v>
      </c>
    </row>
    <row r="12" spans="1:6" ht="30" customHeight="1">
      <c r="A12" s="48" t="s">
        <v>90</v>
      </c>
    </row>
    <row r="13" spans="1:6" ht="5.25" customHeight="1">
      <c r="A13" s="7" t="s">
        <v>0</v>
      </c>
    </row>
    <row r="14" spans="1:6" s="17" customFormat="1" ht="39">
      <c r="A14" s="16"/>
      <c r="B14" s="8" t="s">
        <v>113</v>
      </c>
      <c r="C14" s="8" t="s">
        <v>176</v>
      </c>
      <c r="D14" s="8" t="s">
        <v>175</v>
      </c>
      <c r="E14" s="8" t="s">
        <v>1</v>
      </c>
      <c r="F14" s="27"/>
    </row>
    <row r="15" spans="1:6" ht="13">
      <c r="A15" s="34" t="s">
        <v>104</v>
      </c>
      <c r="B15" s="42">
        <v>225736.54774040001</v>
      </c>
      <c r="C15" s="42">
        <v>38554.218967187007</v>
      </c>
      <c r="D15" s="42">
        <v>134745.15667604501</v>
      </c>
      <c r="E15" s="23">
        <v>399035.92338363198</v>
      </c>
    </row>
    <row r="16" spans="1:6" ht="13">
      <c r="A16" s="34" t="s">
        <v>107</v>
      </c>
      <c r="B16" s="42">
        <v>36703.55962072</v>
      </c>
      <c r="C16" s="42">
        <v>21904.468579239005</v>
      </c>
      <c r="D16" s="42">
        <v>29336.896277159998</v>
      </c>
      <c r="E16" s="23">
        <v>87944.924477118999</v>
      </c>
    </row>
    <row r="17" spans="1:5" ht="13">
      <c r="A17" s="34" t="s">
        <v>108</v>
      </c>
      <c r="B17" s="42">
        <v>34778.34933112</v>
      </c>
      <c r="C17" s="42">
        <v>8589.7525106778994</v>
      </c>
      <c r="D17" s="42">
        <v>31789.940357150004</v>
      </c>
      <c r="E17" s="23">
        <v>75158.042198947907</v>
      </c>
    </row>
    <row r="18" spans="1:5" ht="13">
      <c r="A18" s="34" t="s">
        <v>109</v>
      </c>
      <c r="B18" s="42">
        <v>16320.806927179998</v>
      </c>
      <c r="C18" s="42">
        <v>7780.976095899</v>
      </c>
      <c r="D18" s="42">
        <v>26021.749000205997</v>
      </c>
      <c r="E18" s="23">
        <v>50123.532023284992</v>
      </c>
    </row>
    <row r="19" spans="1:5" ht="21.75" customHeight="1">
      <c r="A19" s="7" t="s">
        <v>2</v>
      </c>
      <c r="B19" s="21">
        <v>313539.26361941994</v>
      </c>
      <c r="C19" s="21">
        <v>76829.416153002894</v>
      </c>
      <c r="D19" s="21">
        <v>221893.74231056104</v>
      </c>
      <c r="E19" s="14">
        <v>612262.42208298389</v>
      </c>
    </row>
    <row r="20" spans="1:5">
      <c r="A20" s="6"/>
    </row>
    <row r="21" spans="1:5">
      <c r="A21" s="6"/>
    </row>
    <row r="22" spans="1:5">
      <c r="A22" s="5"/>
    </row>
    <row r="23" spans="1:5">
      <c r="A23" s="5"/>
    </row>
    <row r="32" spans="1:5">
      <c r="A32" s="5" t="s">
        <v>159</v>
      </c>
    </row>
    <row r="33" spans="1:1">
      <c r="A33" s="5" t="s">
        <v>160</v>
      </c>
    </row>
    <row r="34" spans="1:1">
      <c r="A34" s="5" t="s">
        <v>181</v>
      </c>
    </row>
    <row r="37" spans="1:1">
      <c r="A37" s="2" t="s">
        <v>7</v>
      </c>
    </row>
  </sheetData>
  <phoneticPr fontId="4" type="noConversion"/>
  <hyperlinks>
    <hyperlink ref="F1" location="Inhalt!A1" display="zurück"/>
  </hyperlinks>
  <pageMargins left="0.78740157499999996" right="0.78740157499999996" top="0.984251969" bottom="0.984251969" header="0.4921259845" footer="0.4921259845"/>
  <pageSetup paperSize="9" scale="8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S57"/>
  <sheetViews>
    <sheetView zoomScale="62" zoomScaleNormal="62" zoomScaleSheetLayoutView="84" workbookViewId="0">
      <selection activeCell="A51" sqref="A51:G51"/>
    </sheetView>
  </sheetViews>
  <sheetFormatPr baseColWidth="10" defaultColWidth="11.453125" defaultRowHeight="12.5"/>
  <cols>
    <col min="1" max="1" width="4.453125" style="55" customWidth="1"/>
    <col min="2" max="2" width="53" style="55" bestFit="1" customWidth="1"/>
    <col min="3" max="3" width="16.7265625" style="55" customWidth="1"/>
    <col min="4" max="4" width="14.7265625" style="55" customWidth="1"/>
    <col min="5" max="5" width="12.90625" style="55" customWidth="1"/>
    <col min="6" max="6" width="12.6328125" style="55" customWidth="1"/>
    <col min="7" max="7" width="12.90625" style="55" customWidth="1"/>
    <col min="8" max="8" width="13.453125" style="55" customWidth="1"/>
    <col min="9" max="9" width="13.54296875" style="55" customWidth="1"/>
    <col min="10" max="10" width="12.453125" style="55" customWidth="1"/>
    <col min="11" max="11" width="11.7265625" style="55" customWidth="1"/>
    <col min="12" max="12" width="12.36328125" style="55" customWidth="1"/>
    <col min="13" max="13" width="12.6328125" style="55" customWidth="1"/>
    <col min="14" max="14" width="13.1796875" style="55" customWidth="1"/>
    <col min="15" max="15" width="12.36328125" style="55" customWidth="1"/>
    <col min="16" max="16" width="12.1796875" style="55" customWidth="1"/>
    <col min="17" max="17" width="11.453125" style="55" customWidth="1"/>
    <col min="18" max="18" width="12.1796875" style="55" customWidth="1"/>
    <col min="19" max="19" width="10.7265625" style="55" customWidth="1"/>
    <col min="20" max="16384" width="11.453125" style="55"/>
  </cols>
  <sheetData>
    <row r="1" spans="1:19" ht="13">
      <c r="A1" s="96" t="s">
        <v>189</v>
      </c>
      <c r="B1" s="87"/>
      <c r="C1" s="87"/>
      <c r="D1" s="87"/>
      <c r="E1" s="87"/>
      <c r="F1" s="97"/>
      <c r="G1" s="28" t="s">
        <v>49</v>
      </c>
      <c r="H1" s="87"/>
      <c r="I1" s="87"/>
      <c r="J1" s="87"/>
      <c r="K1" s="87"/>
      <c r="L1" s="87"/>
      <c r="M1" s="87"/>
      <c r="N1" s="87"/>
      <c r="O1" s="87"/>
      <c r="P1" s="87"/>
      <c r="Q1" s="87"/>
      <c r="R1" s="87"/>
      <c r="S1" s="87"/>
    </row>
    <row r="2" spans="1:19">
      <c r="A2" s="98" t="s">
        <v>0</v>
      </c>
      <c r="B2" s="87"/>
      <c r="C2" s="87"/>
      <c r="D2" s="87"/>
      <c r="E2" s="87"/>
      <c r="F2" s="87"/>
      <c r="G2" s="87"/>
      <c r="H2" s="87"/>
      <c r="I2" s="87"/>
      <c r="J2" s="87"/>
      <c r="K2" s="87"/>
      <c r="L2" s="87"/>
      <c r="M2" s="87"/>
      <c r="N2" s="87"/>
      <c r="O2" s="87"/>
      <c r="P2" s="87"/>
      <c r="Q2" s="87"/>
      <c r="R2" s="87"/>
      <c r="S2" s="87"/>
    </row>
    <row r="3" spans="1:19">
      <c r="A3" s="98" t="s">
        <v>0</v>
      </c>
      <c r="B3" s="87"/>
      <c r="C3" s="87"/>
      <c r="D3" s="87"/>
      <c r="E3" s="87"/>
      <c r="F3" s="87"/>
      <c r="G3" s="87"/>
      <c r="H3" s="87"/>
      <c r="I3" s="87"/>
      <c r="J3" s="87"/>
      <c r="K3" s="87"/>
      <c r="L3" s="87"/>
      <c r="M3" s="87"/>
      <c r="N3" s="87"/>
      <c r="O3" s="87"/>
      <c r="P3" s="87"/>
      <c r="Q3" s="87"/>
      <c r="R3" s="87"/>
      <c r="S3" s="87"/>
    </row>
    <row r="4" spans="1:19">
      <c r="A4" s="99"/>
      <c r="B4" s="100"/>
      <c r="C4" s="101" t="s">
        <v>13</v>
      </c>
      <c r="D4" s="101" t="s">
        <v>35</v>
      </c>
      <c r="E4" s="101" t="s">
        <v>8</v>
      </c>
      <c r="F4" s="101" t="s">
        <v>36</v>
      </c>
      <c r="G4" s="101" t="s">
        <v>16</v>
      </c>
      <c r="H4" s="101" t="s">
        <v>17</v>
      </c>
      <c r="I4" s="101" t="s">
        <v>9</v>
      </c>
      <c r="J4" s="101" t="s">
        <v>10</v>
      </c>
      <c r="K4" s="101" t="s">
        <v>37</v>
      </c>
      <c r="L4" s="101" t="s">
        <v>165</v>
      </c>
      <c r="M4" s="101" t="s">
        <v>166</v>
      </c>
      <c r="N4" s="101" t="s">
        <v>167</v>
      </c>
      <c r="O4" s="101" t="s">
        <v>38</v>
      </c>
      <c r="P4" s="101" t="s">
        <v>39</v>
      </c>
      <c r="Q4" s="101" t="s">
        <v>40</v>
      </c>
      <c r="R4" s="101" t="s">
        <v>41</v>
      </c>
      <c r="S4" s="101" t="s">
        <v>179</v>
      </c>
    </row>
    <row r="5" spans="1:19" ht="15" customHeight="1">
      <c r="A5" s="103" t="s">
        <v>116</v>
      </c>
      <c r="B5" s="104"/>
      <c r="C5" s="105"/>
      <c r="D5" s="105"/>
      <c r="E5" s="105"/>
      <c r="F5" s="105"/>
      <c r="G5" s="105"/>
      <c r="H5" s="105"/>
      <c r="I5" s="106"/>
      <c r="J5" s="105"/>
      <c r="K5" s="105"/>
      <c r="L5" s="105"/>
      <c r="M5" s="105"/>
      <c r="N5" s="105"/>
      <c r="O5" s="105"/>
      <c r="P5" s="105"/>
      <c r="Q5" s="105"/>
      <c r="R5" s="105"/>
      <c r="S5" s="105"/>
    </row>
    <row r="6" spans="1:19" ht="12.75" customHeight="1">
      <c r="A6" s="103"/>
      <c r="B6" s="105" t="s">
        <v>117</v>
      </c>
      <c r="C6" s="105">
        <v>18332.865157694556</v>
      </c>
      <c r="D6" s="105">
        <v>23635.173088888889</v>
      </c>
      <c r="E6" s="105">
        <v>15326.117512195122</v>
      </c>
      <c r="F6" s="105">
        <v>22412.375353049905</v>
      </c>
      <c r="G6" s="105">
        <v>21209.828101644245</v>
      </c>
      <c r="H6" s="105">
        <v>20425.967491844418</v>
      </c>
      <c r="I6" s="105">
        <v>18966.13218401487</v>
      </c>
      <c r="J6" s="105">
        <v>24720.391684901533</v>
      </c>
      <c r="K6" s="105">
        <v>20306.729226752504</v>
      </c>
      <c r="L6" s="105">
        <v>19674.201794752433</v>
      </c>
      <c r="M6" s="105">
        <v>24419.719160104985</v>
      </c>
      <c r="N6" s="105">
        <v>30724.174852941174</v>
      </c>
      <c r="O6" s="105">
        <v>25578.134194405597</v>
      </c>
      <c r="P6" s="105">
        <v>21113.453608247422</v>
      </c>
      <c r="Q6" s="105">
        <v>30974.166240409206</v>
      </c>
      <c r="R6" s="105">
        <v>25965.273867848511</v>
      </c>
      <c r="S6" s="105">
        <v>21126.786125040962</v>
      </c>
    </row>
    <row r="7" spans="1:19" ht="12.75" customHeight="1">
      <c r="A7" s="103"/>
      <c r="B7" s="105" t="s">
        <v>118</v>
      </c>
      <c r="C7" s="105">
        <v>28833.456186127813</v>
      </c>
      <c r="D7" s="105">
        <v>27632.60061409813</v>
      </c>
      <c r="E7" s="105">
        <v>31633.958526076676</v>
      </c>
      <c r="F7" s="105">
        <v>31579.333673743466</v>
      </c>
      <c r="G7" s="105">
        <v>28344.327389196653</v>
      </c>
      <c r="H7" s="105">
        <v>24946.056340042447</v>
      </c>
      <c r="I7" s="105">
        <v>22580.098196603634</v>
      </c>
      <c r="J7" s="105">
        <v>27195.819586586967</v>
      </c>
      <c r="K7" s="105">
        <v>24849.542362241464</v>
      </c>
      <c r="L7" s="105">
        <v>26558.785055993041</v>
      </c>
      <c r="M7" s="105">
        <v>27883.158762268675</v>
      </c>
      <c r="N7" s="105">
        <v>35488.105031118401</v>
      </c>
      <c r="O7" s="105">
        <v>32900.469942945441</v>
      </c>
      <c r="P7" s="105">
        <v>26901.222315663159</v>
      </c>
      <c r="Q7" s="105">
        <v>31413.364171117184</v>
      </c>
      <c r="R7" s="105">
        <v>28804.348752837526</v>
      </c>
      <c r="S7" s="105">
        <v>28079.234037459613</v>
      </c>
    </row>
    <row r="8" spans="1:19" ht="21" customHeight="1">
      <c r="A8" s="103" t="s">
        <v>119</v>
      </c>
      <c r="B8" s="104"/>
      <c r="C8" s="87"/>
      <c r="D8" s="87"/>
      <c r="E8" s="87"/>
      <c r="F8" s="87"/>
      <c r="G8" s="87"/>
      <c r="H8" s="87"/>
      <c r="I8" s="87"/>
      <c r="J8" s="87"/>
      <c r="K8" s="87"/>
      <c r="L8" s="87"/>
      <c r="M8" s="87"/>
      <c r="N8" s="87"/>
      <c r="O8" s="87"/>
      <c r="P8" s="87"/>
      <c r="Q8" s="87"/>
      <c r="R8" s="87"/>
      <c r="S8" s="87"/>
    </row>
    <row r="9" spans="1:19" ht="12.75" customHeight="1">
      <c r="A9" s="103"/>
      <c r="B9" s="105" t="s">
        <v>117</v>
      </c>
      <c r="C9" s="105">
        <v>29459.405115593912</v>
      </c>
      <c r="D9" s="105">
        <v>37241.59897777778</v>
      </c>
      <c r="E9" s="105">
        <v>21626.327373983739</v>
      </c>
      <c r="F9" s="105">
        <v>33254.93110641669</v>
      </c>
      <c r="G9" s="105">
        <v>38382.203288490287</v>
      </c>
      <c r="H9" s="105">
        <v>33134.761482810536</v>
      </c>
      <c r="I9" s="105">
        <v>32869.780233271369</v>
      </c>
      <c r="J9" s="105">
        <v>41768.525164113787</v>
      </c>
      <c r="K9" s="105">
        <v>33036.247045028613</v>
      </c>
      <c r="L9" s="105">
        <v>25797.98987261955</v>
      </c>
      <c r="M9" s="105">
        <v>39606.981233595798</v>
      </c>
      <c r="N9" s="105">
        <v>51325.828029411765</v>
      </c>
      <c r="O9" s="105">
        <v>38184.453491188819</v>
      </c>
      <c r="P9" s="105">
        <v>33295.463917525776</v>
      </c>
      <c r="Q9" s="105">
        <v>49711.979539641943</v>
      </c>
      <c r="R9" s="105">
        <v>38010.704014907336</v>
      </c>
      <c r="S9" s="105">
        <v>32671.866934207199</v>
      </c>
    </row>
    <row r="10" spans="1:19" ht="12.75" customHeight="1">
      <c r="A10" s="103"/>
      <c r="B10" s="105" t="s">
        <v>118</v>
      </c>
      <c r="C10" s="105">
        <v>46332.990471669655</v>
      </c>
      <c r="D10" s="105">
        <v>43540.287473804012</v>
      </c>
      <c r="E10" s="105">
        <v>44637.941910310503</v>
      </c>
      <c r="F10" s="105">
        <v>46856.638315401724</v>
      </c>
      <c r="G10" s="105">
        <v>51293.095385498695</v>
      </c>
      <c r="H10" s="105">
        <v>40467.195842453664</v>
      </c>
      <c r="I10" s="105">
        <v>39133.064041048696</v>
      </c>
      <c r="J10" s="105">
        <v>45951.103414548554</v>
      </c>
      <c r="K10" s="105">
        <v>40426.777314457686</v>
      </c>
      <c r="L10" s="105">
        <v>34825.467129565426</v>
      </c>
      <c r="M10" s="105">
        <v>45224.424514872255</v>
      </c>
      <c r="N10" s="105">
        <v>59284.14301230682</v>
      </c>
      <c r="O10" s="105">
        <v>49115.641306214915</v>
      </c>
      <c r="P10" s="105">
        <v>42422.651147826633</v>
      </c>
      <c r="Q10" s="105">
        <v>50416.870137043203</v>
      </c>
      <c r="R10" s="105">
        <v>42166.841003052134</v>
      </c>
      <c r="S10" s="105">
        <v>43601.850110516556</v>
      </c>
    </row>
    <row r="11" spans="1:19" ht="21" customHeight="1">
      <c r="A11" s="103" t="s">
        <v>124</v>
      </c>
      <c r="B11" s="104"/>
      <c r="C11" s="102"/>
      <c r="D11" s="102"/>
      <c r="E11" s="102"/>
      <c r="F11" s="102"/>
      <c r="G11" s="102"/>
      <c r="H11" s="102"/>
      <c r="I11" s="102"/>
      <c r="J11" s="102"/>
      <c r="K11" s="102"/>
      <c r="L11" s="102"/>
      <c r="M11" s="102"/>
      <c r="N11" s="102"/>
      <c r="O11" s="102"/>
      <c r="P11" s="102"/>
      <c r="Q11" s="102"/>
      <c r="R11" s="102"/>
      <c r="S11" s="102"/>
    </row>
    <row r="12" spans="1:19" ht="12.75" customHeight="1">
      <c r="A12" s="107"/>
      <c r="B12" s="149" t="s">
        <v>137</v>
      </c>
      <c r="C12" s="94">
        <v>18.266163417336259</v>
      </c>
      <c r="D12" s="94">
        <v>9.8860480766748431</v>
      </c>
      <c r="E12" s="94">
        <v>19.918722202062259</v>
      </c>
      <c r="F12" s="94">
        <v>13.06906101504163</v>
      </c>
      <c r="G12" s="94">
        <v>15.226246364572656</v>
      </c>
      <c r="H12" s="94">
        <v>25.322179569188055</v>
      </c>
      <c r="I12" s="94">
        <v>14.871918896312064</v>
      </c>
      <c r="J12" s="94">
        <v>9.099306579756016</v>
      </c>
      <c r="K12" s="94">
        <v>15.450002412330555</v>
      </c>
      <c r="L12" s="94">
        <v>16.75003564156653</v>
      </c>
      <c r="M12" s="94">
        <v>10.715971249774785</v>
      </c>
      <c r="N12" s="94">
        <v>9.6337382626340453</v>
      </c>
      <c r="O12" s="94">
        <v>14.395292204870268</v>
      </c>
      <c r="P12" s="94">
        <v>12.305295958158531</v>
      </c>
      <c r="Q12" s="94">
        <v>8.6152082925283331</v>
      </c>
      <c r="R12" s="94">
        <v>10.078877545818155</v>
      </c>
      <c r="S12" s="94">
        <v>14.877835008989697</v>
      </c>
    </row>
    <row r="13" spans="1:19" ht="12.75" customHeight="1">
      <c r="A13" s="107"/>
      <c r="B13" s="94" t="s">
        <v>121</v>
      </c>
      <c r="C13" s="94">
        <v>124.3843476531716</v>
      </c>
      <c r="D13" s="94">
        <v>97.672677365817123</v>
      </c>
      <c r="E13" s="94">
        <v>209.95552697447468</v>
      </c>
      <c r="F13" s="94">
        <v>115.69333783137135</v>
      </c>
      <c r="G13" s="112">
        <v>0</v>
      </c>
      <c r="H13" s="94">
        <v>300.64640637149279</v>
      </c>
      <c r="I13" s="94">
        <v>59.429258851195527</v>
      </c>
      <c r="J13" s="94">
        <v>246.5861044143769</v>
      </c>
      <c r="K13" s="94">
        <v>180.14649056447772</v>
      </c>
      <c r="L13" s="94">
        <v>52.831422916520303</v>
      </c>
      <c r="M13" s="112">
        <v>0</v>
      </c>
      <c r="N13" s="94">
        <v>72.803330795209362</v>
      </c>
      <c r="O13" s="94">
        <v>90.255353652828674</v>
      </c>
      <c r="P13" s="94">
        <v>231.75131602493454</v>
      </c>
      <c r="Q13" s="94">
        <v>61.391436018086395</v>
      </c>
      <c r="R13" s="94">
        <v>210.53017299439048</v>
      </c>
      <c r="S13" s="94">
        <v>121.73059781113213</v>
      </c>
    </row>
    <row r="14" spans="1:19" ht="12.75" customHeight="1">
      <c r="A14" s="107"/>
      <c r="B14" s="149" t="s">
        <v>122</v>
      </c>
      <c r="C14" s="94">
        <v>25.247119742433512</v>
      </c>
      <c r="D14" s="94">
        <v>11.092893622773145</v>
      </c>
      <c r="E14" s="94">
        <v>25.706363895727208</v>
      </c>
      <c r="F14" s="94">
        <v>22.164199513559637</v>
      </c>
      <c r="G14" s="94">
        <v>15.226246364572656</v>
      </c>
      <c r="H14" s="94">
        <v>29.090317173819464</v>
      </c>
      <c r="I14" s="94">
        <v>19.835724452982042</v>
      </c>
      <c r="J14" s="94">
        <v>9.4479465083218503</v>
      </c>
      <c r="K14" s="94">
        <v>19.682160239166326</v>
      </c>
      <c r="L14" s="94">
        <v>24.914929540415727</v>
      </c>
      <c r="M14" s="94">
        <v>11.26965137694331</v>
      </c>
      <c r="N14" s="94">
        <v>12.050842654020663</v>
      </c>
      <c r="O14" s="94">
        <v>17.158680478253501</v>
      </c>
      <c r="P14" s="94">
        <v>13.666656953477693</v>
      </c>
      <c r="Q14" s="94">
        <v>10.552320488322229</v>
      </c>
      <c r="R14" s="94">
        <v>10.969300126748132</v>
      </c>
      <c r="S14" s="94">
        <v>19.396973735094132</v>
      </c>
    </row>
    <row r="15" spans="1:19" ht="12.75" customHeight="1">
      <c r="A15" s="107"/>
      <c r="B15" s="149" t="s">
        <v>123</v>
      </c>
      <c r="C15" s="94">
        <v>20.987206594595882</v>
      </c>
      <c r="D15" s="94">
        <v>9.9615403111717242</v>
      </c>
      <c r="E15" s="94">
        <v>22.902273924712283</v>
      </c>
      <c r="F15" s="94">
        <v>18.600725585777766</v>
      </c>
      <c r="G15" s="94">
        <v>15.226246364572656</v>
      </c>
      <c r="H15" s="94">
        <v>26.523886161299487</v>
      </c>
      <c r="I15" s="94">
        <v>14.871918896312064</v>
      </c>
      <c r="J15" s="94">
        <v>9.099306579756016</v>
      </c>
      <c r="K15" s="94">
        <v>17.743562194680326</v>
      </c>
      <c r="L15" s="94">
        <v>16.930584366824235</v>
      </c>
      <c r="M15" s="94">
        <v>11.26965137694331</v>
      </c>
      <c r="N15" s="94">
        <v>10.339402865394902</v>
      </c>
      <c r="O15" s="94">
        <v>14.417694925141294</v>
      </c>
      <c r="P15" s="94">
        <v>12.905598136076126</v>
      </c>
      <c r="Q15" s="94">
        <v>9.0045632805324729</v>
      </c>
      <c r="R15" s="94">
        <v>10.426068381881317</v>
      </c>
      <c r="S15" s="94">
        <v>16.730998646330605</v>
      </c>
    </row>
    <row r="16" spans="1:19" ht="21" customHeight="1">
      <c r="A16" s="103" t="s">
        <v>120</v>
      </c>
      <c r="B16" s="108"/>
      <c r="C16" s="87"/>
      <c r="D16" s="94"/>
      <c r="E16" s="87"/>
      <c r="F16" s="87"/>
      <c r="G16" s="87"/>
      <c r="H16" s="87"/>
      <c r="I16" s="87"/>
      <c r="J16" s="87"/>
      <c r="K16" s="87"/>
      <c r="L16" s="87"/>
      <c r="M16" s="87"/>
      <c r="N16" s="87"/>
      <c r="O16" s="87"/>
      <c r="P16" s="87"/>
      <c r="Q16" s="87"/>
      <c r="R16" s="87"/>
      <c r="S16" s="87"/>
    </row>
    <row r="17" spans="1:19" ht="12.75" customHeight="1">
      <c r="A17" s="107"/>
      <c r="B17" s="149" t="s">
        <v>137</v>
      </c>
      <c r="C17" s="94">
        <v>9.0947859686571046</v>
      </c>
      <c r="D17" s="94">
        <v>4.9878777959924321</v>
      </c>
      <c r="E17" s="94">
        <v>12.950845447406738</v>
      </c>
      <c r="F17" s="94">
        <v>8.861972077440873</v>
      </c>
      <c r="G17" s="94">
        <v>8.3756549177320885</v>
      </c>
      <c r="H17" s="94">
        <v>10.875276925024075</v>
      </c>
      <c r="I17" s="94">
        <v>8.0077463055938303</v>
      </c>
      <c r="J17" s="94">
        <v>5.951339757831775</v>
      </c>
      <c r="K17" s="94">
        <v>8.5287069888798825</v>
      </c>
      <c r="L17" s="94">
        <v>12.371703612728044</v>
      </c>
      <c r="M17" s="94">
        <v>7.4672499792284039</v>
      </c>
      <c r="N17" s="94">
        <v>5.7509677857986716</v>
      </c>
      <c r="O17" s="94">
        <v>8.6284301439110163</v>
      </c>
      <c r="P17" s="94">
        <v>8.9380681712531782</v>
      </c>
      <c r="Q17" s="94">
        <v>5.8076831336210084</v>
      </c>
      <c r="R17" s="94">
        <v>6.2342088763883483</v>
      </c>
      <c r="S17" s="94">
        <v>8.783358715817446</v>
      </c>
    </row>
    <row r="18" spans="1:19" ht="12.75" customHeight="1">
      <c r="A18" s="107"/>
      <c r="B18" s="94" t="s">
        <v>121</v>
      </c>
      <c r="C18" s="94">
        <v>57.806233192783786</v>
      </c>
      <c r="D18" s="94">
        <v>39.940959061297143</v>
      </c>
      <c r="E18" s="94">
        <v>134.14348211117061</v>
      </c>
      <c r="F18" s="94">
        <v>75.46850589892243</v>
      </c>
      <c r="G18" s="94">
        <v>92.756535391165954</v>
      </c>
      <c r="H18" s="94">
        <v>91.561652242399092</v>
      </c>
      <c r="I18" s="94">
        <v>19.111692510742973</v>
      </c>
      <c r="J18" s="94">
        <v>91.651410818043189</v>
      </c>
      <c r="K18" s="94">
        <v>88.87783808608134</v>
      </c>
      <c r="L18" s="94">
        <v>41.216871020256221</v>
      </c>
      <c r="M18" s="112">
        <v>0</v>
      </c>
      <c r="N18" s="94">
        <v>49.308210591202347</v>
      </c>
      <c r="O18" s="94">
        <v>53.392654309710714</v>
      </c>
      <c r="P18" s="94">
        <v>93.077875187559115</v>
      </c>
      <c r="Q18" s="94">
        <v>36.172916733311332</v>
      </c>
      <c r="R18" s="94">
        <v>86.909835296827978</v>
      </c>
      <c r="S18" s="94">
        <v>64.252086474923644</v>
      </c>
    </row>
    <row r="19" spans="1:19" ht="12.75" customHeight="1">
      <c r="A19" s="107"/>
      <c r="B19" s="149" t="s">
        <v>122</v>
      </c>
      <c r="C19" s="94">
        <v>15.289353307430021</v>
      </c>
      <c r="D19" s="94">
        <v>6.8261880089753397</v>
      </c>
      <c r="E19" s="94">
        <v>18.455807713989657</v>
      </c>
      <c r="F19" s="94">
        <v>15.466592932799006</v>
      </c>
      <c r="G19" s="94">
        <v>10.459585977779852</v>
      </c>
      <c r="H19" s="94">
        <v>13.867607797257953</v>
      </c>
      <c r="I19" s="94">
        <v>15.05553454573122</v>
      </c>
      <c r="J19" s="94">
        <v>6.7354719781752497</v>
      </c>
      <c r="K19" s="94">
        <v>12.871237037287298</v>
      </c>
      <c r="L19" s="94">
        <v>20.686029228782228</v>
      </c>
      <c r="M19" s="94">
        <v>10.234692540528155</v>
      </c>
      <c r="N19" s="94">
        <v>8.0088813179687968</v>
      </c>
      <c r="O19" s="94">
        <v>11.249951778222433</v>
      </c>
      <c r="P19" s="94">
        <v>11.198644100498296</v>
      </c>
      <c r="Q19" s="94">
        <v>8.4769100634836079</v>
      </c>
      <c r="R19" s="94">
        <v>10.516577924471523</v>
      </c>
      <c r="S19" s="94">
        <v>13.375019112586893</v>
      </c>
    </row>
    <row r="20" spans="1:19" ht="12.75" customHeight="1">
      <c r="A20" s="107"/>
      <c r="B20" s="149" t="s">
        <v>123</v>
      </c>
      <c r="C20" s="94">
        <v>12.091289843519823</v>
      </c>
      <c r="D20" s="94">
        <v>5.8298295468296342</v>
      </c>
      <c r="E20" s="94">
        <v>16.223707952804531</v>
      </c>
      <c r="F20" s="94">
        <v>12.835975052330381</v>
      </c>
      <c r="G20" s="94">
        <v>9.399645559795065</v>
      </c>
      <c r="H20" s="94">
        <v>12.04353594143508</v>
      </c>
      <c r="I20" s="94">
        <v>8.4214251963523488</v>
      </c>
      <c r="J20" s="94">
        <v>6.2743680029354962</v>
      </c>
      <c r="K20" s="94">
        <v>11.243028204242217</v>
      </c>
      <c r="L20" s="94">
        <v>13.773399876481735</v>
      </c>
      <c r="M20" s="94">
        <v>10.234692540528155</v>
      </c>
      <c r="N20" s="94">
        <v>6.8898053525141281</v>
      </c>
      <c r="O20" s="94">
        <v>9.292088030585635</v>
      </c>
      <c r="P20" s="94">
        <v>9.9959799672317349</v>
      </c>
      <c r="Q20" s="94">
        <v>6.8675420237950915</v>
      </c>
      <c r="R20" s="94">
        <v>9.3813784689577204</v>
      </c>
      <c r="S20" s="94">
        <v>11.070525921604819</v>
      </c>
    </row>
    <row r="21" spans="1:19" ht="21" customHeight="1">
      <c r="A21" s="103" t="s">
        <v>125</v>
      </c>
      <c r="B21" s="105"/>
      <c r="C21" s="105"/>
      <c r="D21" s="105"/>
      <c r="E21" s="105"/>
      <c r="F21" s="105"/>
      <c r="G21" s="105"/>
      <c r="H21" s="105"/>
      <c r="I21" s="105"/>
      <c r="J21" s="105"/>
      <c r="K21" s="105"/>
      <c r="L21" s="102"/>
      <c r="M21" s="102"/>
      <c r="N21" s="102"/>
      <c r="O21" s="102"/>
      <c r="P21" s="102"/>
      <c r="Q21" s="102"/>
      <c r="R21" s="102"/>
      <c r="S21" s="102"/>
    </row>
    <row r="22" spans="1:19" ht="12.75" customHeight="1">
      <c r="A22" s="103"/>
      <c r="B22" s="148" t="s">
        <v>126</v>
      </c>
      <c r="C22" s="105"/>
      <c r="D22" s="105"/>
      <c r="E22" s="105"/>
      <c r="F22" s="105"/>
      <c r="G22" s="105"/>
      <c r="H22" s="105"/>
      <c r="I22" s="105"/>
      <c r="J22" s="105"/>
      <c r="K22" s="105"/>
      <c r="L22" s="102"/>
      <c r="M22" s="102"/>
      <c r="N22" s="102"/>
      <c r="O22" s="102"/>
      <c r="P22" s="102"/>
      <c r="Q22" s="102"/>
      <c r="R22" s="102"/>
      <c r="S22" s="102"/>
    </row>
    <row r="23" spans="1:19" ht="12.75" customHeight="1">
      <c r="A23" s="103"/>
      <c r="B23" s="105" t="s">
        <v>127</v>
      </c>
      <c r="C23" s="105">
        <v>100692246.68509999</v>
      </c>
      <c r="D23" s="105">
        <v>16758719.540000001</v>
      </c>
      <c r="E23" s="105">
        <v>26600382.669999998</v>
      </c>
      <c r="F23" s="105">
        <v>125936424.09999999</v>
      </c>
      <c r="G23" s="105">
        <v>25677694</v>
      </c>
      <c r="H23" s="105">
        <v>79225214.70539999</v>
      </c>
      <c r="I23" s="105">
        <v>17683941.765499998</v>
      </c>
      <c r="J23" s="105">
        <v>19088216</v>
      </c>
      <c r="K23" s="105">
        <v>92369346.737900004</v>
      </c>
      <c r="L23" s="105">
        <v>60960650.068999998</v>
      </c>
      <c r="M23" s="105">
        <v>15090259.85</v>
      </c>
      <c r="N23" s="105">
        <v>17450781.530000001</v>
      </c>
      <c r="O23" s="105">
        <v>27301884.246200003</v>
      </c>
      <c r="P23" s="105">
        <v>6459320</v>
      </c>
      <c r="Q23" s="105">
        <v>19437384</v>
      </c>
      <c r="R23" s="105">
        <v>47171283.682500005</v>
      </c>
      <c r="S23" s="105">
        <v>697903749.58159995</v>
      </c>
    </row>
    <row r="24" spans="1:19" ht="12.75" customHeight="1">
      <c r="A24" s="103"/>
      <c r="B24" s="105" t="s">
        <v>104</v>
      </c>
      <c r="C24" s="105">
        <v>62661733.108999997</v>
      </c>
      <c r="D24" s="105">
        <v>10635827.890000001</v>
      </c>
      <c r="E24" s="105">
        <v>18851124.539999999</v>
      </c>
      <c r="F24" s="105">
        <v>84875665.461999997</v>
      </c>
      <c r="G24" s="105">
        <v>14189375</v>
      </c>
      <c r="H24" s="105">
        <v>48838488.273000002</v>
      </c>
      <c r="I24" s="105">
        <v>10203779.115</v>
      </c>
      <c r="J24" s="105">
        <v>11297219</v>
      </c>
      <c r="K24" s="105">
        <v>56777614.917999998</v>
      </c>
      <c r="L24" s="105">
        <v>46490138.840999998</v>
      </c>
      <c r="M24" s="105">
        <v>9303913</v>
      </c>
      <c r="N24" s="105">
        <v>10446219.449999999</v>
      </c>
      <c r="O24" s="105">
        <v>18288365.949000001</v>
      </c>
      <c r="P24" s="105">
        <v>4096010</v>
      </c>
      <c r="Q24" s="105">
        <v>12110899</v>
      </c>
      <c r="R24" s="105">
        <v>32222904.870000001</v>
      </c>
      <c r="S24" s="105">
        <v>451289278.417</v>
      </c>
    </row>
    <row r="25" spans="1:19" ht="12.75" customHeight="1">
      <c r="A25" s="103"/>
      <c r="B25" s="94" t="s">
        <v>174</v>
      </c>
      <c r="C25" s="105">
        <v>15839836.398</v>
      </c>
      <c r="D25" s="105">
        <v>4185522.43</v>
      </c>
      <c r="E25" s="105">
        <v>3678211.77</v>
      </c>
      <c r="F25" s="105">
        <v>13062985.839</v>
      </c>
      <c r="G25" s="105">
        <v>2683702</v>
      </c>
      <c r="H25" s="105">
        <v>16627974.255999999</v>
      </c>
      <c r="I25" s="105">
        <v>2561666.9413000001</v>
      </c>
      <c r="J25" s="105">
        <v>2769300</v>
      </c>
      <c r="K25" s="105">
        <v>9757594.9498999994</v>
      </c>
      <c r="L25" s="105">
        <v>6037460.7297999999</v>
      </c>
      <c r="M25" s="105">
        <v>2961238</v>
      </c>
      <c r="N25" s="105">
        <v>2668735.2400000002</v>
      </c>
      <c r="O25" s="105">
        <v>3762916.4331</v>
      </c>
      <c r="P25" s="105">
        <v>585760</v>
      </c>
      <c r="Q25" s="105">
        <v>4564424</v>
      </c>
      <c r="R25" s="105">
        <v>9040864.9436000008</v>
      </c>
      <c r="S25" s="105">
        <v>100788193.93069999</v>
      </c>
    </row>
    <row r="26" spans="1:19" ht="12.75" customHeight="1">
      <c r="A26" s="103"/>
      <c r="B26" s="94" t="s">
        <v>128</v>
      </c>
      <c r="C26" s="105">
        <v>17227961.543000001</v>
      </c>
      <c r="D26" s="105">
        <v>1721161.83</v>
      </c>
      <c r="E26" s="105">
        <v>2231599.38</v>
      </c>
      <c r="F26" s="105">
        <v>12088009.108999999</v>
      </c>
      <c r="G26" s="105">
        <v>5424539</v>
      </c>
      <c r="H26" s="105">
        <v>10102435.271</v>
      </c>
      <c r="I26" s="105">
        <v>2218780.2744999998</v>
      </c>
      <c r="J26" s="105">
        <v>2992330</v>
      </c>
      <c r="K26" s="105">
        <v>14573571.220000001</v>
      </c>
      <c r="L26" s="105">
        <v>5464725.8583000004</v>
      </c>
      <c r="M26" s="105">
        <v>1934258.85</v>
      </c>
      <c r="N26" s="105">
        <v>2696833.2</v>
      </c>
      <c r="O26" s="105">
        <v>2885707.5890000002</v>
      </c>
      <c r="P26" s="105">
        <v>1004420</v>
      </c>
      <c r="Q26" s="105">
        <v>2437439</v>
      </c>
      <c r="R26" s="105">
        <v>2969749.3232</v>
      </c>
      <c r="S26" s="105">
        <v>87973521.447999999</v>
      </c>
    </row>
    <row r="27" spans="1:19" ht="12.75" customHeight="1">
      <c r="A27" s="103"/>
      <c r="B27" s="105" t="s">
        <v>44</v>
      </c>
      <c r="C27" s="105">
        <v>4962715.6350999996</v>
      </c>
      <c r="D27" s="105">
        <v>216207.39</v>
      </c>
      <c r="E27" s="105">
        <v>1839446.98</v>
      </c>
      <c r="F27" s="105">
        <v>15909763.689999999</v>
      </c>
      <c r="G27" s="105">
        <v>3380078</v>
      </c>
      <c r="H27" s="105">
        <v>3656316.9054</v>
      </c>
      <c r="I27" s="105">
        <v>2699715.4347000001</v>
      </c>
      <c r="J27" s="105">
        <v>2029367</v>
      </c>
      <c r="K27" s="105">
        <v>11260565.65</v>
      </c>
      <c r="L27" s="105">
        <v>2968324.6398999998</v>
      </c>
      <c r="M27" s="105">
        <v>890850</v>
      </c>
      <c r="N27" s="105">
        <v>1638993.64</v>
      </c>
      <c r="O27" s="105">
        <v>2364894.2751000002</v>
      </c>
      <c r="P27" s="105">
        <v>773130</v>
      </c>
      <c r="Q27" s="105">
        <v>324622</v>
      </c>
      <c r="R27" s="105">
        <v>2937764.5457000001</v>
      </c>
      <c r="S27" s="105">
        <v>57852755.785899997</v>
      </c>
    </row>
    <row r="28" spans="1:19" ht="21" customHeight="1">
      <c r="A28" s="98"/>
      <c r="B28" s="108" t="s">
        <v>129</v>
      </c>
      <c r="C28" s="94"/>
      <c r="D28" s="94"/>
      <c r="E28" s="94"/>
      <c r="F28" s="94"/>
      <c r="G28" s="94"/>
      <c r="H28" s="94"/>
      <c r="I28" s="94"/>
      <c r="J28" s="94"/>
      <c r="K28" s="102"/>
      <c r="L28" s="102"/>
      <c r="M28" s="102"/>
      <c r="N28" s="102"/>
      <c r="O28" s="102"/>
      <c r="P28" s="102"/>
      <c r="Q28" s="102"/>
      <c r="R28" s="102"/>
      <c r="S28" s="102"/>
    </row>
    <row r="29" spans="1:19" ht="12.75" customHeight="1">
      <c r="A29" s="107"/>
      <c r="B29" s="105" t="s">
        <v>104</v>
      </c>
      <c r="C29" s="112">
        <v>62.230941479501631</v>
      </c>
      <c r="D29" s="112">
        <v>63.464442283995638</v>
      </c>
      <c r="E29" s="112">
        <v>70.86786973655218</v>
      </c>
      <c r="F29" s="112">
        <v>67.395645119004143</v>
      </c>
      <c r="G29" s="112">
        <v>55.259537713939579</v>
      </c>
      <c r="H29" s="112">
        <v>61.645132114323154</v>
      </c>
      <c r="I29" s="112">
        <v>57.700818348694092</v>
      </c>
      <c r="J29" s="112">
        <v>59.184257973610521</v>
      </c>
      <c r="K29" s="112">
        <v>61.468026919263266</v>
      </c>
      <c r="L29" s="112">
        <v>76.262537863980867</v>
      </c>
      <c r="M29" s="112">
        <v>61.655088066624643</v>
      </c>
      <c r="N29" s="112">
        <v>59.861040790876253</v>
      </c>
      <c r="O29" s="112">
        <v>66.985728106093831</v>
      </c>
      <c r="P29" s="112">
        <v>63.412402543921033</v>
      </c>
      <c r="Q29" s="112">
        <v>62.307247724282242</v>
      </c>
      <c r="R29" s="112">
        <v>68.310426078046973</v>
      </c>
      <c r="S29" s="112">
        <v>64.663541167038048</v>
      </c>
    </row>
    <row r="30" spans="1:19" ht="12.75" customHeight="1">
      <c r="A30" s="107"/>
      <c r="B30" s="94" t="s">
        <v>174</v>
      </c>
      <c r="C30" s="112">
        <v>15.730939490839576</v>
      </c>
      <c r="D30" s="112">
        <v>24.975192287274233</v>
      </c>
      <c r="E30" s="112">
        <v>13.82766487095804</v>
      </c>
      <c r="F30" s="112">
        <v>10.372682829732657</v>
      </c>
      <c r="G30" s="112">
        <v>10.451491477388897</v>
      </c>
      <c r="H30" s="112">
        <v>20.988235018145854</v>
      </c>
      <c r="I30" s="112">
        <v>14.485836784972985</v>
      </c>
      <c r="J30" s="112">
        <v>14.507903724475876</v>
      </c>
      <c r="K30" s="112">
        <v>10.563672142867247</v>
      </c>
      <c r="L30" s="112">
        <v>9.9038654000020223</v>
      </c>
      <c r="M30" s="112">
        <v>19.623505688008414</v>
      </c>
      <c r="N30" s="112">
        <v>15.292926768993825</v>
      </c>
      <c r="O30" s="112">
        <v>13.782625401115819</v>
      </c>
      <c r="P30" s="112">
        <v>9.0684468334128052</v>
      </c>
      <c r="Q30" s="112">
        <v>23.482707343745435</v>
      </c>
      <c r="R30" s="112">
        <v>19.166035430479617</v>
      </c>
      <c r="S30" s="112">
        <v>14.441560744031465</v>
      </c>
    </row>
    <row r="31" spans="1:19" ht="12.75" customHeight="1">
      <c r="A31" s="107"/>
      <c r="B31" s="94" t="s">
        <v>128</v>
      </c>
      <c r="C31" s="112">
        <v>17.109521447940164</v>
      </c>
      <c r="D31" s="112">
        <v>10.270246637232047</v>
      </c>
      <c r="E31" s="112">
        <v>8.3893506634278801</v>
      </c>
      <c r="F31" s="112">
        <v>9.5985011448328077</v>
      </c>
      <c r="G31" s="112">
        <v>21.125491253225466</v>
      </c>
      <c r="H31" s="112">
        <v>12.751540413700409</v>
      </c>
      <c r="I31" s="112">
        <v>12.546864855824557</v>
      </c>
      <c r="J31" s="112">
        <v>15.676320930148737</v>
      </c>
      <c r="K31" s="112">
        <v>15.777497335076776</v>
      </c>
      <c r="L31" s="112">
        <v>8.9643497110260455</v>
      </c>
      <c r="M31" s="112">
        <v>12.817929374489864</v>
      </c>
      <c r="N31" s="112">
        <v>15.453939385831047</v>
      </c>
      <c r="O31" s="112">
        <v>10.569627953065714</v>
      </c>
      <c r="P31" s="112">
        <v>15.549934048785321</v>
      </c>
      <c r="Q31" s="112">
        <v>12.53995393618812</v>
      </c>
      <c r="R31" s="112">
        <v>6.2956720516421774</v>
      </c>
      <c r="S31" s="112">
        <v>12.605394583528312</v>
      </c>
    </row>
    <row r="32" spans="1:19" ht="12.75" customHeight="1">
      <c r="A32" s="107"/>
      <c r="B32" s="105" t="s">
        <v>44</v>
      </c>
      <c r="C32" s="112">
        <v>4.928597581718634</v>
      </c>
      <c r="D32" s="112">
        <v>1.2901187914980765</v>
      </c>
      <c r="E32" s="112">
        <v>6.9151147290619042</v>
      </c>
      <c r="F32" s="112">
        <v>12.633170906430399</v>
      </c>
      <c r="G32" s="112">
        <v>13.163479555446061</v>
      </c>
      <c r="H32" s="112">
        <v>4.6150924538305933</v>
      </c>
      <c r="I32" s="112">
        <v>15.266480010508381</v>
      </c>
      <c r="J32" s="112">
        <v>10.631517371764861</v>
      </c>
      <c r="K32" s="112">
        <v>12.190803602792705</v>
      </c>
      <c r="L32" s="112">
        <v>4.8692470249910711</v>
      </c>
      <c r="M32" s="112">
        <v>5.9034768708770784</v>
      </c>
      <c r="N32" s="112">
        <v>9.3920930542988685</v>
      </c>
      <c r="O32" s="112">
        <v>8.6620185397246221</v>
      </c>
      <c r="P32" s="112">
        <v>11.969216573880843</v>
      </c>
      <c r="Q32" s="112">
        <v>1.6700909957842063</v>
      </c>
      <c r="R32" s="112">
        <v>6.2278664398312245</v>
      </c>
      <c r="S32" s="112">
        <v>8.2895035054021822</v>
      </c>
    </row>
    <row r="33" spans="1:19" ht="21" customHeight="1">
      <c r="A33" s="103" t="s">
        <v>130</v>
      </c>
      <c r="B33" s="104"/>
      <c r="C33" s="109"/>
      <c r="D33" s="102"/>
      <c r="E33" s="109"/>
      <c r="F33" s="109"/>
      <c r="G33" s="109"/>
      <c r="H33" s="109"/>
      <c r="I33" s="109"/>
      <c r="J33" s="109"/>
      <c r="K33" s="109"/>
      <c r="L33" s="109"/>
      <c r="M33" s="109"/>
      <c r="N33" s="109"/>
      <c r="O33" s="109"/>
      <c r="P33" s="109"/>
      <c r="Q33" s="109"/>
      <c r="R33" s="109"/>
      <c r="S33" s="102"/>
    </row>
    <row r="34" spans="1:19" ht="12.75" customHeight="1">
      <c r="A34" s="98"/>
      <c r="B34" s="95" t="s">
        <v>163</v>
      </c>
      <c r="C34" s="109">
        <v>3547</v>
      </c>
      <c r="D34" s="109">
        <v>454</v>
      </c>
      <c r="E34" s="109">
        <v>1303</v>
      </c>
      <c r="F34" s="109">
        <v>3839</v>
      </c>
      <c r="G34" s="109">
        <v>676</v>
      </c>
      <c r="H34" s="109">
        <v>2401</v>
      </c>
      <c r="I34" s="109">
        <v>538</v>
      </c>
      <c r="J34" s="109">
        <v>463</v>
      </c>
      <c r="K34" s="109">
        <v>2825</v>
      </c>
      <c r="L34" s="109">
        <v>2363</v>
      </c>
      <c r="M34" s="109">
        <v>381</v>
      </c>
      <c r="N34" s="109">
        <v>346</v>
      </c>
      <c r="O34" s="109">
        <v>736</v>
      </c>
      <c r="P34" s="109">
        <v>195</v>
      </c>
      <c r="Q34" s="109">
        <v>391</v>
      </c>
      <c r="R34" s="109">
        <v>1247</v>
      </c>
      <c r="S34" s="105">
        <v>21705</v>
      </c>
    </row>
    <row r="35" spans="1:19" ht="12.75" customHeight="1">
      <c r="A35" s="110"/>
      <c r="B35" s="95" t="s">
        <v>162</v>
      </c>
      <c r="C35" s="109">
        <v>3418</v>
      </c>
      <c r="D35" s="109">
        <v>450</v>
      </c>
      <c r="E35" s="109">
        <v>1230</v>
      </c>
      <c r="F35" s="109">
        <v>3787</v>
      </c>
      <c r="G35" s="109">
        <v>669</v>
      </c>
      <c r="H35" s="109">
        <v>2391</v>
      </c>
      <c r="I35" s="109">
        <v>538</v>
      </c>
      <c r="J35" s="109">
        <v>457</v>
      </c>
      <c r="K35" s="109">
        <v>2796</v>
      </c>
      <c r="L35" s="109">
        <v>2363</v>
      </c>
      <c r="M35" s="109">
        <v>381</v>
      </c>
      <c r="N35" s="109">
        <v>340</v>
      </c>
      <c r="O35" s="109">
        <v>715</v>
      </c>
      <c r="P35" s="109">
        <v>194</v>
      </c>
      <c r="Q35" s="109">
        <v>391</v>
      </c>
      <c r="R35" s="109">
        <v>1241</v>
      </c>
      <c r="S35" s="105">
        <v>21361</v>
      </c>
    </row>
    <row r="36" spans="1:19" ht="12.75" customHeight="1">
      <c r="A36" s="110"/>
      <c r="B36" s="95" t="s">
        <v>164</v>
      </c>
      <c r="C36" s="109">
        <v>2173.2300389000002</v>
      </c>
      <c r="D36" s="109">
        <v>384.90144443999998</v>
      </c>
      <c r="E36" s="109">
        <v>595.91418267999995</v>
      </c>
      <c r="F36" s="109">
        <v>2687.6965276999999</v>
      </c>
      <c r="G36" s="109">
        <v>500.60722221999998</v>
      </c>
      <c r="H36" s="109">
        <v>1957.7638889</v>
      </c>
      <c r="I36" s="109">
        <v>451.89259258999999</v>
      </c>
      <c r="J36" s="109">
        <v>415.40277777</v>
      </c>
      <c r="K36" s="109">
        <v>2284.8555554999998</v>
      </c>
      <c r="L36" s="109">
        <v>1750.4618055000001</v>
      </c>
      <c r="M36" s="109">
        <v>333.67500000000001</v>
      </c>
      <c r="N36" s="109">
        <v>294.35833332999999</v>
      </c>
      <c r="O36" s="109">
        <v>555.86944444000005</v>
      </c>
      <c r="P36" s="109">
        <v>152.26111111</v>
      </c>
      <c r="Q36" s="109">
        <v>385.53333333</v>
      </c>
      <c r="R36" s="109">
        <v>1118.6819444</v>
      </c>
      <c r="S36" s="105">
        <v>16043.10520281</v>
      </c>
    </row>
    <row r="37" spans="1:19" ht="21" customHeight="1">
      <c r="A37" s="110" t="s">
        <v>131</v>
      </c>
      <c r="B37" s="95"/>
      <c r="C37" s="113"/>
      <c r="D37" s="111"/>
      <c r="E37" s="113"/>
      <c r="F37" s="113"/>
      <c r="G37" s="113"/>
      <c r="H37" s="113"/>
      <c r="I37" s="113"/>
      <c r="J37" s="113"/>
      <c r="K37" s="113"/>
      <c r="L37" s="113"/>
      <c r="M37" s="113"/>
      <c r="N37" s="113"/>
      <c r="O37" s="113"/>
      <c r="P37" s="113"/>
      <c r="Q37" s="113"/>
      <c r="R37" s="113"/>
      <c r="S37" s="105"/>
    </row>
    <row r="38" spans="1:19" ht="21" customHeight="1">
      <c r="A38" s="98"/>
      <c r="B38" s="104" t="s">
        <v>136</v>
      </c>
      <c r="C38" s="109"/>
      <c r="D38" s="109"/>
      <c r="E38" s="109"/>
      <c r="F38" s="109"/>
      <c r="G38" s="109"/>
      <c r="H38" s="109"/>
      <c r="I38" s="109"/>
      <c r="J38" s="109"/>
      <c r="K38" s="109"/>
      <c r="L38" s="109"/>
      <c r="M38" s="109"/>
      <c r="N38" s="109"/>
      <c r="O38" s="109"/>
      <c r="P38" s="109"/>
      <c r="Q38" s="109"/>
      <c r="R38" s="109"/>
      <c r="S38" s="109"/>
    </row>
    <row r="39" spans="1:19" ht="12.75" customHeight="1">
      <c r="A39" s="98"/>
      <c r="B39" s="150" t="s">
        <v>138</v>
      </c>
      <c r="C39" s="109">
        <v>187.121943558</v>
      </c>
      <c r="D39" s="109">
        <v>45.518694275999998</v>
      </c>
      <c r="E39" s="109">
        <v>61.750949057999996</v>
      </c>
      <c r="F39" s="109">
        <v>289.76833114800002</v>
      </c>
      <c r="G39" s="109">
        <v>43.93728986</v>
      </c>
      <c r="H39" s="109">
        <v>94.423151587999996</v>
      </c>
      <c r="I39" s="109">
        <v>36.17556038</v>
      </c>
      <c r="J39" s="109">
        <v>50.223607260000001</v>
      </c>
      <c r="K39" s="109">
        <v>180.97084552999999</v>
      </c>
      <c r="L39" s="109">
        <v>141.07432667999998</v>
      </c>
      <c r="M39" s="109">
        <v>35.554406700000001</v>
      </c>
      <c r="N39" s="109">
        <v>35.292634150000005</v>
      </c>
      <c r="O39" s="109">
        <v>49.669016079999999</v>
      </c>
      <c r="P39" s="109">
        <v>15.765569610000002</v>
      </c>
      <c r="Q39" s="109">
        <v>45.384857419999996</v>
      </c>
      <c r="R39" s="109">
        <v>123.12879032000001</v>
      </c>
      <c r="S39" s="105">
        <v>1435.7599736179998</v>
      </c>
    </row>
    <row r="40" spans="1:19" ht="12.75" customHeight="1">
      <c r="A40" s="110"/>
      <c r="B40" s="95" t="s">
        <v>133</v>
      </c>
      <c r="C40" s="109">
        <v>27.479341770000001</v>
      </c>
      <c r="D40" s="109">
        <v>4.6072249899999997</v>
      </c>
      <c r="E40" s="109">
        <v>5.8583835239999997</v>
      </c>
      <c r="F40" s="109">
        <v>32.733086200000002</v>
      </c>
      <c r="G40" s="109">
        <v>0</v>
      </c>
      <c r="H40" s="109">
        <v>7.9528640599999996</v>
      </c>
      <c r="I40" s="109">
        <v>9.0527799000000009</v>
      </c>
      <c r="J40" s="109">
        <v>1.853308</v>
      </c>
      <c r="K40" s="109">
        <v>15.52070202</v>
      </c>
      <c r="L40" s="109">
        <v>44.727169353999997</v>
      </c>
      <c r="M40" s="109">
        <v>0</v>
      </c>
      <c r="N40" s="109">
        <v>4.6701160000000002</v>
      </c>
      <c r="O40" s="109">
        <v>7.9219677400000004</v>
      </c>
      <c r="P40" s="109">
        <v>0.83710419999999996</v>
      </c>
      <c r="Q40" s="109">
        <v>6.3689665099999999</v>
      </c>
      <c r="R40" s="109">
        <v>5.8946420000000002</v>
      </c>
      <c r="S40" s="105">
        <v>175.47765626800003</v>
      </c>
    </row>
    <row r="41" spans="1:19" ht="12.75" customHeight="1">
      <c r="A41" s="110"/>
      <c r="B41" s="95" t="s">
        <v>134</v>
      </c>
      <c r="C41" s="109">
        <v>135.38177958</v>
      </c>
      <c r="D41" s="109">
        <v>40.566511796</v>
      </c>
      <c r="E41" s="109">
        <v>47.848073923999998</v>
      </c>
      <c r="F41" s="109">
        <v>170.86112213000001</v>
      </c>
      <c r="G41" s="109">
        <v>43.93728986</v>
      </c>
      <c r="H41" s="109">
        <v>82.192297378999996</v>
      </c>
      <c r="I41" s="109">
        <v>27.122780479999999</v>
      </c>
      <c r="J41" s="109">
        <v>48.370299260000003</v>
      </c>
      <c r="K41" s="109">
        <v>142.05757732000001</v>
      </c>
      <c r="L41" s="109">
        <v>94.842732593999997</v>
      </c>
      <c r="M41" s="109">
        <v>33.807611899999998</v>
      </c>
      <c r="N41" s="109">
        <v>28.213794650000001</v>
      </c>
      <c r="O41" s="109">
        <v>41.669870879999998</v>
      </c>
      <c r="P41" s="109">
        <v>14.195132040000001</v>
      </c>
      <c r="Q41" s="109">
        <v>37.053461409999997</v>
      </c>
      <c r="R41" s="109">
        <v>113.13392702</v>
      </c>
      <c r="S41" s="105">
        <v>1101.2542622230001</v>
      </c>
    </row>
    <row r="42" spans="1:19" ht="12.75" customHeight="1">
      <c r="A42" s="98"/>
      <c r="B42" s="95" t="s">
        <v>135</v>
      </c>
      <c r="C42" s="109">
        <v>162.86112134999999</v>
      </c>
      <c r="D42" s="109">
        <v>45.173736785999999</v>
      </c>
      <c r="E42" s="109">
        <v>53.706457447999995</v>
      </c>
      <c r="F42" s="109">
        <v>203.59420833000001</v>
      </c>
      <c r="G42" s="109">
        <v>43.93728986</v>
      </c>
      <c r="H42" s="109">
        <v>90.145161438999992</v>
      </c>
      <c r="I42" s="109">
        <v>36.17556038</v>
      </c>
      <c r="J42" s="109">
        <v>50.223607260000001</v>
      </c>
      <c r="K42" s="109">
        <v>157.57827933999999</v>
      </c>
      <c r="L42" s="109">
        <v>139.56990194799999</v>
      </c>
      <c r="M42" s="109">
        <v>33.807611899999998</v>
      </c>
      <c r="N42" s="109">
        <v>32.883910650000004</v>
      </c>
      <c r="O42" s="109">
        <v>49.591838619999997</v>
      </c>
      <c r="P42" s="109">
        <v>15.032236240000001</v>
      </c>
      <c r="Q42" s="109">
        <v>43.422427919999997</v>
      </c>
      <c r="R42" s="109">
        <v>119.02856902000001</v>
      </c>
      <c r="S42" s="105">
        <v>1276.7319184910002</v>
      </c>
    </row>
    <row r="43" spans="1:19" ht="15" customHeight="1">
      <c r="A43" s="98"/>
      <c r="B43" s="104" t="s">
        <v>132</v>
      </c>
      <c r="C43" s="111"/>
      <c r="D43" s="111"/>
      <c r="E43" s="111"/>
      <c r="F43" s="111"/>
      <c r="G43" s="111"/>
      <c r="H43" s="111"/>
      <c r="I43" s="111"/>
      <c r="J43" s="111"/>
      <c r="K43" s="111"/>
      <c r="L43" s="111"/>
      <c r="M43" s="111"/>
      <c r="N43" s="111"/>
      <c r="O43" s="111"/>
      <c r="P43" s="111"/>
      <c r="Q43" s="111"/>
      <c r="R43" s="111"/>
      <c r="S43" s="105"/>
    </row>
    <row r="44" spans="1:19" ht="12.75" customHeight="1">
      <c r="A44" s="98"/>
      <c r="B44" s="150" t="s">
        <v>138</v>
      </c>
      <c r="C44" s="109">
        <v>375.81972921400001</v>
      </c>
      <c r="D44" s="109">
        <v>90.218729969999998</v>
      </c>
      <c r="E44" s="109">
        <v>94.974494522000001</v>
      </c>
      <c r="F44" s="109">
        <v>427.33152022000002</v>
      </c>
      <c r="G44" s="109">
        <v>79.874350910000004</v>
      </c>
      <c r="H44" s="109">
        <v>219.85647045900001</v>
      </c>
      <c r="I44" s="109">
        <v>67.184945610000014</v>
      </c>
      <c r="J44" s="109">
        <v>76.78943206000001</v>
      </c>
      <c r="K44" s="109">
        <v>327.83398510999996</v>
      </c>
      <c r="L44" s="109">
        <v>191.00037262199999</v>
      </c>
      <c r="M44" s="109">
        <v>51.0227997</v>
      </c>
      <c r="N44" s="109">
        <v>59.120484180000005</v>
      </c>
      <c r="O44" s="109">
        <v>82.865595255999992</v>
      </c>
      <c r="P44" s="109">
        <v>21.70491389</v>
      </c>
      <c r="Q44" s="109">
        <v>67.324609659999993</v>
      </c>
      <c r="R44" s="109">
        <v>199.06294842</v>
      </c>
      <c r="S44" s="105">
        <v>2431.9853818030001</v>
      </c>
    </row>
    <row r="45" spans="1:19" ht="12.75" customHeight="1">
      <c r="A45" s="98"/>
      <c r="B45" s="95" t="s">
        <v>133</v>
      </c>
      <c r="C45" s="109">
        <v>59.128571630000003</v>
      </c>
      <c r="D45" s="109">
        <v>11.26662981</v>
      </c>
      <c r="E45" s="109">
        <v>9.1692863540000005</v>
      </c>
      <c r="F45" s="109">
        <v>50.179872449999998</v>
      </c>
      <c r="G45" s="109">
        <v>7.2124297999999998</v>
      </c>
      <c r="H45" s="109">
        <v>26.11355236</v>
      </c>
      <c r="I45" s="109">
        <v>28.150306400000002</v>
      </c>
      <c r="J45" s="109">
        <v>4.9862843999999997</v>
      </c>
      <c r="K45" s="109">
        <v>31.458911019999999</v>
      </c>
      <c r="L45" s="109">
        <v>57.330892460000001</v>
      </c>
      <c r="M45" s="109">
        <v>0</v>
      </c>
      <c r="N45" s="109">
        <v>6.8954033399999997</v>
      </c>
      <c r="O45" s="109">
        <v>13.391355219999999</v>
      </c>
      <c r="P45" s="109">
        <v>2.0842762000000001</v>
      </c>
      <c r="Q45" s="109">
        <v>10.80919194</v>
      </c>
      <c r="R45" s="109">
        <v>14.279166399999999</v>
      </c>
      <c r="S45" s="105">
        <v>332.45612978399993</v>
      </c>
    </row>
    <row r="46" spans="1:19" ht="12.75" customHeight="1">
      <c r="A46" s="98"/>
      <c r="B46" s="95" t="s">
        <v>134</v>
      </c>
      <c r="C46" s="109">
        <v>223.55425578000001</v>
      </c>
      <c r="D46" s="109">
        <v>65.922590970000002</v>
      </c>
      <c r="E46" s="109">
        <v>66.645687854000002</v>
      </c>
      <c r="F46" s="109">
        <v>244.85030520000001</v>
      </c>
      <c r="G46" s="109">
        <v>63.96046664</v>
      </c>
      <c r="H46" s="109">
        <v>172.41618273</v>
      </c>
      <c r="I46" s="109">
        <v>35.734367210000002</v>
      </c>
      <c r="J46" s="109">
        <v>67.849736660000005</v>
      </c>
      <c r="K46" s="109">
        <v>217.2285377</v>
      </c>
      <c r="L46" s="109">
        <v>114.23168622</v>
      </c>
      <c r="M46" s="109">
        <v>37.226325899999999</v>
      </c>
      <c r="N46" s="109">
        <v>42.452870320000002</v>
      </c>
      <c r="O46" s="109">
        <v>63.555827979999997</v>
      </c>
      <c r="P46" s="109">
        <v>17.323525799999999</v>
      </c>
      <c r="Q46" s="109">
        <v>46.125297670000002</v>
      </c>
      <c r="R46" s="109">
        <v>118.00416532</v>
      </c>
      <c r="S46" s="105">
        <v>1597.0818299540001</v>
      </c>
    </row>
    <row r="47" spans="1:19" ht="12.75" customHeight="1">
      <c r="A47" s="98"/>
      <c r="B47" s="95" t="s">
        <v>135</v>
      </c>
      <c r="C47" s="109">
        <v>282.68282741000002</v>
      </c>
      <c r="D47" s="109">
        <v>77.189220779999999</v>
      </c>
      <c r="E47" s="109">
        <v>75.814974207999995</v>
      </c>
      <c r="F47" s="109">
        <v>295.03017764999998</v>
      </c>
      <c r="G47" s="109">
        <v>71.172896440000002</v>
      </c>
      <c r="H47" s="109">
        <v>198.52973509</v>
      </c>
      <c r="I47" s="109">
        <v>63.884673610000007</v>
      </c>
      <c r="J47" s="109">
        <v>72.836021060000007</v>
      </c>
      <c r="K47" s="109">
        <v>248.68744871999999</v>
      </c>
      <c r="L47" s="109">
        <v>171.56257868</v>
      </c>
      <c r="M47" s="109">
        <v>37.226325899999999</v>
      </c>
      <c r="N47" s="109">
        <v>49.348273660000004</v>
      </c>
      <c r="O47" s="109">
        <v>76.947183199999998</v>
      </c>
      <c r="P47" s="109">
        <v>19.407802</v>
      </c>
      <c r="Q47" s="109">
        <v>56.93448961</v>
      </c>
      <c r="R47" s="109">
        <v>132.28333172000001</v>
      </c>
      <c r="S47" s="105">
        <v>1929.5379597379997</v>
      </c>
    </row>
    <row r="48" spans="1:19">
      <c r="C48" s="114"/>
      <c r="D48" s="114"/>
      <c r="E48" s="114"/>
      <c r="F48" s="114"/>
      <c r="G48" s="114"/>
      <c r="H48" s="114"/>
      <c r="I48" s="114"/>
      <c r="J48" s="114"/>
      <c r="K48" s="114"/>
      <c r="L48" s="114"/>
      <c r="M48" s="114"/>
      <c r="N48" s="114"/>
      <c r="O48" s="114"/>
      <c r="P48" s="114"/>
      <c r="Q48" s="114"/>
      <c r="R48" s="114"/>
      <c r="S48" s="114"/>
    </row>
    <row r="49" spans="1:19">
      <c r="C49" s="114"/>
      <c r="D49" s="114"/>
      <c r="E49" s="114"/>
      <c r="F49" s="114"/>
      <c r="G49" s="114"/>
      <c r="H49" s="114"/>
      <c r="I49" s="114"/>
      <c r="J49" s="114"/>
      <c r="K49" s="114"/>
      <c r="L49" s="114"/>
      <c r="M49" s="114"/>
      <c r="N49" s="114"/>
      <c r="O49" s="114"/>
      <c r="P49" s="114"/>
      <c r="Q49" s="114"/>
      <c r="R49" s="114"/>
      <c r="S49" s="114"/>
    </row>
    <row r="51" spans="1:19" ht="18.75" customHeight="1">
      <c r="A51" s="175"/>
      <c r="B51" s="176"/>
      <c r="C51" s="176"/>
      <c r="D51" s="176"/>
      <c r="E51" s="176"/>
      <c r="F51" s="176"/>
      <c r="G51" s="176"/>
    </row>
    <row r="52" spans="1:19" ht="25.5" customHeight="1">
      <c r="A52" s="177" t="s">
        <v>178</v>
      </c>
      <c r="B52" s="178"/>
      <c r="C52" s="178"/>
      <c r="D52" s="178"/>
      <c r="E52" s="178"/>
      <c r="F52" s="178"/>
      <c r="G52" s="178"/>
    </row>
    <row r="53" spans="1:19">
      <c r="A53" s="136"/>
      <c r="B53" s="137"/>
      <c r="C53" s="137"/>
      <c r="D53" s="137"/>
      <c r="E53" s="137"/>
      <c r="F53" s="137"/>
      <c r="G53" s="137"/>
    </row>
    <row r="54" spans="1:19">
      <c r="A54" s="136"/>
      <c r="B54" s="137"/>
      <c r="C54" s="137"/>
      <c r="D54" s="137"/>
      <c r="E54" s="137"/>
      <c r="F54" s="137"/>
      <c r="G54" s="137"/>
    </row>
    <row r="55" spans="1:19">
      <c r="A55" s="5" t="s">
        <v>139</v>
      </c>
    </row>
    <row r="56" spans="1:19">
      <c r="A56" s="5" t="s">
        <v>47</v>
      </c>
    </row>
    <row r="57" spans="1:19">
      <c r="A57" s="5" t="s">
        <v>181</v>
      </c>
    </row>
  </sheetData>
  <mergeCells count="2">
    <mergeCell ref="A51:G51"/>
    <mergeCell ref="A52:G52"/>
  </mergeCells>
  <hyperlinks>
    <hyperlink ref="G1" location="Inhalt!A1" display="zurüc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Q100"/>
  <sheetViews>
    <sheetView zoomScale="85" zoomScaleNormal="85" zoomScaleSheetLayoutView="90" workbookViewId="0">
      <selection activeCell="D1" sqref="D1"/>
    </sheetView>
  </sheetViews>
  <sheetFormatPr baseColWidth="10" defaultColWidth="11.453125" defaultRowHeight="11.5"/>
  <cols>
    <col min="1" max="1" width="31.453125" style="36" customWidth="1"/>
    <col min="2" max="2" width="42.1796875" style="36" customWidth="1"/>
    <col min="3" max="3" width="13.7265625" style="36" customWidth="1"/>
    <col min="4" max="4" width="30.81640625" style="36" customWidth="1"/>
    <col min="5" max="5" width="40.453125" style="36" customWidth="1"/>
    <col min="6" max="10" width="13.7265625" style="36" customWidth="1"/>
    <col min="11" max="12" width="11.453125" style="36" customWidth="1"/>
    <col min="13" max="14" width="11.453125" style="36"/>
    <col min="15" max="15" width="11.453125" style="36" customWidth="1"/>
    <col min="16" max="16384" width="11.453125" style="36"/>
  </cols>
  <sheetData>
    <row r="1" spans="1:10" s="139" customFormat="1" ht="15.5">
      <c r="A1" s="163" t="s">
        <v>48</v>
      </c>
      <c r="B1" s="163"/>
      <c r="C1" s="138"/>
      <c r="D1" s="28" t="s">
        <v>49</v>
      </c>
      <c r="J1" s="140"/>
    </row>
    <row r="2" spans="1:10" ht="15.5">
      <c r="B2" s="38"/>
      <c r="C2" s="38"/>
      <c r="D2" s="38"/>
    </row>
    <row r="3" spans="1:10" ht="15.5">
      <c r="A3" s="35" t="s">
        <v>50</v>
      </c>
      <c r="B3" s="38"/>
      <c r="C3" s="38"/>
      <c r="D3" s="38"/>
    </row>
    <row r="4" spans="1:10" ht="9" customHeight="1">
      <c r="A4" s="35"/>
      <c r="B4" s="38"/>
      <c r="C4" s="38"/>
      <c r="D4" s="38"/>
    </row>
    <row r="5" spans="1:10">
      <c r="A5" s="162" t="s">
        <v>51</v>
      </c>
      <c r="B5" s="162"/>
    </row>
    <row r="6" spans="1:10">
      <c r="A6" s="132"/>
    </row>
    <row r="7" spans="1:10">
      <c r="A7" s="132"/>
      <c r="B7" s="36" t="s">
        <v>43</v>
      </c>
    </row>
    <row r="8" spans="1:10">
      <c r="A8" s="132"/>
      <c r="B8" s="35" t="s">
        <v>20</v>
      </c>
    </row>
    <row r="9" spans="1:10">
      <c r="A9" s="132"/>
      <c r="B9" s="35" t="s">
        <v>21</v>
      </c>
    </row>
    <row r="10" spans="1:10">
      <c r="A10" s="132"/>
      <c r="B10" s="35" t="s">
        <v>22</v>
      </c>
    </row>
    <row r="11" spans="1:10">
      <c r="A11" s="132"/>
      <c r="B11" s="35" t="s">
        <v>23</v>
      </c>
    </row>
    <row r="12" spans="1:10">
      <c r="A12" s="132"/>
      <c r="B12" s="35" t="s">
        <v>24</v>
      </c>
    </row>
    <row r="13" spans="1:10">
      <c r="A13" s="132"/>
      <c r="B13" s="35" t="s">
        <v>32</v>
      </c>
    </row>
    <row r="14" spans="1:10">
      <c r="A14" s="132"/>
      <c r="B14" s="35" t="s">
        <v>140</v>
      </c>
    </row>
    <row r="15" spans="1:10">
      <c r="A15" s="132"/>
      <c r="B15" s="35" t="s">
        <v>141</v>
      </c>
    </row>
    <row r="16" spans="1:10">
      <c r="A16" s="132"/>
      <c r="B16" s="35" t="s">
        <v>142</v>
      </c>
    </row>
    <row r="17" spans="1:13">
      <c r="A17" s="132"/>
      <c r="B17" s="35" t="s">
        <v>25</v>
      </c>
    </row>
    <row r="18" spans="1:13">
      <c r="A18" s="132"/>
      <c r="B18" s="35" t="s">
        <v>26</v>
      </c>
    </row>
    <row r="19" spans="1:13">
      <c r="A19" s="132"/>
      <c r="B19" s="35" t="s">
        <v>27</v>
      </c>
    </row>
    <row r="20" spans="1:13">
      <c r="A20" s="132"/>
      <c r="B20" s="35" t="s">
        <v>28</v>
      </c>
    </row>
    <row r="21" spans="1:13">
      <c r="A21" s="132"/>
      <c r="B21" s="35" t="s">
        <v>29</v>
      </c>
    </row>
    <row r="22" spans="1:13">
      <c r="A22" s="132"/>
      <c r="B22" s="35" t="s">
        <v>30</v>
      </c>
      <c r="C22" s="35"/>
    </row>
    <row r="23" spans="1:13">
      <c r="A23" s="132"/>
      <c r="B23" s="35" t="s">
        <v>31</v>
      </c>
      <c r="C23" s="35"/>
    </row>
    <row r="24" spans="1:13">
      <c r="A24" s="132"/>
      <c r="C24" s="35"/>
    </row>
    <row r="25" spans="1:13" ht="38.25" customHeight="1">
      <c r="A25" s="155" t="s">
        <v>52</v>
      </c>
      <c r="B25" s="155"/>
      <c r="C25" s="155"/>
      <c r="D25" s="155"/>
      <c r="E25" s="155"/>
      <c r="F25" s="155"/>
      <c r="G25" s="155"/>
      <c r="H25" s="155"/>
      <c r="I25" s="155"/>
      <c r="J25" s="155"/>
    </row>
    <row r="26" spans="1:13" ht="15.5">
      <c r="B26" s="38"/>
      <c r="C26" s="38"/>
      <c r="D26" s="38"/>
    </row>
    <row r="27" spans="1:13" ht="3.75" customHeight="1">
      <c r="A27" s="122"/>
      <c r="B27" s="122"/>
      <c r="C27" s="122"/>
      <c r="D27" s="122"/>
      <c r="E27" s="122"/>
      <c r="F27" s="122"/>
      <c r="G27" s="122"/>
      <c r="H27" s="122"/>
      <c r="I27" s="122"/>
      <c r="J27" s="122"/>
      <c r="K27" s="122"/>
      <c r="L27" s="122"/>
      <c r="M27" s="122"/>
    </row>
    <row r="28" spans="1:13" s="39" customFormat="1" ht="13.5" customHeight="1">
      <c r="A28" s="35" t="s">
        <v>53</v>
      </c>
      <c r="B28" s="132"/>
      <c r="C28" s="132"/>
      <c r="D28" s="132"/>
      <c r="E28" s="132"/>
      <c r="F28" s="132"/>
      <c r="G28" s="132"/>
      <c r="H28" s="132"/>
      <c r="I28" s="132"/>
      <c r="J28" s="132"/>
    </row>
    <row r="29" spans="1:13" ht="27.75" customHeight="1">
      <c r="A29" s="155" t="s">
        <v>54</v>
      </c>
      <c r="B29" s="155"/>
      <c r="C29" s="155"/>
      <c r="D29" s="155"/>
      <c r="E29" s="155"/>
      <c r="F29" s="155"/>
      <c r="G29" s="155"/>
      <c r="H29" s="155"/>
      <c r="I29" s="155"/>
      <c r="J29" s="155"/>
    </row>
    <row r="30" spans="1:13" ht="13.5" customHeight="1">
      <c r="A30" s="13"/>
      <c r="B30" s="2"/>
      <c r="C30" s="2"/>
      <c r="D30" s="2"/>
      <c r="E30" s="2"/>
      <c r="F30" s="2"/>
      <c r="G30" s="2"/>
      <c r="H30" s="2"/>
      <c r="I30" s="2"/>
      <c r="J30" s="2"/>
    </row>
    <row r="31" spans="1:13">
      <c r="A31" s="35" t="s">
        <v>55</v>
      </c>
      <c r="B31" s="35"/>
    </row>
    <row r="32" spans="1:13" ht="17.25" customHeight="1">
      <c r="A32" s="155" t="s">
        <v>143</v>
      </c>
      <c r="B32" s="158"/>
      <c r="C32" s="158"/>
      <c r="D32" s="158"/>
      <c r="E32" s="158"/>
      <c r="F32" s="158"/>
      <c r="G32" s="158"/>
      <c r="H32" s="158"/>
      <c r="I32" s="158"/>
      <c r="J32" s="158"/>
    </row>
    <row r="33" spans="1:11" ht="16.5" customHeight="1">
      <c r="A33" s="36" t="s">
        <v>56</v>
      </c>
    </row>
    <row r="34" spans="1:11" ht="13.5" customHeight="1"/>
    <row r="35" spans="1:11">
      <c r="A35" s="35"/>
    </row>
    <row r="36" spans="1:11" ht="29.25" customHeight="1">
      <c r="A36" s="155"/>
      <c r="B36" s="155"/>
      <c r="C36" s="155"/>
      <c r="D36" s="155"/>
      <c r="E36" s="155"/>
      <c r="F36" s="155"/>
      <c r="G36" s="155"/>
      <c r="H36" s="155"/>
      <c r="I36" s="155"/>
      <c r="J36" s="155"/>
    </row>
    <row r="37" spans="1:11" ht="15" customHeight="1">
      <c r="A37" s="131"/>
      <c r="B37" s="131"/>
      <c r="C37" s="131"/>
      <c r="D37" s="131"/>
      <c r="E37" s="131"/>
      <c r="F37" s="131"/>
      <c r="G37" s="131"/>
      <c r="H37" s="131"/>
      <c r="I37" s="131"/>
      <c r="J37" s="131"/>
    </row>
    <row r="38" spans="1:11" ht="12.75" customHeight="1">
      <c r="A38" s="157" t="s">
        <v>57</v>
      </c>
      <c r="B38" s="157"/>
      <c r="C38" s="119"/>
    </row>
    <row r="39" spans="1:11" ht="17.25" customHeight="1">
      <c r="A39" s="158" t="s">
        <v>58</v>
      </c>
      <c r="B39" s="158"/>
      <c r="C39" s="158"/>
      <c r="D39" s="158"/>
      <c r="E39" s="158"/>
      <c r="F39" s="158"/>
      <c r="G39" s="158"/>
      <c r="H39" s="158"/>
      <c r="I39" s="158"/>
      <c r="J39" s="158"/>
    </row>
    <row r="40" spans="1:11" ht="27" customHeight="1">
      <c r="A40" s="169" t="s">
        <v>146</v>
      </c>
      <c r="B40" s="169"/>
      <c r="C40" s="169"/>
      <c r="D40" s="169"/>
      <c r="E40" s="169"/>
      <c r="F40" s="169"/>
      <c r="G40" s="169"/>
      <c r="H40" s="169"/>
      <c r="I40" s="169"/>
      <c r="J40" s="169"/>
      <c r="K40" s="121"/>
    </row>
    <row r="41" spans="1:11" ht="27" customHeight="1">
      <c r="A41" s="169" t="s">
        <v>59</v>
      </c>
      <c r="B41" s="169"/>
      <c r="C41" s="169"/>
      <c r="D41" s="169"/>
      <c r="E41" s="169"/>
      <c r="F41" s="169"/>
      <c r="G41" s="169"/>
      <c r="H41" s="169"/>
      <c r="I41" s="169"/>
      <c r="J41" s="169"/>
      <c r="K41" s="121"/>
    </row>
    <row r="42" spans="1:11" ht="27" customHeight="1">
      <c r="A42" s="170" t="s">
        <v>144</v>
      </c>
      <c r="B42" s="170"/>
      <c r="C42" s="170"/>
      <c r="D42" s="170"/>
      <c r="E42" s="170"/>
      <c r="F42" s="170"/>
      <c r="G42" s="170"/>
      <c r="H42" s="170"/>
      <c r="I42" s="170"/>
      <c r="J42" s="170"/>
      <c r="K42" s="141"/>
    </row>
    <row r="43" spans="1:11" ht="27" customHeight="1">
      <c r="A43" s="169" t="s">
        <v>60</v>
      </c>
      <c r="B43" s="169"/>
      <c r="C43" s="169"/>
      <c r="D43" s="169"/>
      <c r="E43" s="169"/>
      <c r="F43" s="169"/>
      <c r="G43" s="169"/>
      <c r="H43" s="169"/>
      <c r="I43" s="169"/>
      <c r="J43" s="169"/>
      <c r="K43" s="121"/>
    </row>
    <row r="44" spans="1:11" ht="27" customHeight="1">
      <c r="A44" s="170" t="s">
        <v>61</v>
      </c>
      <c r="B44" s="170"/>
      <c r="C44" s="170"/>
      <c r="D44" s="170"/>
      <c r="E44" s="170"/>
      <c r="F44" s="170"/>
      <c r="G44" s="170"/>
      <c r="H44" s="170"/>
      <c r="I44" s="170"/>
      <c r="J44" s="170"/>
      <c r="K44" s="141"/>
    </row>
    <row r="45" spans="1:11" ht="27" customHeight="1">
      <c r="A45" s="170" t="s">
        <v>172</v>
      </c>
      <c r="B45" s="170"/>
      <c r="C45" s="170"/>
      <c r="D45" s="170"/>
      <c r="E45" s="170"/>
      <c r="F45" s="170"/>
      <c r="G45" s="170"/>
      <c r="H45" s="170"/>
      <c r="I45" s="170"/>
      <c r="J45" s="170"/>
      <c r="K45" s="141"/>
    </row>
    <row r="46" spans="1:11" ht="27" customHeight="1">
      <c r="A46" s="170" t="s">
        <v>62</v>
      </c>
      <c r="B46" s="170"/>
      <c r="C46" s="170"/>
      <c r="D46" s="170"/>
      <c r="E46" s="170"/>
      <c r="F46" s="170"/>
      <c r="G46" s="170"/>
      <c r="H46" s="170"/>
      <c r="I46" s="170"/>
      <c r="J46" s="170"/>
      <c r="K46" s="141"/>
    </row>
    <row r="47" spans="1:11" ht="27" customHeight="1">
      <c r="A47" s="170" t="s">
        <v>63</v>
      </c>
      <c r="B47" s="170"/>
      <c r="C47" s="170"/>
      <c r="D47" s="170"/>
      <c r="E47" s="170"/>
      <c r="F47" s="170"/>
      <c r="G47" s="170"/>
      <c r="H47" s="170"/>
      <c r="I47" s="170"/>
      <c r="J47" s="170"/>
      <c r="K47" s="141"/>
    </row>
    <row r="48" spans="1:11" ht="27" customHeight="1">
      <c r="A48" s="169" t="s">
        <v>145</v>
      </c>
      <c r="B48" s="170"/>
      <c r="C48" s="170"/>
      <c r="D48" s="170"/>
      <c r="E48" s="170"/>
      <c r="F48" s="170"/>
      <c r="G48" s="170"/>
      <c r="H48" s="170"/>
      <c r="I48" s="170"/>
      <c r="J48" s="170"/>
      <c r="K48" s="121"/>
    </row>
    <row r="49" spans="1:11" ht="27" customHeight="1">
      <c r="A49" s="169" t="s">
        <v>64</v>
      </c>
      <c r="B49" s="169"/>
      <c r="C49" s="169"/>
      <c r="D49" s="169"/>
      <c r="E49" s="169"/>
      <c r="F49" s="169"/>
      <c r="G49" s="169"/>
      <c r="H49" s="169"/>
      <c r="I49" s="169"/>
      <c r="J49" s="169"/>
      <c r="K49" s="121"/>
    </row>
    <row r="50" spans="1:11" ht="27" customHeight="1">
      <c r="A50" s="169" t="s">
        <v>147</v>
      </c>
      <c r="B50" s="169"/>
      <c r="C50" s="169"/>
      <c r="D50" s="169"/>
      <c r="E50" s="169"/>
      <c r="F50" s="169"/>
      <c r="G50" s="169"/>
      <c r="H50" s="169"/>
      <c r="I50" s="169"/>
      <c r="J50" s="169"/>
      <c r="K50" s="121"/>
    </row>
    <row r="51" spans="1:11" ht="19.5" customHeight="1">
      <c r="A51" s="134"/>
      <c r="B51" s="134"/>
      <c r="C51" s="134"/>
      <c r="D51" s="134"/>
      <c r="E51" s="134"/>
      <c r="F51" s="134"/>
      <c r="G51" s="134"/>
      <c r="H51" s="134"/>
      <c r="I51" s="134"/>
      <c r="J51" s="134"/>
      <c r="K51" s="134"/>
    </row>
    <row r="52" spans="1:11" ht="12" customHeight="1">
      <c r="A52" s="157" t="s">
        <v>65</v>
      </c>
      <c r="B52" s="157"/>
      <c r="C52" s="157"/>
      <c r="D52" s="157"/>
      <c r="E52" s="39"/>
      <c r="F52" s="39"/>
      <c r="G52" s="39"/>
      <c r="H52" s="39"/>
      <c r="I52" s="39"/>
      <c r="J52" s="39"/>
    </row>
    <row r="53" spans="1:11" ht="18" customHeight="1">
      <c r="A53" s="155" t="s">
        <v>66</v>
      </c>
      <c r="B53" s="158"/>
      <c r="C53" s="158"/>
      <c r="D53" s="158"/>
      <c r="E53" s="158"/>
      <c r="F53" s="158"/>
      <c r="G53" s="158"/>
      <c r="H53" s="158"/>
      <c r="I53" s="158"/>
      <c r="J53" s="158"/>
    </row>
    <row r="54" spans="1:11" ht="22.5" customHeight="1" thickBot="1">
      <c r="A54" s="157" t="s">
        <v>67</v>
      </c>
      <c r="B54" s="157"/>
      <c r="C54" s="157"/>
      <c r="D54" s="157"/>
      <c r="E54" s="157"/>
    </row>
    <row r="55" spans="1:11" ht="15.75" customHeight="1" thickBot="1">
      <c r="A55" s="40" t="s">
        <v>68</v>
      </c>
      <c r="B55" s="166" t="s">
        <v>57</v>
      </c>
      <c r="C55" s="166"/>
      <c r="D55" s="166"/>
      <c r="E55" s="166"/>
    </row>
    <row r="56" spans="1:11" ht="12" customHeight="1">
      <c r="A56" s="167" t="s">
        <v>45</v>
      </c>
      <c r="B56" s="156" t="s">
        <v>171</v>
      </c>
      <c r="C56" s="156"/>
      <c r="D56" s="156"/>
      <c r="E56" s="156"/>
    </row>
    <row r="57" spans="1:11">
      <c r="A57" s="168"/>
      <c r="B57" s="156" t="s">
        <v>69</v>
      </c>
      <c r="C57" s="156"/>
      <c r="D57" s="156"/>
      <c r="E57" s="156"/>
    </row>
    <row r="58" spans="1:11" ht="12.75" customHeight="1">
      <c r="A58" s="168"/>
      <c r="B58" s="156" t="s">
        <v>70</v>
      </c>
      <c r="C58" s="156"/>
      <c r="D58" s="156"/>
      <c r="E58" s="156"/>
    </row>
    <row r="59" spans="1:11">
      <c r="A59" s="168"/>
      <c r="B59" s="156" t="s">
        <v>71</v>
      </c>
      <c r="C59" s="156"/>
      <c r="D59" s="156"/>
      <c r="E59" s="156"/>
    </row>
    <row r="60" spans="1:11">
      <c r="A60" s="168"/>
      <c r="B60" s="133" t="s">
        <v>72</v>
      </c>
      <c r="C60" s="142"/>
      <c r="D60" s="142"/>
      <c r="E60" s="142"/>
    </row>
    <row r="61" spans="1:11">
      <c r="A61" s="159" t="s">
        <v>46</v>
      </c>
      <c r="B61" s="164" t="s">
        <v>73</v>
      </c>
      <c r="C61" s="164"/>
      <c r="D61" s="164"/>
      <c r="E61" s="164"/>
    </row>
    <row r="62" spans="1:11">
      <c r="A62" s="160"/>
      <c r="B62" s="156" t="s">
        <v>74</v>
      </c>
      <c r="C62" s="156"/>
      <c r="D62" s="156"/>
      <c r="E62" s="156"/>
    </row>
    <row r="63" spans="1:11">
      <c r="A63" s="161"/>
      <c r="B63" s="165" t="s">
        <v>75</v>
      </c>
      <c r="C63" s="165"/>
      <c r="D63" s="165"/>
      <c r="E63" s="165"/>
    </row>
    <row r="64" spans="1:11">
      <c r="A64" s="159" t="s">
        <v>76</v>
      </c>
      <c r="B64" s="164" t="s">
        <v>77</v>
      </c>
      <c r="C64" s="164"/>
      <c r="D64" s="164"/>
      <c r="E64" s="164"/>
    </row>
    <row r="65" spans="1:10">
      <c r="A65" s="160"/>
      <c r="B65" s="156" t="s">
        <v>78</v>
      </c>
      <c r="C65" s="156"/>
      <c r="D65" s="156"/>
      <c r="E65" s="156"/>
    </row>
    <row r="66" spans="1:10">
      <c r="A66" s="161"/>
      <c r="B66" s="165" t="s">
        <v>79</v>
      </c>
      <c r="C66" s="165"/>
      <c r="D66" s="165"/>
      <c r="E66" s="165"/>
    </row>
    <row r="67" spans="1:10" ht="13">
      <c r="A67" s="41"/>
      <c r="B67" s="2"/>
    </row>
    <row r="69" spans="1:10">
      <c r="A69" s="157" t="s">
        <v>80</v>
      </c>
      <c r="B69" s="157"/>
      <c r="C69" s="157"/>
      <c r="D69" s="157"/>
      <c r="E69" s="157"/>
      <c r="F69" s="157"/>
      <c r="G69" s="157"/>
      <c r="H69" s="157"/>
      <c r="I69" s="157"/>
    </row>
    <row r="70" spans="1:10" ht="9.75" customHeight="1"/>
    <row r="71" spans="1:10" ht="12" customHeight="1">
      <c r="A71" s="158" t="s">
        <v>148</v>
      </c>
      <c r="B71" s="158"/>
      <c r="C71" s="158"/>
      <c r="D71" s="158"/>
      <c r="E71" s="158"/>
      <c r="F71" s="158"/>
      <c r="G71" s="158"/>
      <c r="H71" s="158"/>
      <c r="I71" s="158"/>
      <c r="J71" s="158"/>
    </row>
    <row r="72" spans="1:10">
      <c r="A72" s="132"/>
    </row>
    <row r="73" spans="1:10">
      <c r="A73" s="35" t="s">
        <v>81</v>
      </c>
    </row>
    <row r="74" spans="1:10" ht="50.25" customHeight="1">
      <c r="A74" s="143" t="s">
        <v>82</v>
      </c>
      <c r="B74" s="144" t="s">
        <v>150</v>
      </c>
      <c r="D74" s="143" t="s">
        <v>83</v>
      </c>
      <c r="E74" s="144" t="s">
        <v>84</v>
      </c>
    </row>
    <row r="76" spans="1:10" ht="51" customHeight="1">
      <c r="A76" s="143" t="s">
        <v>85</v>
      </c>
      <c r="B76" s="144" t="s">
        <v>151</v>
      </c>
      <c r="D76" s="143" t="s">
        <v>86</v>
      </c>
      <c r="E76" s="144" t="s">
        <v>87</v>
      </c>
    </row>
    <row r="79" spans="1:10" ht="12">
      <c r="A79" s="116" t="s">
        <v>149</v>
      </c>
      <c r="B79" s="135"/>
    </row>
    <row r="80" spans="1:10" ht="34.5">
      <c r="A80" s="145" t="s">
        <v>88</v>
      </c>
      <c r="B80" s="117" t="s">
        <v>161</v>
      </c>
      <c r="D80" s="145" t="s">
        <v>89</v>
      </c>
      <c r="E80" s="117" t="s">
        <v>158</v>
      </c>
    </row>
    <row r="82" spans="1:17" ht="12">
      <c r="A82" s="116"/>
      <c r="B82" s="135"/>
    </row>
    <row r="83" spans="1:17" ht="75.75" customHeight="1">
      <c r="A83" s="174" t="s">
        <v>157</v>
      </c>
      <c r="B83" s="174"/>
      <c r="C83" s="174"/>
      <c r="D83" s="174"/>
      <c r="E83" s="174"/>
      <c r="F83" s="174"/>
      <c r="G83" s="174"/>
      <c r="H83" s="174"/>
      <c r="I83" s="174"/>
      <c r="J83" s="174"/>
    </row>
    <row r="84" spans="1:17" ht="35.5" customHeight="1">
      <c r="A84" s="172" t="s">
        <v>155</v>
      </c>
      <c r="B84" s="172"/>
      <c r="C84" s="172"/>
      <c r="D84" s="172"/>
      <c r="E84" s="172"/>
      <c r="F84" s="172"/>
      <c r="G84" s="172"/>
      <c r="H84" s="172"/>
      <c r="I84" s="172"/>
      <c r="J84" s="172"/>
    </row>
    <row r="85" spans="1:17" s="80" customFormat="1" ht="27" customHeight="1">
      <c r="A85" s="172" t="s">
        <v>156</v>
      </c>
      <c r="B85" s="172"/>
      <c r="C85" s="152"/>
      <c r="D85" s="152"/>
      <c r="E85" s="152"/>
    </row>
    <row r="86" spans="1:17" ht="21.75" customHeight="1">
      <c r="A86" s="173" t="s">
        <v>152</v>
      </c>
      <c r="B86" s="173"/>
      <c r="C86" s="173"/>
      <c r="D86" s="173"/>
      <c r="E86" s="173"/>
      <c r="F86" s="173"/>
      <c r="G86" s="173"/>
      <c r="H86" s="173"/>
      <c r="I86" s="173"/>
      <c r="J86" s="173"/>
    </row>
    <row r="87" spans="1:17">
      <c r="A87" s="171" t="s">
        <v>153</v>
      </c>
      <c r="B87" s="171"/>
      <c r="C87" s="171"/>
      <c r="D87" s="171"/>
      <c r="E87" s="171"/>
      <c r="F87" s="171"/>
      <c r="G87" s="139"/>
      <c r="H87" s="139"/>
      <c r="I87" s="139"/>
      <c r="J87" s="139"/>
    </row>
    <row r="88" spans="1:17">
      <c r="A88" s="139" t="s">
        <v>154</v>
      </c>
      <c r="B88" s="139"/>
      <c r="C88" s="139"/>
      <c r="D88" s="151"/>
      <c r="E88" s="139"/>
      <c r="F88" s="139"/>
      <c r="G88" s="139"/>
      <c r="H88" s="139"/>
      <c r="I88" s="151"/>
      <c r="J88" s="139"/>
    </row>
    <row r="90" spans="1:17">
      <c r="A90" s="35" t="s">
        <v>190</v>
      </c>
    </row>
    <row r="91" spans="1:17" s="34" customFormat="1" ht="12.5">
      <c r="A91" s="35"/>
      <c r="B91" s="36"/>
      <c r="C91" s="36"/>
      <c r="D91" s="36"/>
      <c r="E91" s="36"/>
      <c r="F91" s="36"/>
      <c r="G91" s="36"/>
      <c r="H91" s="36"/>
      <c r="I91" s="36"/>
      <c r="J91" s="36"/>
      <c r="K91" s="36"/>
      <c r="L91" s="36"/>
      <c r="M91" s="36"/>
      <c r="N91" s="36"/>
      <c r="O91" s="36"/>
      <c r="P91" s="36"/>
      <c r="Q91" s="36"/>
    </row>
    <row r="92" spans="1:17" s="34" customFormat="1" ht="12.5">
      <c r="A92" s="37">
        <v>2019</v>
      </c>
      <c r="B92" s="36"/>
      <c r="C92" s="36"/>
      <c r="D92" s="36"/>
      <c r="E92" s="36"/>
      <c r="F92" s="36"/>
      <c r="G92" s="36"/>
      <c r="H92" s="36"/>
      <c r="I92" s="36"/>
    </row>
    <row r="93" spans="1:17" ht="12.5">
      <c r="A93" s="34"/>
      <c r="B93" s="34"/>
      <c r="C93" s="34"/>
      <c r="J93" s="34"/>
      <c r="K93" s="34"/>
      <c r="L93" s="34"/>
      <c r="M93" s="34"/>
      <c r="N93" s="34"/>
      <c r="O93" s="34"/>
      <c r="P93" s="34"/>
      <c r="Q93" s="34"/>
    </row>
    <row r="94" spans="1:17">
      <c r="A94" s="36" t="s">
        <v>191</v>
      </c>
    </row>
    <row r="96" spans="1:17">
      <c r="A96" s="36" t="s">
        <v>192</v>
      </c>
    </row>
    <row r="98" spans="1:1">
      <c r="A98" s="154" t="s">
        <v>193</v>
      </c>
    </row>
    <row r="99" spans="1:1">
      <c r="A99" s="36" t="s">
        <v>194</v>
      </c>
    </row>
    <row r="100" spans="1:1">
      <c r="A100" s="36" t="s">
        <v>195</v>
      </c>
    </row>
  </sheetData>
  <mergeCells count="43">
    <mergeCell ref="A87:F87"/>
    <mergeCell ref="A85:B85"/>
    <mergeCell ref="A86:J86"/>
    <mergeCell ref="A32:J32"/>
    <mergeCell ref="A40:J40"/>
    <mergeCell ref="A41:J41"/>
    <mergeCell ref="A42:J42"/>
    <mergeCell ref="A43:J43"/>
    <mergeCell ref="A44:J44"/>
    <mergeCell ref="A45:J45"/>
    <mergeCell ref="A46:J46"/>
    <mergeCell ref="A47:J47"/>
    <mergeCell ref="A83:J83"/>
    <mergeCell ref="A84:J84"/>
    <mergeCell ref="A69:I69"/>
    <mergeCell ref="B66:E66"/>
    <mergeCell ref="A71:J71"/>
    <mergeCell ref="A64:A66"/>
    <mergeCell ref="A61:A63"/>
    <mergeCell ref="A5:B5"/>
    <mergeCell ref="A1:B1"/>
    <mergeCell ref="B61:E61"/>
    <mergeCell ref="B65:E65"/>
    <mergeCell ref="B64:E64"/>
    <mergeCell ref="B63:E63"/>
    <mergeCell ref="B62:E62"/>
    <mergeCell ref="B55:E55"/>
    <mergeCell ref="A56:A60"/>
    <mergeCell ref="B56:E56"/>
    <mergeCell ref="A48:J48"/>
    <mergeCell ref="A49:J49"/>
    <mergeCell ref="A50:J50"/>
    <mergeCell ref="A25:J25"/>
    <mergeCell ref="A36:J36"/>
    <mergeCell ref="A29:J29"/>
    <mergeCell ref="B59:E59"/>
    <mergeCell ref="A54:E54"/>
    <mergeCell ref="A52:D52"/>
    <mergeCell ref="B58:E58"/>
    <mergeCell ref="B57:E57"/>
    <mergeCell ref="A38:B38"/>
    <mergeCell ref="A39:J39"/>
    <mergeCell ref="A53:J53"/>
  </mergeCells>
  <phoneticPr fontId="4" type="noConversion"/>
  <hyperlinks>
    <hyperlink ref="D1" location="Inhalt!A1" display="zurück"/>
  </hyperlinks>
  <pageMargins left="0.78740157480314965" right="0.78740157480314965" top="0.98425196850393704" bottom="0.98425196850393704" header="0.51181102362204722" footer="0.51181102362204722"/>
  <pageSetup paperSize="9" scale="50" fitToHeight="2" orientation="landscape" r:id="rId1"/>
  <headerFooter alignWithMargins="0"/>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34"/>
  <sheetViews>
    <sheetView zoomScale="59" zoomScaleNormal="59" workbookViewId="0">
      <selection activeCell="J1" sqref="J1"/>
    </sheetView>
  </sheetViews>
  <sheetFormatPr baseColWidth="10" defaultColWidth="11.453125" defaultRowHeight="12.5"/>
  <cols>
    <col min="1" max="1" width="2.26953125" style="2" customWidth="1"/>
    <col min="2" max="2" width="50.7265625" style="2" customWidth="1"/>
    <col min="3" max="20" width="15.7265625" style="2" customWidth="1"/>
    <col min="21" max="16384" width="11.453125" style="2"/>
  </cols>
  <sheetData>
    <row r="1" spans="1:20" ht="13">
      <c r="A1" s="7" t="str">
        <f>Inhalt!A5</f>
        <v>Tab.1a  Betriebserlöse* 2020 nach Hochschule, Geldgeber und Finanzquelle (in Tausend Franken)</v>
      </c>
      <c r="E1" s="28"/>
      <c r="J1" s="28" t="s">
        <v>49</v>
      </c>
    </row>
    <row r="3" spans="1:20">
      <c r="B3" s="47" t="s">
        <v>90</v>
      </c>
      <c r="C3" s="47"/>
    </row>
    <row r="4" spans="1:20" ht="13">
      <c r="A4" s="8"/>
      <c r="B4" s="9"/>
      <c r="C4" s="9" t="s">
        <v>42</v>
      </c>
      <c r="D4" s="56" t="s">
        <v>13</v>
      </c>
      <c r="E4" s="56" t="s">
        <v>19</v>
      </c>
      <c r="F4" s="57" t="s">
        <v>8</v>
      </c>
      <c r="G4" s="57" t="s">
        <v>18</v>
      </c>
      <c r="H4" s="56" t="s">
        <v>16</v>
      </c>
      <c r="I4" s="56" t="s">
        <v>17</v>
      </c>
      <c r="J4" s="56" t="s">
        <v>9</v>
      </c>
      <c r="K4" s="56" t="s">
        <v>10</v>
      </c>
      <c r="L4" s="56" t="s">
        <v>33</v>
      </c>
      <c r="M4" s="56" t="s">
        <v>168</v>
      </c>
      <c r="N4" s="56" t="s">
        <v>169</v>
      </c>
      <c r="O4" s="56" t="s">
        <v>170</v>
      </c>
      <c r="P4" s="56" t="s">
        <v>11</v>
      </c>
      <c r="Q4" s="56" t="s">
        <v>15</v>
      </c>
      <c r="R4" s="56" t="s">
        <v>14</v>
      </c>
      <c r="S4" s="56" t="s">
        <v>12</v>
      </c>
      <c r="T4" s="50" t="s">
        <v>3</v>
      </c>
    </row>
    <row r="5" spans="1:20">
      <c r="D5" s="55"/>
      <c r="E5" s="55"/>
      <c r="F5" s="55"/>
      <c r="G5" s="55"/>
      <c r="H5" s="55"/>
      <c r="I5" s="55"/>
      <c r="J5" s="55"/>
      <c r="K5" s="55"/>
      <c r="L5" s="55"/>
      <c r="M5" s="55"/>
      <c r="N5" s="55"/>
      <c r="O5" s="55"/>
      <c r="P5" s="55"/>
      <c r="Q5" s="55"/>
      <c r="R5" s="55"/>
      <c r="S5" s="55"/>
      <c r="T5" s="33"/>
    </row>
    <row r="6" spans="1:20" ht="13">
      <c r="A6" s="7" t="s">
        <v>91</v>
      </c>
      <c r="D6" s="55"/>
      <c r="E6" s="55"/>
      <c r="F6" s="55"/>
      <c r="G6" s="55"/>
      <c r="H6" s="55"/>
      <c r="I6" s="55"/>
      <c r="J6" s="55"/>
      <c r="K6" s="55"/>
      <c r="L6" s="55"/>
      <c r="M6" s="55"/>
      <c r="N6" s="55"/>
      <c r="O6" s="55"/>
      <c r="P6" s="55"/>
      <c r="Q6" s="55"/>
      <c r="R6" s="55"/>
      <c r="S6" s="55"/>
      <c r="T6" s="33"/>
    </row>
    <row r="7" spans="1:20" s="10" customFormat="1" ht="18" customHeight="1">
      <c r="B7" s="11" t="s">
        <v>5</v>
      </c>
      <c r="C7" s="58">
        <v>0.68</v>
      </c>
      <c r="D7" s="58">
        <v>3782.0799999999995</v>
      </c>
      <c r="E7" s="58">
        <v>587.50999999999988</v>
      </c>
      <c r="F7" s="58">
        <v>504.53000000000003</v>
      </c>
      <c r="G7" s="58">
        <v>3621.42</v>
      </c>
      <c r="H7" s="58">
        <v>484.93999999999994</v>
      </c>
      <c r="I7" s="58">
        <v>297.52999999999997</v>
      </c>
      <c r="J7" s="58">
        <v>378.3</v>
      </c>
      <c r="K7" s="58">
        <v>462.9</v>
      </c>
      <c r="L7" s="58">
        <v>2026.75</v>
      </c>
      <c r="M7" s="58">
        <v>1947.1799999999998</v>
      </c>
      <c r="N7" s="58">
        <v>458.16</v>
      </c>
      <c r="O7" s="58">
        <v>620.19000000000005</v>
      </c>
      <c r="P7" s="58">
        <v>556.1</v>
      </c>
      <c r="Q7" s="58">
        <v>4.0999999999999996</v>
      </c>
      <c r="R7" s="58">
        <v>514.28</v>
      </c>
      <c r="S7" s="58">
        <v>1253.7599999999998</v>
      </c>
      <c r="T7" s="51">
        <v>17500.41</v>
      </c>
    </row>
    <row r="8" spans="1:20">
      <c r="B8" s="120" t="s">
        <v>173</v>
      </c>
      <c r="C8" s="59">
        <v>0</v>
      </c>
      <c r="D8" s="59">
        <v>-7.16</v>
      </c>
      <c r="E8" s="59">
        <v>0</v>
      </c>
      <c r="F8" s="59">
        <v>0</v>
      </c>
      <c r="G8" s="59">
        <v>0</v>
      </c>
      <c r="H8" s="59">
        <v>0</v>
      </c>
      <c r="I8" s="59">
        <v>0</v>
      </c>
      <c r="J8" s="59">
        <v>0</v>
      </c>
      <c r="K8" s="59">
        <v>0</v>
      </c>
      <c r="L8" s="59">
        <v>0</v>
      </c>
      <c r="M8" s="59">
        <v>0</v>
      </c>
      <c r="N8" s="59">
        <v>0</v>
      </c>
      <c r="O8" s="59">
        <v>0</v>
      </c>
      <c r="P8" s="59">
        <v>0</v>
      </c>
      <c r="Q8" s="59">
        <v>0</v>
      </c>
      <c r="R8" s="59">
        <v>0</v>
      </c>
      <c r="S8" s="59">
        <v>0</v>
      </c>
      <c r="T8" s="123">
        <v>-7.16</v>
      </c>
    </row>
    <row r="9" spans="1:20">
      <c r="B9" s="120" t="s">
        <v>92</v>
      </c>
      <c r="C9" s="59">
        <v>0</v>
      </c>
      <c r="D9" s="59">
        <v>1633.12</v>
      </c>
      <c r="E9" s="59">
        <v>301.13</v>
      </c>
      <c r="F9" s="59">
        <v>305.64</v>
      </c>
      <c r="G9" s="59">
        <v>1411.49</v>
      </c>
      <c r="H9" s="59">
        <v>84.77</v>
      </c>
      <c r="I9" s="59">
        <v>258.77999999999997</v>
      </c>
      <c r="J9" s="59">
        <v>156.87</v>
      </c>
      <c r="K9" s="59">
        <v>0</v>
      </c>
      <c r="L9" s="59">
        <v>991.71</v>
      </c>
      <c r="M9" s="59">
        <v>312.23</v>
      </c>
      <c r="N9" s="59">
        <v>458.16</v>
      </c>
      <c r="O9" s="59">
        <v>243.02</v>
      </c>
      <c r="P9" s="59">
        <v>252.12</v>
      </c>
      <c r="Q9" s="59">
        <v>0</v>
      </c>
      <c r="R9" s="59">
        <v>206.65</v>
      </c>
      <c r="S9" s="59">
        <v>536.33000000000004</v>
      </c>
      <c r="T9" s="123">
        <v>7152.0199999999995</v>
      </c>
    </row>
    <row r="10" spans="1:20">
      <c r="B10" s="13" t="s">
        <v>93</v>
      </c>
      <c r="C10" s="59">
        <v>0.68</v>
      </c>
      <c r="D10" s="59">
        <v>1183.56</v>
      </c>
      <c r="E10" s="59">
        <v>120.95</v>
      </c>
      <c r="F10" s="59">
        <v>189.33</v>
      </c>
      <c r="G10" s="59">
        <v>0</v>
      </c>
      <c r="H10" s="59">
        <v>311.95999999999998</v>
      </c>
      <c r="I10" s="59">
        <v>38.75</v>
      </c>
      <c r="J10" s="59">
        <v>191.87</v>
      </c>
      <c r="K10" s="59">
        <v>462.9</v>
      </c>
      <c r="L10" s="59">
        <v>761.29</v>
      </c>
      <c r="M10" s="59">
        <v>1203.5999999999999</v>
      </c>
      <c r="N10" s="59">
        <v>0</v>
      </c>
      <c r="O10" s="59">
        <v>0</v>
      </c>
      <c r="P10" s="59">
        <v>260.76</v>
      </c>
      <c r="Q10" s="59">
        <v>0</v>
      </c>
      <c r="R10" s="59">
        <v>0</v>
      </c>
      <c r="S10" s="59">
        <v>0</v>
      </c>
      <c r="T10" s="123">
        <v>4725.6499999999996</v>
      </c>
    </row>
    <row r="11" spans="1:20">
      <c r="B11" s="13" t="s">
        <v>94</v>
      </c>
      <c r="C11" s="59">
        <v>0</v>
      </c>
      <c r="D11" s="59">
        <v>718.67</v>
      </c>
      <c r="E11" s="59">
        <v>153.76</v>
      </c>
      <c r="F11" s="59">
        <v>8.76</v>
      </c>
      <c r="G11" s="59">
        <v>2209.9299999999998</v>
      </c>
      <c r="H11" s="59">
        <v>88.21</v>
      </c>
      <c r="I11" s="59">
        <v>0</v>
      </c>
      <c r="J11" s="59">
        <v>29.56</v>
      </c>
      <c r="K11" s="59">
        <v>0</v>
      </c>
      <c r="L11" s="59">
        <v>273.75</v>
      </c>
      <c r="M11" s="59">
        <v>431.35</v>
      </c>
      <c r="N11" s="59">
        <v>0</v>
      </c>
      <c r="O11" s="59">
        <v>377.17</v>
      </c>
      <c r="P11" s="59">
        <v>43.22</v>
      </c>
      <c r="Q11" s="59">
        <v>4.0999999999999996</v>
      </c>
      <c r="R11" s="59">
        <v>307.63</v>
      </c>
      <c r="S11" s="59">
        <v>647.80999999999995</v>
      </c>
      <c r="T11" s="123">
        <v>5293.92</v>
      </c>
    </row>
    <row r="12" spans="1:20">
      <c r="B12" s="13" t="s">
        <v>72</v>
      </c>
      <c r="C12" s="59">
        <v>0</v>
      </c>
      <c r="D12" s="59">
        <v>253.89</v>
      </c>
      <c r="E12" s="59">
        <v>11.67</v>
      </c>
      <c r="F12" s="59">
        <v>0.8</v>
      </c>
      <c r="G12" s="59">
        <v>0</v>
      </c>
      <c r="H12" s="59">
        <v>0</v>
      </c>
      <c r="I12" s="59">
        <v>0</v>
      </c>
      <c r="J12" s="59">
        <v>0</v>
      </c>
      <c r="K12" s="59">
        <v>0</v>
      </c>
      <c r="L12" s="59">
        <v>0</v>
      </c>
      <c r="M12" s="59">
        <v>0</v>
      </c>
      <c r="N12" s="59">
        <v>0</v>
      </c>
      <c r="O12" s="59">
        <v>0</v>
      </c>
      <c r="P12" s="59">
        <v>0</v>
      </c>
      <c r="Q12" s="59">
        <v>0</v>
      </c>
      <c r="R12" s="59">
        <v>0</v>
      </c>
      <c r="S12" s="59">
        <v>69.62</v>
      </c>
      <c r="T12" s="123">
        <v>335.98</v>
      </c>
    </row>
    <row r="13" spans="1:20" ht="13">
      <c r="A13" s="7"/>
      <c r="D13" s="124"/>
      <c r="E13" s="124"/>
      <c r="F13" s="124"/>
      <c r="G13" s="124"/>
      <c r="H13" s="124"/>
      <c r="I13" s="124"/>
      <c r="J13" s="124"/>
      <c r="K13" s="124"/>
      <c r="L13" s="124"/>
      <c r="M13" s="124"/>
      <c r="N13" s="124"/>
      <c r="O13" s="124"/>
      <c r="P13" s="124"/>
      <c r="Q13" s="124"/>
      <c r="R13" s="124"/>
      <c r="S13" s="124"/>
      <c r="T13" s="51"/>
    </row>
    <row r="14" spans="1:20" ht="13">
      <c r="A14" s="7" t="s">
        <v>95</v>
      </c>
      <c r="D14" s="61"/>
      <c r="E14" s="61"/>
      <c r="F14" s="61"/>
      <c r="G14" s="61"/>
      <c r="H14" s="61"/>
      <c r="I14" s="61"/>
      <c r="J14" s="61"/>
      <c r="K14" s="61"/>
      <c r="L14" s="61"/>
      <c r="M14" s="61"/>
      <c r="N14" s="61"/>
      <c r="O14" s="61"/>
      <c r="P14" s="61"/>
      <c r="Q14" s="61"/>
      <c r="R14" s="61"/>
      <c r="S14" s="61"/>
      <c r="T14" s="51"/>
    </row>
    <row r="15" spans="1:20" s="10" customFormat="1" ht="18" customHeight="1">
      <c r="B15" s="11" t="s">
        <v>5</v>
      </c>
      <c r="C15" s="58">
        <v>2319.67</v>
      </c>
      <c r="D15" s="58">
        <v>65530.01</v>
      </c>
      <c r="E15" s="58">
        <v>13553.99</v>
      </c>
      <c r="F15" s="58">
        <v>21577.53</v>
      </c>
      <c r="G15" s="58">
        <v>106435.09</v>
      </c>
      <c r="H15" s="58">
        <v>23107.919999999998</v>
      </c>
      <c r="I15" s="58">
        <v>74730.31</v>
      </c>
      <c r="J15" s="58">
        <v>15746.429999999998</v>
      </c>
      <c r="K15" s="58">
        <v>17550.559999999998</v>
      </c>
      <c r="L15" s="58">
        <v>79474.25</v>
      </c>
      <c r="M15" s="58">
        <v>51959.289999999994</v>
      </c>
      <c r="N15" s="58">
        <v>13170.89</v>
      </c>
      <c r="O15" s="58">
        <v>14637.43</v>
      </c>
      <c r="P15" s="58">
        <v>24648.15</v>
      </c>
      <c r="Q15" s="58">
        <v>6006.32</v>
      </c>
      <c r="R15" s="58">
        <v>16472.580000000002</v>
      </c>
      <c r="S15" s="58">
        <v>37657.51</v>
      </c>
      <c r="T15" s="51">
        <v>584577.92999999993</v>
      </c>
    </row>
    <row r="16" spans="1:20">
      <c r="B16" s="13" t="s">
        <v>96</v>
      </c>
      <c r="C16" s="59">
        <v>1377.7</v>
      </c>
      <c r="D16" s="59">
        <v>44777.55</v>
      </c>
      <c r="E16" s="59">
        <v>9349.93</v>
      </c>
      <c r="F16" s="59">
        <v>13581.63</v>
      </c>
      <c r="G16" s="59">
        <v>47879.87</v>
      </c>
      <c r="H16" s="59">
        <v>10169.15</v>
      </c>
      <c r="I16" s="59">
        <v>37586.769999999997</v>
      </c>
      <c r="J16" s="59">
        <v>9954.4</v>
      </c>
      <c r="K16" s="59">
        <v>9336.1299999999992</v>
      </c>
      <c r="L16" s="59">
        <v>38940.44</v>
      </c>
      <c r="M16" s="59">
        <v>20285.89</v>
      </c>
      <c r="N16" s="59">
        <v>5396.17</v>
      </c>
      <c r="O16" s="59">
        <v>3803.73</v>
      </c>
      <c r="P16" s="59">
        <v>9832.3700000000008</v>
      </c>
      <c r="Q16" s="59">
        <v>2301.46</v>
      </c>
      <c r="R16" s="59">
        <v>6780.15</v>
      </c>
      <c r="S16" s="59">
        <v>22304.1</v>
      </c>
      <c r="T16" s="130">
        <v>293657.44</v>
      </c>
    </row>
    <row r="17" spans="1:20">
      <c r="B17" s="13" t="s">
        <v>97</v>
      </c>
      <c r="C17" s="59">
        <v>15.47</v>
      </c>
      <c r="D17" s="59">
        <v>4815.99</v>
      </c>
      <c r="E17" s="59">
        <v>208.99</v>
      </c>
      <c r="F17" s="59">
        <v>1054.6500000000001</v>
      </c>
      <c r="G17" s="59">
        <v>19068.099999999999</v>
      </c>
      <c r="H17" s="59">
        <v>2031.08</v>
      </c>
      <c r="I17" s="59">
        <v>11525.74</v>
      </c>
      <c r="J17" s="59">
        <v>1048.8</v>
      </c>
      <c r="K17" s="59">
        <v>2134.7800000000002</v>
      </c>
      <c r="L17" s="59">
        <v>17249.400000000001</v>
      </c>
      <c r="M17" s="59">
        <v>23363.119999999999</v>
      </c>
      <c r="N17" s="59">
        <v>3367.59</v>
      </c>
      <c r="O17" s="59">
        <v>3870.77</v>
      </c>
      <c r="P17" s="59">
        <v>2331.8000000000002</v>
      </c>
      <c r="Q17" s="59">
        <v>1367.4</v>
      </c>
      <c r="R17" s="59">
        <v>3981.85</v>
      </c>
      <c r="S17" s="59">
        <v>7268.27</v>
      </c>
      <c r="T17" s="130">
        <v>104703.8</v>
      </c>
    </row>
    <row r="18" spans="1:20">
      <c r="B18" s="13" t="s">
        <v>98</v>
      </c>
      <c r="C18" s="59">
        <v>926.5</v>
      </c>
      <c r="D18" s="59">
        <v>15936.47</v>
      </c>
      <c r="E18" s="59">
        <v>3995.07</v>
      </c>
      <c r="F18" s="59">
        <v>6941.25</v>
      </c>
      <c r="G18" s="59">
        <v>39487.120000000003</v>
      </c>
      <c r="H18" s="59">
        <v>10907.69</v>
      </c>
      <c r="I18" s="59">
        <v>25617.8</v>
      </c>
      <c r="J18" s="59">
        <v>4743.2299999999996</v>
      </c>
      <c r="K18" s="59">
        <v>6079.65</v>
      </c>
      <c r="L18" s="59">
        <v>23284.41</v>
      </c>
      <c r="M18" s="59">
        <v>8310.2800000000007</v>
      </c>
      <c r="N18" s="59">
        <v>4407.13</v>
      </c>
      <c r="O18" s="59">
        <v>6962.93</v>
      </c>
      <c r="P18" s="59">
        <v>12483.98</v>
      </c>
      <c r="Q18" s="59">
        <v>2337.46</v>
      </c>
      <c r="R18" s="59">
        <v>5710.58</v>
      </c>
      <c r="S18" s="59">
        <v>8085.14</v>
      </c>
      <c r="T18" s="130">
        <v>186216.69</v>
      </c>
    </row>
    <row r="19" spans="1:20" ht="13">
      <c r="A19" s="7"/>
      <c r="D19" s="59"/>
      <c r="E19" s="59"/>
      <c r="F19" s="59"/>
      <c r="G19" s="59"/>
      <c r="H19" s="59"/>
      <c r="I19" s="59"/>
      <c r="J19" s="59"/>
      <c r="K19" s="59"/>
      <c r="L19" s="59"/>
      <c r="M19" s="59"/>
      <c r="N19" s="59"/>
      <c r="O19" s="59"/>
      <c r="P19" s="59"/>
      <c r="Q19" s="59"/>
      <c r="R19" s="59"/>
      <c r="S19" s="59"/>
      <c r="T19" s="51"/>
    </row>
    <row r="20" spans="1:20" ht="13">
      <c r="A20" s="7" t="s">
        <v>76</v>
      </c>
      <c r="D20" s="61"/>
      <c r="E20" s="61"/>
      <c r="F20" s="61"/>
      <c r="G20" s="61"/>
      <c r="H20" s="61"/>
      <c r="I20" s="61"/>
      <c r="J20" s="61"/>
      <c r="K20" s="61"/>
      <c r="L20" s="61"/>
      <c r="M20" s="61"/>
      <c r="N20" s="61"/>
      <c r="O20" s="61"/>
      <c r="P20" s="61"/>
      <c r="Q20" s="61"/>
      <c r="R20" s="61"/>
      <c r="S20" s="61"/>
      <c r="T20" s="51"/>
    </row>
    <row r="21" spans="1:20" s="10" customFormat="1" ht="18" customHeight="1">
      <c r="B21" s="11" t="s">
        <v>99</v>
      </c>
      <c r="C21" s="58">
        <v>149.62</v>
      </c>
      <c r="D21" s="58">
        <v>28703.18</v>
      </c>
      <c r="E21" s="58">
        <v>2632.0699999999997</v>
      </c>
      <c r="F21" s="58">
        <v>5059.2199999999993</v>
      </c>
      <c r="G21" s="58">
        <v>15757.279999999999</v>
      </c>
      <c r="H21" s="58">
        <v>2084.83</v>
      </c>
      <c r="I21" s="58">
        <v>4197.37</v>
      </c>
      <c r="J21" s="58">
        <v>2071.3200000000002</v>
      </c>
      <c r="K21" s="58">
        <v>1074.76</v>
      </c>
      <c r="L21" s="58">
        <v>9634.8799999999992</v>
      </c>
      <c r="M21" s="58">
        <v>9829.7999999999993</v>
      </c>
      <c r="N21" s="58">
        <v>2182.1999999999998</v>
      </c>
      <c r="O21" s="58">
        <v>2994.5</v>
      </c>
      <c r="P21" s="58">
        <v>3202.3500000000004</v>
      </c>
      <c r="Q21" s="58">
        <v>448.9</v>
      </c>
      <c r="R21" s="58">
        <v>2727.84</v>
      </c>
      <c r="S21" s="58">
        <v>10600.77</v>
      </c>
      <c r="T21" s="51">
        <v>103350.89000000001</v>
      </c>
    </row>
    <row r="22" spans="1:20">
      <c r="B22" s="2" t="s">
        <v>100</v>
      </c>
      <c r="C22" s="59">
        <v>83.6</v>
      </c>
      <c r="D22" s="59">
        <v>6621.69</v>
      </c>
      <c r="E22" s="59">
        <v>966.89</v>
      </c>
      <c r="F22" s="59">
        <v>3352.69</v>
      </c>
      <c r="G22" s="59">
        <v>8511.7099999999991</v>
      </c>
      <c r="H22" s="59">
        <v>951.42</v>
      </c>
      <c r="I22" s="59">
        <v>1248.8599999999999</v>
      </c>
      <c r="J22" s="59">
        <v>702.91</v>
      </c>
      <c r="K22" s="59">
        <v>868.56</v>
      </c>
      <c r="L22" s="59">
        <v>5171.78</v>
      </c>
      <c r="M22" s="59">
        <v>5997.4</v>
      </c>
      <c r="N22" s="59">
        <v>1319.81</v>
      </c>
      <c r="O22" s="59">
        <v>1473.01</v>
      </c>
      <c r="P22" s="59">
        <v>1873.23</v>
      </c>
      <c r="Q22" s="59">
        <v>238.4</v>
      </c>
      <c r="R22" s="59">
        <v>1066.26</v>
      </c>
      <c r="S22" s="59">
        <v>4756.99</v>
      </c>
      <c r="T22" s="123">
        <v>45205.210000000006</v>
      </c>
    </row>
    <row r="23" spans="1:20">
      <c r="B23" s="2" t="s">
        <v>101</v>
      </c>
      <c r="C23" s="59">
        <v>50.91</v>
      </c>
      <c r="D23" s="59">
        <v>20333.580000000002</v>
      </c>
      <c r="E23" s="59">
        <v>1582.5</v>
      </c>
      <c r="F23" s="59">
        <v>1398.96</v>
      </c>
      <c r="G23" s="59">
        <v>5655.17</v>
      </c>
      <c r="H23" s="59">
        <v>0</v>
      </c>
      <c r="I23" s="59">
        <v>1897.84</v>
      </c>
      <c r="J23" s="59">
        <v>0</v>
      </c>
      <c r="K23" s="59">
        <v>0</v>
      </c>
      <c r="L23" s="59">
        <v>4162.53</v>
      </c>
      <c r="M23" s="59">
        <v>2044.44</v>
      </c>
      <c r="N23" s="59">
        <v>779.42</v>
      </c>
      <c r="O23" s="59">
        <v>1420.2</v>
      </c>
      <c r="P23" s="59">
        <v>824.34</v>
      </c>
      <c r="Q23" s="59">
        <v>40.85</v>
      </c>
      <c r="R23" s="59">
        <v>1661.58</v>
      </c>
      <c r="S23" s="59">
        <v>3566.01</v>
      </c>
      <c r="T23" s="123">
        <v>45418.33</v>
      </c>
    </row>
    <row r="24" spans="1:20">
      <c r="B24" s="2" t="s">
        <v>79</v>
      </c>
      <c r="C24" s="59">
        <v>15.11</v>
      </c>
      <c r="D24" s="59">
        <v>1747.91</v>
      </c>
      <c r="E24" s="59">
        <v>82.68</v>
      </c>
      <c r="F24" s="59">
        <v>307.57</v>
      </c>
      <c r="G24" s="59">
        <v>1590.4</v>
      </c>
      <c r="H24" s="59">
        <v>1133.4100000000001</v>
      </c>
      <c r="I24" s="59">
        <v>1050.67</v>
      </c>
      <c r="J24" s="59">
        <v>1368.41</v>
      </c>
      <c r="K24" s="59">
        <v>206.2</v>
      </c>
      <c r="L24" s="59">
        <v>300.57</v>
      </c>
      <c r="M24" s="59">
        <v>1787.96</v>
      </c>
      <c r="N24" s="59">
        <v>82.97</v>
      </c>
      <c r="O24" s="59">
        <v>101.29</v>
      </c>
      <c r="P24" s="59">
        <v>504.78</v>
      </c>
      <c r="Q24" s="59">
        <v>169.65</v>
      </c>
      <c r="R24" s="59">
        <v>0</v>
      </c>
      <c r="S24" s="59">
        <v>2277.77</v>
      </c>
      <c r="T24" s="123">
        <v>12727.35</v>
      </c>
    </row>
    <row r="25" spans="1:20" ht="13">
      <c r="A25" s="7"/>
      <c r="D25" s="62"/>
      <c r="E25" s="62"/>
      <c r="F25" s="62"/>
      <c r="G25" s="62"/>
      <c r="H25" s="62"/>
      <c r="I25" s="62"/>
      <c r="J25" s="62"/>
      <c r="K25" s="62"/>
      <c r="L25" s="62"/>
      <c r="M25" s="62"/>
      <c r="N25" s="62"/>
      <c r="O25" s="62"/>
      <c r="P25" s="62"/>
      <c r="Q25" s="62"/>
      <c r="R25" s="62"/>
      <c r="S25" s="62"/>
      <c r="T25" s="123"/>
    </row>
    <row r="26" spans="1:20" ht="13">
      <c r="A26" s="7" t="s">
        <v>6</v>
      </c>
      <c r="B26" s="12"/>
      <c r="C26" s="58">
        <v>2469.9699999999998</v>
      </c>
      <c r="D26" s="58">
        <v>98015.26999999999</v>
      </c>
      <c r="E26" s="58">
        <v>16773.57</v>
      </c>
      <c r="F26" s="58">
        <v>27141.279999999999</v>
      </c>
      <c r="G26" s="58">
        <v>125813.79</v>
      </c>
      <c r="H26" s="58">
        <v>25677.689999999995</v>
      </c>
      <c r="I26" s="58">
        <v>79225.209999999992</v>
      </c>
      <c r="J26" s="58">
        <v>18196.05</v>
      </c>
      <c r="K26" s="58">
        <v>19088.219999999998</v>
      </c>
      <c r="L26" s="58">
        <v>91135.88</v>
      </c>
      <c r="M26" s="58">
        <v>63736.26999999999</v>
      </c>
      <c r="N26" s="58">
        <v>15811.25</v>
      </c>
      <c r="O26" s="58">
        <v>18252.120000000003</v>
      </c>
      <c r="P26" s="58">
        <v>28406.6</v>
      </c>
      <c r="Q26" s="58">
        <v>6459.32</v>
      </c>
      <c r="R26" s="58">
        <v>19714.7</v>
      </c>
      <c r="S26" s="58">
        <v>49512.040000000008</v>
      </c>
      <c r="T26" s="51">
        <v>705429.23</v>
      </c>
    </row>
    <row r="27" spans="1:20" ht="13">
      <c r="A27" s="7"/>
      <c r="B27" s="12"/>
      <c r="C27" s="12"/>
      <c r="D27" s="12"/>
      <c r="E27" s="12"/>
      <c r="F27" s="12"/>
      <c r="G27" s="12"/>
      <c r="H27" s="12"/>
      <c r="I27" s="12"/>
      <c r="J27" s="12"/>
      <c r="K27" s="12"/>
      <c r="L27" s="12"/>
      <c r="M27" s="12"/>
      <c r="N27" s="12"/>
      <c r="O27" s="12"/>
      <c r="P27" s="12"/>
      <c r="Q27" s="12"/>
      <c r="R27" s="12"/>
      <c r="S27" s="12"/>
      <c r="T27" s="12"/>
    </row>
    <row r="29" spans="1:20">
      <c r="A29" s="5" t="s">
        <v>102</v>
      </c>
    </row>
    <row r="30" spans="1:20">
      <c r="B30" s="5"/>
      <c r="C30" s="5"/>
    </row>
    <row r="32" spans="1:20">
      <c r="A32" s="5" t="s">
        <v>159</v>
      </c>
    </row>
    <row r="33" spans="1:5">
      <c r="A33" s="5" t="s">
        <v>160</v>
      </c>
      <c r="E33" s="34"/>
    </row>
    <row r="34" spans="1:5">
      <c r="A34" s="5" t="str">
        <f>Inhalt!A35</f>
        <v>© 2021 BFS/OFS/UST</v>
      </c>
    </row>
  </sheetData>
  <phoneticPr fontId="4" type="noConversion"/>
  <hyperlinks>
    <hyperlink ref="J1" location="Inhalt!A1" display="zurück"/>
  </hyperlinks>
  <pageMargins left="0.78740157499999996" right="0.78740157499999996" top="0.984251969" bottom="0.984251969" header="0.4921259845" footer="0.4921259845"/>
  <pageSetup paperSize="9" scale="51" orientation="landscape" r:id="rId1"/>
  <headerFooter alignWithMargins="0"/>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34"/>
  <sheetViews>
    <sheetView zoomScale="51" zoomScaleNormal="51" workbookViewId="0"/>
  </sheetViews>
  <sheetFormatPr baseColWidth="10" defaultColWidth="11.453125" defaultRowHeight="12.5"/>
  <cols>
    <col min="1" max="1" width="2.26953125" style="2" customWidth="1"/>
    <col min="2" max="2" width="50.7265625" style="2" customWidth="1"/>
    <col min="3" max="20" width="15.7265625" style="2" customWidth="1"/>
    <col min="21" max="16384" width="11.453125" style="2"/>
  </cols>
  <sheetData>
    <row r="1" spans="1:20" ht="13">
      <c r="A1" s="7" t="str">
        <f>Inhalt!A7</f>
        <v>Tab.1b  Betriebserlöse* 2020 nach Hochschule, Geldgeber und Finanzquelle (in %)</v>
      </c>
      <c r="E1" s="28"/>
      <c r="J1" s="28" t="s">
        <v>49</v>
      </c>
    </row>
    <row r="3" spans="1:20">
      <c r="B3" s="47" t="s">
        <v>103</v>
      </c>
      <c r="C3" s="47"/>
    </row>
    <row r="4" spans="1:20" ht="13">
      <c r="A4" s="8"/>
      <c r="B4" s="9"/>
      <c r="C4" s="9" t="s">
        <v>42</v>
      </c>
      <c r="D4" s="56" t="s">
        <v>13</v>
      </c>
      <c r="E4" s="56" t="s">
        <v>19</v>
      </c>
      <c r="F4" s="57" t="s">
        <v>8</v>
      </c>
      <c r="G4" s="57" t="s">
        <v>18</v>
      </c>
      <c r="H4" s="56" t="s">
        <v>16</v>
      </c>
      <c r="I4" s="56" t="s">
        <v>17</v>
      </c>
      <c r="J4" s="56" t="s">
        <v>9</v>
      </c>
      <c r="K4" s="56" t="s">
        <v>10</v>
      </c>
      <c r="L4" s="56" t="s">
        <v>33</v>
      </c>
      <c r="M4" s="56" t="s">
        <v>168</v>
      </c>
      <c r="N4" s="56" t="s">
        <v>169</v>
      </c>
      <c r="O4" s="56" t="s">
        <v>170</v>
      </c>
      <c r="P4" s="56" t="s">
        <v>11</v>
      </c>
      <c r="Q4" s="56" t="s">
        <v>15</v>
      </c>
      <c r="R4" s="56" t="s">
        <v>14</v>
      </c>
      <c r="S4" s="56" t="s">
        <v>12</v>
      </c>
      <c r="T4" s="50" t="s">
        <v>3</v>
      </c>
    </row>
    <row r="5" spans="1:20">
      <c r="D5" s="55"/>
      <c r="E5" s="55"/>
      <c r="F5" s="55"/>
      <c r="G5" s="55"/>
      <c r="H5" s="55"/>
      <c r="I5" s="55"/>
      <c r="J5" s="55"/>
      <c r="K5" s="55"/>
      <c r="L5" s="55"/>
      <c r="M5" s="55"/>
      <c r="N5" s="55"/>
      <c r="O5" s="55"/>
      <c r="P5" s="55"/>
      <c r="Q5" s="55"/>
      <c r="R5" s="55"/>
      <c r="S5" s="55"/>
      <c r="T5" s="33"/>
    </row>
    <row r="6" spans="1:20" ht="13">
      <c r="A6" s="7" t="s">
        <v>91</v>
      </c>
      <c r="D6" s="55"/>
      <c r="E6" s="55"/>
      <c r="F6" s="55"/>
      <c r="G6" s="55"/>
      <c r="H6" s="55"/>
      <c r="I6" s="55"/>
      <c r="J6" s="55"/>
      <c r="K6" s="55"/>
      <c r="L6" s="55"/>
      <c r="M6" s="55"/>
      <c r="N6" s="55"/>
      <c r="O6" s="55"/>
      <c r="P6" s="55"/>
      <c r="Q6" s="55"/>
      <c r="R6" s="55"/>
      <c r="S6" s="55"/>
      <c r="T6" s="33"/>
    </row>
    <row r="7" spans="1:20" s="10" customFormat="1" ht="18" customHeight="1">
      <c r="B7" s="11" t="s">
        <v>5</v>
      </c>
      <c r="C7" s="58">
        <v>2.7530698753426158E-2</v>
      </c>
      <c r="D7" s="58">
        <v>3.858664063262796</v>
      </c>
      <c r="E7" s="58">
        <v>3.5025936637221537</v>
      </c>
      <c r="F7" s="58">
        <v>1.8589027488755134</v>
      </c>
      <c r="G7" s="58">
        <v>2.8783967162900028</v>
      </c>
      <c r="H7" s="58">
        <v>1.8885655212754733</v>
      </c>
      <c r="I7" s="58">
        <v>0.37554965143039698</v>
      </c>
      <c r="J7" s="58">
        <v>2.0790226450246068</v>
      </c>
      <c r="K7" s="58">
        <v>2.4250558721557067</v>
      </c>
      <c r="L7" s="58">
        <v>2.2238771381809226</v>
      </c>
      <c r="M7" s="58">
        <v>3.0550579756236131</v>
      </c>
      <c r="N7" s="58">
        <v>2.8976836113526763</v>
      </c>
      <c r="O7" s="58">
        <v>3.3979066541311362</v>
      </c>
      <c r="P7" s="58">
        <v>1.9576436461948983</v>
      </c>
      <c r="Q7" s="58">
        <v>6.3474173752035817E-2</v>
      </c>
      <c r="R7" s="58">
        <v>2.6086118480118898</v>
      </c>
      <c r="S7" s="58">
        <v>2.5322325640389689</v>
      </c>
      <c r="T7" s="51">
        <v>2.4808172465436398</v>
      </c>
    </row>
    <row r="8" spans="1:20">
      <c r="B8" s="120" t="s">
        <v>173</v>
      </c>
      <c r="C8" s="59">
        <v>0</v>
      </c>
      <c r="D8" s="59">
        <v>-7.3049842131741316E-3</v>
      </c>
      <c r="E8" s="59">
        <v>0</v>
      </c>
      <c r="F8" s="59">
        <v>0</v>
      </c>
      <c r="G8" s="59">
        <v>0</v>
      </c>
      <c r="H8" s="59">
        <v>0</v>
      </c>
      <c r="I8" s="59">
        <v>0</v>
      </c>
      <c r="J8" s="59">
        <v>0</v>
      </c>
      <c r="K8" s="59">
        <v>0</v>
      </c>
      <c r="L8" s="59">
        <v>0</v>
      </c>
      <c r="M8" s="59">
        <v>0</v>
      </c>
      <c r="N8" s="59">
        <v>0</v>
      </c>
      <c r="O8" s="59">
        <v>0</v>
      </c>
      <c r="P8" s="59">
        <v>0</v>
      </c>
      <c r="Q8" s="59">
        <v>0</v>
      </c>
      <c r="R8" s="59">
        <v>0</v>
      </c>
      <c r="S8" s="59">
        <v>0</v>
      </c>
      <c r="T8" s="52">
        <v>-1.0149848766544591E-3</v>
      </c>
    </row>
    <row r="9" spans="1:20">
      <c r="B9" s="120" t="s">
        <v>92</v>
      </c>
      <c r="C9" s="59">
        <v>0</v>
      </c>
      <c r="D9" s="59">
        <v>1.6661893600864439</v>
      </c>
      <c r="E9" s="59">
        <v>1.795264812440047</v>
      </c>
      <c r="F9" s="59">
        <v>1.1261075380379997</v>
      </c>
      <c r="G9" s="59">
        <v>1.1218881491448593</v>
      </c>
      <c r="H9" s="59">
        <v>0.33013094246406127</v>
      </c>
      <c r="I9" s="59">
        <v>0.3266384525834643</v>
      </c>
      <c r="J9" s="59">
        <v>0.86211018325405786</v>
      </c>
      <c r="K9" s="59">
        <v>0</v>
      </c>
      <c r="L9" s="59">
        <v>1.0881663731123241</v>
      </c>
      <c r="M9" s="59">
        <v>0.48987805530508777</v>
      </c>
      <c r="N9" s="59">
        <v>2.8976836113526763</v>
      </c>
      <c r="O9" s="59">
        <v>1.3314617699204256</v>
      </c>
      <c r="P9" s="59">
        <v>0.88754021952644813</v>
      </c>
      <c r="Q9" s="59">
        <v>0</v>
      </c>
      <c r="R9" s="59">
        <v>1.0482026102350024</v>
      </c>
      <c r="S9" s="59">
        <v>1.0832314725872736</v>
      </c>
      <c r="T9" s="52">
        <v>1.013853650493048</v>
      </c>
    </row>
    <row r="10" spans="1:20">
      <c r="B10" s="13" t="s">
        <v>93</v>
      </c>
      <c r="C10" s="59">
        <v>2.7530698753426158E-2</v>
      </c>
      <c r="D10" s="59">
        <v>1.2075261334279852</v>
      </c>
      <c r="E10" s="59">
        <v>0.72107488149511412</v>
      </c>
      <c r="F10" s="59">
        <v>0.6975721115584822</v>
      </c>
      <c r="G10" s="59">
        <v>0</v>
      </c>
      <c r="H10" s="59">
        <v>1.2149067926281532</v>
      </c>
      <c r="I10" s="59">
        <v>4.8911198846932687E-2</v>
      </c>
      <c r="J10" s="59">
        <v>1.05445962173109</v>
      </c>
      <c r="K10" s="59">
        <v>2.4250558721557067</v>
      </c>
      <c r="L10" s="59">
        <v>0.83533510621722185</v>
      </c>
      <c r="M10" s="59">
        <v>1.8884067109669267</v>
      </c>
      <c r="N10" s="59">
        <v>0</v>
      </c>
      <c r="O10" s="59">
        <v>0</v>
      </c>
      <c r="P10" s="59">
        <v>0.91795568635457958</v>
      </c>
      <c r="Q10" s="59">
        <v>0</v>
      </c>
      <c r="R10" s="59">
        <v>0</v>
      </c>
      <c r="S10" s="59">
        <v>0</v>
      </c>
      <c r="T10" s="52">
        <v>0.66989710647515976</v>
      </c>
    </row>
    <row r="11" spans="1:20">
      <c r="B11" s="13" t="s">
        <v>94</v>
      </c>
      <c r="C11" s="59">
        <v>0</v>
      </c>
      <c r="D11" s="59">
        <v>0.73322248665947665</v>
      </c>
      <c r="E11" s="59">
        <v>0.91668022967084528</v>
      </c>
      <c r="F11" s="59">
        <v>3.2275559590409883E-2</v>
      </c>
      <c r="G11" s="59">
        <v>1.7565085671451437</v>
      </c>
      <c r="H11" s="59">
        <v>0.34352778618325874</v>
      </c>
      <c r="I11" s="59">
        <v>0</v>
      </c>
      <c r="J11" s="59">
        <v>0.16245284003945912</v>
      </c>
      <c r="K11" s="59">
        <v>0</v>
      </c>
      <c r="L11" s="59">
        <v>0.30037565885137663</v>
      </c>
      <c r="M11" s="59">
        <v>0.67677320935159857</v>
      </c>
      <c r="N11" s="59">
        <v>0</v>
      </c>
      <c r="O11" s="59">
        <v>2.0664448842107106</v>
      </c>
      <c r="P11" s="59">
        <v>0.15214774031387074</v>
      </c>
      <c r="Q11" s="59">
        <v>6.3474173752035817E-2</v>
      </c>
      <c r="R11" s="59">
        <v>1.5604092377768872</v>
      </c>
      <c r="S11" s="59">
        <v>1.3083888282526832</v>
      </c>
      <c r="T11" s="52">
        <v>0.75045373438806895</v>
      </c>
    </row>
    <row r="12" spans="1:20">
      <c r="B12" s="13" t="s">
        <v>72</v>
      </c>
      <c r="C12" s="59">
        <v>0</v>
      </c>
      <c r="D12" s="59">
        <v>0.25903106730206427</v>
      </c>
      <c r="E12" s="59">
        <v>6.9573740116147018E-2</v>
      </c>
      <c r="F12" s="59">
        <v>2.9475396886219076E-3</v>
      </c>
      <c r="G12" s="59">
        <v>0</v>
      </c>
      <c r="H12" s="59">
        <v>0</v>
      </c>
      <c r="I12" s="59">
        <v>0</v>
      </c>
      <c r="J12" s="59">
        <v>0</v>
      </c>
      <c r="K12" s="59">
        <v>0</v>
      </c>
      <c r="L12" s="59">
        <v>0</v>
      </c>
      <c r="M12" s="59">
        <v>0</v>
      </c>
      <c r="N12" s="59">
        <v>0</v>
      </c>
      <c r="O12" s="59">
        <v>0</v>
      </c>
      <c r="P12" s="59">
        <v>0</v>
      </c>
      <c r="Q12" s="59">
        <v>0</v>
      </c>
      <c r="R12" s="59">
        <v>0</v>
      </c>
      <c r="S12" s="59">
        <v>0.14061226319901179</v>
      </c>
      <c r="T12" s="52">
        <v>4.7627740064017481E-2</v>
      </c>
    </row>
    <row r="13" spans="1:20" ht="13">
      <c r="A13" s="7"/>
      <c r="C13" s="60"/>
      <c r="D13" s="60"/>
      <c r="E13" s="60"/>
      <c r="F13" s="60"/>
      <c r="G13" s="60"/>
      <c r="H13" s="60"/>
      <c r="I13" s="60"/>
      <c r="J13" s="60"/>
      <c r="K13" s="60"/>
      <c r="L13" s="60"/>
      <c r="M13" s="60"/>
      <c r="N13" s="60"/>
      <c r="O13" s="60"/>
      <c r="P13" s="60"/>
      <c r="Q13" s="60"/>
      <c r="R13" s="60"/>
      <c r="S13" s="60"/>
      <c r="T13" s="51"/>
    </row>
    <row r="14" spans="1:20" ht="13">
      <c r="A14" s="7" t="s">
        <v>95</v>
      </c>
      <c r="C14" s="61"/>
      <c r="D14" s="61"/>
      <c r="E14" s="61"/>
      <c r="F14" s="61"/>
      <c r="G14" s="61"/>
      <c r="H14" s="61"/>
      <c r="I14" s="61"/>
      <c r="J14" s="61"/>
      <c r="K14" s="61"/>
      <c r="L14" s="61"/>
      <c r="M14" s="61"/>
      <c r="N14" s="61"/>
      <c r="O14" s="61"/>
      <c r="P14" s="61"/>
      <c r="Q14" s="61"/>
      <c r="R14" s="61"/>
      <c r="S14" s="61"/>
      <c r="T14" s="51"/>
    </row>
    <row r="15" spans="1:20" s="10" customFormat="1" ht="18" customHeight="1">
      <c r="B15" s="11" t="s">
        <v>5</v>
      </c>
      <c r="C15" s="58">
        <v>93.914905849058897</v>
      </c>
      <c r="D15" s="58">
        <v>66.856939740103783</v>
      </c>
      <c r="E15" s="58">
        <v>80.80563648644862</v>
      </c>
      <c r="F15" s="58">
        <v>79.50078257178734</v>
      </c>
      <c r="G15" s="58">
        <v>84.59731639910062</v>
      </c>
      <c r="H15" s="58">
        <v>89.992207242941276</v>
      </c>
      <c r="I15" s="58">
        <v>94.32642715620446</v>
      </c>
      <c r="J15" s="58">
        <v>86.537627671939774</v>
      </c>
      <c r="K15" s="58">
        <v>91.944455795249638</v>
      </c>
      <c r="L15" s="58">
        <v>87.204128604453032</v>
      </c>
      <c r="M15" s="58">
        <v>81.522326298667949</v>
      </c>
      <c r="N15" s="58">
        <v>83.300751047513643</v>
      </c>
      <c r="O15" s="58">
        <v>80.19577999706334</v>
      </c>
      <c r="P15" s="58">
        <v>86.769095914329782</v>
      </c>
      <c r="Q15" s="58">
        <v>92.986877875689714</v>
      </c>
      <c r="R15" s="58">
        <v>83.554809355455575</v>
      </c>
      <c r="S15" s="58">
        <v>76.057278189305052</v>
      </c>
      <c r="T15" s="51">
        <v>82.868401979883942</v>
      </c>
    </row>
    <row r="16" spans="1:20">
      <c r="B16" s="13" t="s">
        <v>96</v>
      </c>
      <c r="C16" s="59">
        <v>55.778005400875315</v>
      </c>
      <c r="D16" s="59">
        <v>45.684259197571983</v>
      </c>
      <c r="E16" s="59">
        <v>55.742039410811174</v>
      </c>
      <c r="F16" s="59">
        <v>50.040491826472447</v>
      </c>
      <c r="G16" s="59">
        <v>38.056138361303645</v>
      </c>
      <c r="H16" s="59">
        <v>39.603056193917766</v>
      </c>
      <c r="I16" s="59">
        <v>47.44294145764966</v>
      </c>
      <c r="J16" s="59">
        <v>54.706378582164803</v>
      </c>
      <c r="K16" s="59">
        <v>48.910427478308613</v>
      </c>
      <c r="L16" s="59">
        <v>42.727891583424658</v>
      </c>
      <c r="M16" s="59">
        <v>31.82785876864147</v>
      </c>
      <c r="N16" s="59">
        <v>34.128674203494349</v>
      </c>
      <c r="O16" s="59">
        <v>20.839935306145254</v>
      </c>
      <c r="P16" s="59">
        <v>34.612977265846673</v>
      </c>
      <c r="Q16" s="59">
        <v>35.630066322770823</v>
      </c>
      <c r="R16" s="59">
        <v>34.391342500773533</v>
      </c>
      <c r="S16" s="59">
        <v>45.047830790248177</v>
      </c>
      <c r="T16" s="53">
        <v>41.628192809645839</v>
      </c>
    </row>
    <row r="17" spans="1:20">
      <c r="B17" s="13" t="s">
        <v>97</v>
      </c>
      <c r="C17" s="59">
        <v>0.62632339664044512</v>
      </c>
      <c r="D17" s="59">
        <v>4.9135099051402911</v>
      </c>
      <c r="E17" s="59">
        <v>1.2459482388066465</v>
      </c>
      <c r="F17" s="59">
        <v>3.8857784157563682</v>
      </c>
      <c r="G17" s="59">
        <v>15.155810821691325</v>
      </c>
      <c r="H17" s="59">
        <v>7.9099015526708216</v>
      </c>
      <c r="I17" s="59">
        <v>14.548071251562478</v>
      </c>
      <c r="J17" s="59">
        <v>5.7638883164203225</v>
      </c>
      <c r="K17" s="59">
        <v>11.183756264334759</v>
      </c>
      <c r="L17" s="59">
        <v>18.927122885081047</v>
      </c>
      <c r="M17" s="59">
        <v>36.655926052779684</v>
      </c>
      <c r="N17" s="59">
        <v>21.298695549055264</v>
      </c>
      <c r="O17" s="59">
        <v>21.207235104743994</v>
      </c>
      <c r="P17" s="59">
        <v>8.2086557349348404</v>
      </c>
      <c r="Q17" s="59">
        <v>21.169411021593607</v>
      </c>
      <c r="R17" s="59">
        <v>20.197365417683251</v>
      </c>
      <c r="S17" s="59">
        <v>14.679803134752678</v>
      </c>
      <c r="T17" s="53">
        <v>14.842566135230886</v>
      </c>
    </row>
    <row r="18" spans="1:20">
      <c r="B18" s="13" t="s">
        <v>98</v>
      </c>
      <c r="C18" s="59">
        <v>37.510577051543137</v>
      </c>
      <c r="D18" s="59">
        <v>16.259170637391502</v>
      </c>
      <c r="E18" s="59">
        <v>23.817648836830802</v>
      </c>
      <c r="F18" s="59">
        <v>25.574512329558519</v>
      </c>
      <c r="G18" s="59">
        <v>31.385367216105646</v>
      </c>
      <c r="H18" s="59">
        <v>42.479249496352679</v>
      </c>
      <c r="I18" s="59">
        <v>32.335414446992317</v>
      </c>
      <c r="J18" s="59">
        <v>26.067360773354654</v>
      </c>
      <c r="K18" s="59">
        <v>31.850272052606272</v>
      </c>
      <c r="L18" s="59">
        <v>25.549114135947331</v>
      </c>
      <c r="M18" s="59">
        <v>13.03854147724679</v>
      </c>
      <c r="N18" s="59">
        <v>27.873381294964027</v>
      </c>
      <c r="O18" s="59">
        <v>38.148609586174089</v>
      </c>
      <c r="P18" s="59">
        <v>43.947462913548264</v>
      </c>
      <c r="Q18" s="59">
        <v>36.187400531325281</v>
      </c>
      <c r="R18" s="59">
        <v>28.966101436998787</v>
      </c>
      <c r="S18" s="59">
        <v>16.329644264304196</v>
      </c>
      <c r="T18" s="53">
        <v>26.397643035007214</v>
      </c>
    </row>
    <row r="19" spans="1:20" ht="13">
      <c r="A19" s="7"/>
      <c r="C19" s="59"/>
      <c r="D19" s="59"/>
      <c r="E19" s="59"/>
      <c r="F19" s="59"/>
      <c r="G19" s="59"/>
      <c r="H19" s="59"/>
      <c r="I19" s="59"/>
      <c r="J19" s="59"/>
      <c r="K19" s="59"/>
      <c r="L19" s="59"/>
      <c r="M19" s="59"/>
      <c r="N19" s="59"/>
      <c r="O19" s="59"/>
      <c r="P19" s="59"/>
      <c r="Q19" s="59"/>
      <c r="R19" s="59"/>
      <c r="S19" s="59"/>
      <c r="T19" s="51"/>
    </row>
    <row r="20" spans="1:20" ht="13">
      <c r="A20" s="7" t="s">
        <v>76</v>
      </c>
      <c r="C20" s="61"/>
      <c r="D20" s="61"/>
      <c r="E20" s="61"/>
      <c r="F20" s="61"/>
      <c r="G20" s="61"/>
      <c r="H20" s="61"/>
      <c r="I20" s="61"/>
      <c r="J20" s="61"/>
      <c r="K20" s="61"/>
      <c r="L20" s="61"/>
      <c r="M20" s="61"/>
      <c r="N20" s="61"/>
      <c r="O20" s="61"/>
      <c r="P20" s="61"/>
      <c r="Q20" s="61"/>
      <c r="R20" s="61"/>
      <c r="S20" s="61"/>
      <c r="T20" s="51"/>
    </row>
    <row r="21" spans="1:20" s="10" customFormat="1" ht="18" customHeight="1">
      <c r="B21" s="11" t="s">
        <v>99</v>
      </c>
      <c r="C21" s="58">
        <v>6.0575634521876784</v>
      </c>
      <c r="D21" s="58">
        <v>29.284396196633448</v>
      </c>
      <c r="E21" s="58">
        <v>15.691769849829226</v>
      </c>
      <c r="F21" s="58">
        <v>18.640314679337159</v>
      </c>
      <c r="G21" s="58">
        <v>12.52428688460939</v>
      </c>
      <c r="H21" s="58">
        <v>8.1192272357832831</v>
      </c>
      <c r="I21" s="58">
        <v>5.2980231923651573</v>
      </c>
      <c r="J21" s="58">
        <v>11.383349683035606</v>
      </c>
      <c r="K21" s="58">
        <v>5.6304883325946573</v>
      </c>
      <c r="L21" s="58">
        <v>10.571994257366033</v>
      </c>
      <c r="M21" s="58">
        <v>15.422615725708457</v>
      </c>
      <c r="N21" s="58">
        <v>13.801565341133687</v>
      </c>
      <c r="O21" s="58">
        <v>16.406313348805508</v>
      </c>
      <c r="P21" s="58">
        <v>11.273260439475333</v>
      </c>
      <c r="Q21" s="58">
        <v>6.9496479505582638</v>
      </c>
      <c r="R21" s="58">
        <v>13.836578796532535</v>
      </c>
      <c r="S21" s="58">
        <v>21.41048924665596</v>
      </c>
      <c r="T21" s="51">
        <v>14.650780773572427</v>
      </c>
    </row>
    <row r="22" spans="1:20">
      <c r="B22" s="2" t="s">
        <v>100</v>
      </c>
      <c r="C22" s="59">
        <v>3.3846564938035688</v>
      </c>
      <c r="D22" s="59">
        <v>6.755773870744834</v>
      </c>
      <c r="E22" s="59">
        <v>5.7643662023051743</v>
      </c>
      <c r="F22" s="59">
        <v>12.35273354830723</v>
      </c>
      <c r="G22" s="59">
        <v>6.7653235785997703</v>
      </c>
      <c r="H22" s="59">
        <v>3.7052398404996718</v>
      </c>
      <c r="I22" s="59">
        <v>1.5763416720511059</v>
      </c>
      <c r="J22" s="59">
        <v>3.8629812514254467</v>
      </c>
      <c r="K22" s="59">
        <v>4.5502409339372658</v>
      </c>
      <c r="L22" s="59">
        <v>5.6748011869748769</v>
      </c>
      <c r="M22" s="59">
        <v>9.4097128683558058</v>
      </c>
      <c r="N22" s="59">
        <v>8.3472843703059532</v>
      </c>
      <c r="O22" s="59">
        <v>8.0703501839786274</v>
      </c>
      <c r="P22" s="59">
        <v>6.5943477924144389</v>
      </c>
      <c r="Q22" s="59">
        <v>3.6907909810939854</v>
      </c>
      <c r="R22" s="59">
        <v>5.4084515615251556</v>
      </c>
      <c r="S22" s="59">
        <v>9.6077438942123941</v>
      </c>
      <c r="T22" s="52">
        <v>6.4081849854733139</v>
      </c>
    </row>
    <row r="23" spans="1:20">
      <c r="B23" s="2" t="s">
        <v>101</v>
      </c>
      <c r="C23" s="59">
        <v>2.0611586375543021</v>
      </c>
      <c r="D23" s="59">
        <v>20.745318561077273</v>
      </c>
      <c r="E23" s="59">
        <v>9.4344853242333038</v>
      </c>
      <c r="F23" s="59">
        <v>5.1543626534931297</v>
      </c>
      <c r="G23" s="59">
        <v>4.4948729388090127</v>
      </c>
      <c r="H23" s="59">
        <v>0</v>
      </c>
      <c r="I23" s="59">
        <v>2.395500119217103</v>
      </c>
      <c r="J23" s="59">
        <v>0</v>
      </c>
      <c r="K23" s="59">
        <v>0</v>
      </c>
      <c r="L23" s="59">
        <v>4.5673888264424498</v>
      </c>
      <c r="M23" s="59">
        <v>3.2076555468338519</v>
      </c>
      <c r="N23" s="59">
        <v>4.929528025930904</v>
      </c>
      <c r="O23" s="59">
        <v>7.7810139315323363</v>
      </c>
      <c r="P23" s="59">
        <v>2.9019312413312401</v>
      </c>
      <c r="Q23" s="59">
        <v>0.63241951165138133</v>
      </c>
      <c r="R23" s="59">
        <v>8.4281272350073788</v>
      </c>
      <c r="S23" s="59">
        <v>7.202308771765412</v>
      </c>
      <c r="T23" s="52">
        <v>6.4383963788968597</v>
      </c>
    </row>
    <row r="24" spans="1:20">
      <c r="B24" s="2" t="s">
        <v>79</v>
      </c>
      <c r="C24" s="59">
        <v>0.61174832082980768</v>
      </c>
      <c r="D24" s="59">
        <v>1.7833037648113403</v>
      </c>
      <c r="E24" s="59">
        <v>0.49291832329074853</v>
      </c>
      <c r="F24" s="59">
        <v>1.1332184775368002</v>
      </c>
      <c r="G24" s="59">
        <v>1.2640903672006067</v>
      </c>
      <c r="H24" s="59">
        <v>4.4139873952836108</v>
      </c>
      <c r="I24" s="59">
        <v>1.326181401096949</v>
      </c>
      <c r="J24" s="59">
        <v>7.5203684316101587</v>
      </c>
      <c r="K24" s="59">
        <v>1.0802473986573919</v>
      </c>
      <c r="L24" s="59">
        <v>0.329804243948706</v>
      </c>
      <c r="M24" s="59">
        <v>2.8052473105187992</v>
      </c>
      <c r="N24" s="59">
        <v>0.52475294489682978</v>
      </c>
      <c r="O24" s="59">
        <v>0.55494923329454326</v>
      </c>
      <c r="P24" s="59">
        <v>1.7769814057296545</v>
      </c>
      <c r="Q24" s="59">
        <v>2.6264374578128971</v>
      </c>
      <c r="R24" s="59">
        <v>0</v>
      </c>
      <c r="S24" s="59">
        <v>4.6004365806781538</v>
      </c>
      <c r="T24" s="52">
        <v>1.8041994092022526</v>
      </c>
    </row>
    <row r="25" spans="1:20" ht="13">
      <c r="A25" s="7"/>
      <c r="C25" s="62"/>
      <c r="D25" s="62"/>
      <c r="E25" s="62"/>
      <c r="F25" s="62"/>
      <c r="G25" s="62"/>
      <c r="H25" s="62"/>
      <c r="I25" s="62"/>
      <c r="J25" s="62"/>
      <c r="K25" s="62"/>
      <c r="L25" s="62"/>
      <c r="M25" s="62"/>
      <c r="N25" s="62"/>
      <c r="O25" s="62"/>
      <c r="P25" s="62"/>
      <c r="Q25" s="62"/>
      <c r="R25" s="62"/>
      <c r="S25" s="62"/>
      <c r="T25" s="52"/>
    </row>
    <row r="26" spans="1:20" ht="13">
      <c r="A26" s="7" t="s">
        <v>6</v>
      </c>
      <c r="B26" s="12"/>
      <c r="C26" s="58">
        <v>100</v>
      </c>
      <c r="D26" s="58">
        <v>100.00000000000003</v>
      </c>
      <c r="E26" s="58">
        <v>100</v>
      </c>
      <c r="F26" s="58">
        <v>100</v>
      </c>
      <c r="G26" s="58">
        <v>100.00000000000001</v>
      </c>
      <c r="H26" s="58">
        <v>100.00000000000003</v>
      </c>
      <c r="I26" s="58">
        <v>100</v>
      </c>
      <c r="J26" s="58">
        <v>99.999999999999986</v>
      </c>
      <c r="K26" s="58">
        <v>100</v>
      </c>
      <c r="L26" s="58">
        <v>99.999999999999986</v>
      </c>
      <c r="M26" s="58">
        <v>100.00000000000001</v>
      </c>
      <c r="N26" s="58">
        <v>100</v>
      </c>
      <c r="O26" s="58">
        <v>99.999999999999986</v>
      </c>
      <c r="P26" s="58">
        <v>100.00000000000001</v>
      </c>
      <c r="Q26" s="58">
        <v>100.00000000000001</v>
      </c>
      <c r="R26" s="58">
        <v>100</v>
      </c>
      <c r="S26" s="58">
        <v>99.999999999999972</v>
      </c>
      <c r="T26" s="51">
        <v>100</v>
      </c>
    </row>
    <row r="27" spans="1:20" ht="13">
      <c r="A27" s="7"/>
      <c r="B27" s="12"/>
      <c r="C27" s="12"/>
      <c r="D27" s="12"/>
      <c r="E27" s="12"/>
      <c r="F27" s="12"/>
      <c r="G27" s="12"/>
      <c r="H27" s="12"/>
      <c r="I27" s="12"/>
      <c r="J27" s="12"/>
      <c r="K27" s="12"/>
      <c r="L27" s="12"/>
      <c r="M27" s="12"/>
      <c r="N27" s="12"/>
      <c r="O27" s="12"/>
      <c r="P27" s="12"/>
      <c r="Q27" s="12"/>
      <c r="R27" s="12"/>
      <c r="S27" s="12"/>
      <c r="T27" s="12"/>
    </row>
    <row r="29" spans="1:20">
      <c r="A29" s="5" t="s">
        <v>102</v>
      </c>
    </row>
    <row r="30" spans="1:20">
      <c r="B30" s="5"/>
      <c r="C30" s="5"/>
    </row>
    <row r="32" spans="1:20">
      <c r="A32" s="5" t="str">
        <f>'Tab 1a'!A32</f>
        <v>Quellen: Hochschulfinanzen (SHIS-FIN)</v>
      </c>
    </row>
    <row r="33" spans="1:1">
      <c r="A33" s="5" t="str">
        <f>'Tab 1a'!A33</f>
        <v>Auskünfte : persfinHS@bfs.admin.ch</v>
      </c>
    </row>
    <row r="34" spans="1:1">
      <c r="A34" s="5" t="str">
        <f>Inhalt!A35</f>
        <v>© 2021 BFS/OFS/UST</v>
      </c>
    </row>
  </sheetData>
  <phoneticPr fontId="4" type="noConversion"/>
  <hyperlinks>
    <hyperlink ref="J1" location="Inhalt!A1" display="zurück"/>
  </hyperlinks>
  <pageMargins left="0.78740157499999996" right="0.78740157499999996" top="0.984251969" bottom="0.984251969" header="0.4921259845" footer="0.4921259845"/>
  <pageSetup paperSize="9" scale="3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34"/>
  <sheetViews>
    <sheetView zoomScale="69" zoomScaleNormal="69" workbookViewId="0"/>
  </sheetViews>
  <sheetFormatPr baseColWidth="10" defaultColWidth="11.453125" defaultRowHeight="12.5"/>
  <cols>
    <col min="1" max="1" width="2.26953125" style="2" customWidth="1"/>
    <col min="2" max="2" width="50.7265625" style="2" customWidth="1"/>
    <col min="3" max="3" width="18.26953125" style="2" customWidth="1"/>
    <col min="4" max="4" width="18.7265625" style="2" customWidth="1"/>
    <col min="5" max="5" width="15.7265625" style="2" customWidth="1"/>
    <col min="6" max="6" width="17.453125" style="2" customWidth="1"/>
    <col min="7" max="7" width="15.7265625" style="2" customWidth="1"/>
    <col min="8" max="16384" width="11.453125" style="2"/>
  </cols>
  <sheetData>
    <row r="1" spans="1:9" ht="13">
      <c r="A1" s="7" t="str">
        <f>Inhalt!A9</f>
        <v>Tab.2a  Betriebserlöse* 2020 nach Leistung, Geldgeber und Finanzquelle (in Tausend Franken)</v>
      </c>
      <c r="E1" s="28"/>
      <c r="I1" s="28" t="s">
        <v>49</v>
      </c>
    </row>
    <row r="3" spans="1:9">
      <c r="B3" s="47" t="s">
        <v>90</v>
      </c>
      <c r="C3" s="47"/>
    </row>
    <row r="4" spans="1:9" ht="34.5">
      <c r="A4" s="8"/>
      <c r="B4" s="9"/>
      <c r="C4" s="8" t="s">
        <v>104</v>
      </c>
      <c r="D4" s="146" t="s">
        <v>174</v>
      </c>
      <c r="E4" s="146" t="s">
        <v>105</v>
      </c>
      <c r="F4" s="146" t="s">
        <v>44</v>
      </c>
      <c r="G4" s="146" t="s">
        <v>1</v>
      </c>
    </row>
    <row r="5" spans="1:9">
      <c r="D5" s="55"/>
      <c r="E5" s="55"/>
      <c r="F5" s="55"/>
      <c r="G5" s="55"/>
    </row>
    <row r="6" spans="1:9" ht="13">
      <c r="A6" s="7" t="s">
        <v>91</v>
      </c>
      <c r="D6" s="55"/>
      <c r="E6" s="55"/>
      <c r="F6" s="55"/>
      <c r="G6" s="55"/>
    </row>
    <row r="7" spans="1:9" s="10" customFormat="1" ht="18" customHeight="1">
      <c r="B7" s="11" t="s">
        <v>5</v>
      </c>
      <c r="C7" s="58">
        <v>1327.77</v>
      </c>
      <c r="D7" s="58">
        <v>14216.11</v>
      </c>
      <c r="E7" s="58">
        <v>315.22999999999996</v>
      </c>
      <c r="F7" s="58">
        <v>1641.31</v>
      </c>
      <c r="G7" s="58">
        <v>17500.420000000002</v>
      </c>
    </row>
    <row r="8" spans="1:9">
      <c r="B8" s="120" t="s">
        <v>173</v>
      </c>
      <c r="C8" s="59">
        <v>0</v>
      </c>
      <c r="D8" s="59">
        <v>-7.16</v>
      </c>
      <c r="E8" s="59">
        <v>0</v>
      </c>
      <c r="F8" s="59">
        <v>0</v>
      </c>
      <c r="G8" s="59">
        <v>-7.16</v>
      </c>
    </row>
    <row r="9" spans="1:9">
      <c r="B9" s="120" t="s">
        <v>92</v>
      </c>
      <c r="C9" s="59">
        <v>0</v>
      </c>
      <c r="D9" s="59">
        <v>7128.72</v>
      </c>
      <c r="E9" s="59">
        <v>0.68</v>
      </c>
      <c r="F9" s="59">
        <v>22.63</v>
      </c>
      <c r="G9" s="59">
        <v>7152.0300000000007</v>
      </c>
    </row>
    <row r="10" spans="1:9">
      <c r="B10" s="13" t="s">
        <v>93</v>
      </c>
      <c r="C10" s="59">
        <v>1074.0999999999999</v>
      </c>
      <c r="D10" s="59">
        <v>3608.73</v>
      </c>
      <c r="E10" s="59">
        <v>29.34</v>
      </c>
      <c r="F10" s="59">
        <v>13.49</v>
      </c>
      <c r="G10" s="59">
        <v>4725.66</v>
      </c>
    </row>
    <row r="11" spans="1:9">
      <c r="B11" s="13" t="s">
        <v>94</v>
      </c>
      <c r="C11" s="59">
        <v>253.67</v>
      </c>
      <c r="D11" s="59">
        <v>3149.84</v>
      </c>
      <c r="E11" s="59">
        <v>285.20999999999998</v>
      </c>
      <c r="F11" s="59">
        <v>1605.19</v>
      </c>
      <c r="G11" s="59">
        <v>5293.91</v>
      </c>
    </row>
    <row r="12" spans="1:9">
      <c r="B12" s="13" t="s">
        <v>72</v>
      </c>
      <c r="C12" s="59">
        <v>0</v>
      </c>
      <c r="D12" s="59">
        <v>335.98</v>
      </c>
      <c r="E12" s="59">
        <v>0</v>
      </c>
      <c r="F12" s="59">
        <v>0</v>
      </c>
      <c r="G12" s="59">
        <v>335.98</v>
      </c>
    </row>
    <row r="13" spans="1:9" ht="13">
      <c r="A13" s="7"/>
      <c r="D13" s="124"/>
      <c r="E13" s="124"/>
      <c r="F13" s="124"/>
      <c r="G13" s="124"/>
    </row>
    <row r="14" spans="1:9" ht="13">
      <c r="A14" s="7" t="s">
        <v>95</v>
      </c>
      <c r="D14" s="61"/>
      <c r="E14" s="61"/>
      <c r="F14" s="61"/>
      <c r="G14" s="61"/>
    </row>
    <row r="15" spans="1:9" s="10" customFormat="1" ht="18" customHeight="1">
      <c r="B15" s="11" t="s">
        <v>5</v>
      </c>
      <c r="C15" s="58">
        <v>438045.69999999995</v>
      </c>
      <c r="D15" s="58">
        <v>68005.06</v>
      </c>
      <c r="E15" s="58">
        <v>50492.94</v>
      </c>
      <c r="F15" s="58">
        <v>28034.21</v>
      </c>
      <c r="G15" s="58">
        <v>584577.90999999992</v>
      </c>
    </row>
    <row r="16" spans="1:9">
      <c r="B16" s="13" t="s">
        <v>96</v>
      </c>
      <c r="C16" s="59">
        <v>293657.44</v>
      </c>
      <c r="D16" s="59">
        <v>0</v>
      </c>
      <c r="E16" s="59">
        <v>0</v>
      </c>
      <c r="F16" s="59">
        <v>0</v>
      </c>
      <c r="G16" s="59">
        <v>293657.44</v>
      </c>
    </row>
    <row r="17" spans="1:7">
      <c r="B17" s="13" t="s">
        <v>97</v>
      </c>
      <c r="C17" s="59">
        <v>104703.79</v>
      </c>
      <c r="D17" s="59">
        <v>0</v>
      </c>
      <c r="E17" s="59">
        <v>0</v>
      </c>
      <c r="F17" s="59">
        <v>0</v>
      </c>
      <c r="G17" s="59">
        <v>104703.79</v>
      </c>
    </row>
    <row r="18" spans="1:7">
      <c r="B18" s="13" t="s">
        <v>98</v>
      </c>
      <c r="C18" s="59">
        <v>39684.47</v>
      </c>
      <c r="D18" s="59">
        <v>68005.06</v>
      </c>
      <c r="E18" s="59">
        <v>50492.94</v>
      </c>
      <c r="F18" s="59">
        <v>28034.21</v>
      </c>
      <c r="G18" s="59">
        <v>186216.68</v>
      </c>
    </row>
    <row r="19" spans="1:7" ht="13">
      <c r="A19" s="7"/>
      <c r="D19" s="59"/>
      <c r="E19" s="59"/>
      <c r="F19" s="59"/>
      <c r="G19" s="59"/>
    </row>
    <row r="20" spans="1:7" ht="13">
      <c r="A20" s="7" t="s">
        <v>76</v>
      </c>
      <c r="D20" s="61"/>
      <c r="E20" s="61"/>
      <c r="F20" s="61"/>
      <c r="G20" s="61"/>
    </row>
    <row r="21" spans="1:7" s="10" customFormat="1" ht="18" customHeight="1">
      <c r="B21" s="11" t="s">
        <v>99</v>
      </c>
      <c r="C21" s="58">
        <v>36382.959999999999</v>
      </c>
      <c r="D21" s="58">
        <v>10205.209999999999</v>
      </c>
      <c r="E21" s="58">
        <v>37714.720000000001</v>
      </c>
      <c r="F21" s="58">
        <v>19048.03</v>
      </c>
      <c r="G21" s="58">
        <v>103350.92000000001</v>
      </c>
    </row>
    <row r="22" spans="1:7">
      <c r="B22" s="2" t="s">
        <v>100</v>
      </c>
      <c r="C22" s="59">
        <v>28527.27</v>
      </c>
      <c r="D22" s="59">
        <v>10.55</v>
      </c>
      <c r="E22" s="59">
        <v>16160.75</v>
      </c>
      <c r="F22" s="59">
        <v>506.66</v>
      </c>
      <c r="G22" s="59">
        <v>45205.23</v>
      </c>
    </row>
    <row r="23" spans="1:7">
      <c r="B23" s="2" t="s">
        <v>101</v>
      </c>
      <c r="C23" s="59">
        <v>3108.11</v>
      </c>
      <c r="D23" s="59">
        <v>8786.01</v>
      </c>
      <c r="E23" s="59">
        <v>18903.02</v>
      </c>
      <c r="F23" s="59">
        <v>14621.2</v>
      </c>
      <c r="G23" s="59">
        <v>45418.34</v>
      </c>
    </row>
    <row r="24" spans="1:7">
      <c r="B24" s="2" t="s">
        <v>79</v>
      </c>
      <c r="C24" s="59">
        <v>4747.58</v>
      </c>
      <c r="D24" s="59">
        <v>1408.65</v>
      </c>
      <c r="E24" s="59">
        <v>2650.95</v>
      </c>
      <c r="F24" s="59">
        <v>3920.17</v>
      </c>
      <c r="G24" s="59">
        <v>12727.35</v>
      </c>
    </row>
    <row r="25" spans="1:7" ht="13">
      <c r="A25" s="7"/>
      <c r="D25" s="62"/>
      <c r="E25" s="62"/>
      <c r="F25" s="62"/>
      <c r="G25" s="62"/>
    </row>
    <row r="26" spans="1:7" ht="13">
      <c r="A26" s="7" t="s">
        <v>6</v>
      </c>
      <c r="B26" s="12"/>
      <c r="C26" s="58">
        <v>475756.43</v>
      </c>
      <c r="D26" s="58">
        <v>92426.38</v>
      </c>
      <c r="E26" s="58">
        <v>88522.890000000014</v>
      </c>
      <c r="F26" s="58">
        <v>48723.55</v>
      </c>
      <c r="G26" s="58">
        <v>705429.25</v>
      </c>
    </row>
    <row r="27" spans="1:7" ht="13">
      <c r="A27" s="7"/>
      <c r="B27" s="12"/>
      <c r="C27" s="12"/>
      <c r="D27" s="12"/>
      <c r="E27" s="12"/>
      <c r="F27" s="12"/>
      <c r="G27" s="12"/>
    </row>
    <row r="29" spans="1:7">
      <c r="A29" s="5" t="s">
        <v>102</v>
      </c>
    </row>
    <row r="30" spans="1:7">
      <c r="B30" s="5"/>
      <c r="C30" s="5"/>
    </row>
    <row r="32" spans="1:7">
      <c r="A32" s="5" t="str">
        <f>'Tab 1a'!A32</f>
        <v>Quellen: Hochschulfinanzen (SHIS-FIN)</v>
      </c>
    </row>
    <row r="33" spans="1:5">
      <c r="A33" s="5" t="str">
        <f>'Tab 1a'!A33</f>
        <v>Auskünfte : persfinHS@bfs.admin.ch</v>
      </c>
      <c r="E33" s="34"/>
    </row>
    <row r="34" spans="1:5">
      <c r="A34" s="5" t="str">
        <f>Inhalt!A35</f>
        <v>© 2021 BFS/OFS/UST</v>
      </c>
    </row>
  </sheetData>
  <phoneticPr fontId="4" type="noConversion"/>
  <hyperlinks>
    <hyperlink ref="I1" location="Inhalt!A1" display="zurück"/>
  </hyperlinks>
  <pageMargins left="0.78740157499999996" right="0.78740157499999996" top="0.984251969" bottom="0.984251969" header="0.4921259845" footer="0.4921259845"/>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34"/>
  <sheetViews>
    <sheetView zoomScale="64" zoomScaleNormal="64" workbookViewId="0">
      <selection activeCell="J14" sqref="J14"/>
    </sheetView>
  </sheetViews>
  <sheetFormatPr baseColWidth="10" defaultColWidth="11.453125" defaultRowHeight="12.5"/>
  <cols>
    <col min="1" max="1" width="2.26953125" style="2" customWidth="1"/>
    <col min="2" max="2" width="50.7265625" style="2" customWidth="1"/>
    <col min="3" max="3" width="18.453125" style="2" customWidth="1"/>
    <col min="4" max="4" width="20.08984375" style="2" customWidth="1"/>
    <col min="5" max="5" width="15.7265625" style="2" customWidth="1"/>
    <col min="6" max="6" width="17" style="2" customWidth="1"/>
    <col min="7" max="7" width="15.7265625" style="2" customWidth="1"/>
    <col min="8" max="16384" width="11.453125" style="2"/>
  </cols>
  <sheetData>
    <row r="1" spans="1:9" ht="13">
      <c r="A1" s="7" t="str">
        <f>Inhalt!A11</f>
        <v>Tab.2b Betriebserlöse* 2020 nach Leistung, Geldgeber und Finanzquelle (in %)</v>
      </c>
      <c r="E1" s="28"/>
      <c r="I1" s="28" t="s">
        <v>49</v>
      </c>
    </row>
    <row r="3" spans="1:9">
      <c r="B3" s="47" t="s">
        <v>103</v>
      </c>
      <c r="C3" s="47"/>
    </row>
    <row r="4" spans="1:9" ht="23">
      <c r="A4" s="8"/>
      <c r="B4" s="9"/>
      <c r="C4" s="8" t="s">
        <v>104</v>
      </c>
      <c r="D4" s="146" t="s">
        <v>174</v>
      </c>
      <c r="E4" s="146" t="s">
        <v>105</v>
      </c>
      <c r="F4" s="146" t="s">
        <v>44</v>
      </c>
      <c r="G4" s="146" t="s">
        <v>1</v>
      </c>
    </row>
    <row r="5" spans="1:9">
      <c r="D5" s="55"/>
      <c r="E5" s="55"/>
      <c r="F5" s="55"/>
      <c r="G5" s="55"/>
    </row>
    <row r="6" spans="1:9" ht="13">
      <c r="A6" s="7" t="s">
        <v>91</v>
      </c>
      <c r="D6" s="55"/>
      <c r="E6" s="55"/>
      <c r="F6" s="55"/>
      <c r="G6" s="55"/>
    </row>
    <row r="7" spans="1:9" s="10" customFormat="1" ht="18" customHeight="1">
      <c r="B7" s="11" t="s">
        <v>5</v>
      </c>
      <c r="C7" s="58">
        <v>0.27908608613024943</v>
      </c>
      <c r="D7" s="58">
        <v>15.381009188069468</v>
      </c>
      <c r="E7" s="58">
        <v>0.35609998724623648</v>
      </c>
      <c r="F7" s="58">
        <v>3.3686174344849666</v>
      </c>
      <c r="G7" s="58">
        <v>2.4808185937852736</v>
      </c>
    </row>
    <row r="8" spans="1:9">
      <c r="B8" s="120" t="s">
        <v>173</v>
      </c>
      <c r="C8" s="59">
        <v>0</v>
      </c>
      <c r="D8" s="59">
        <v>-7.7467060810993563E-3</v>
      </c>
      <c r="E8" s="59">
        <v>0</v>
      </c>
      <c r="F8" s="59">
        <v>0</v>
      </c>
      <c r="G8" s="59">
        <v>-1.0149848478780827E-3</v>
      </c>
    </row>
    <row r="9" spans="1:9">
      <c r="B9" s="120" t="s">
        <v>92</v>
      </c>
      <c r="C9" s="59">
        <v>0</v>
      </c>
      <c r="D9" s="59">
        <v>7.7128629293931024</v>
      </c>
      <c r="E9" s="59">
        <v>7.6816290114342168E-4</v>
      </c>
      <c r="F9" s="59">
        <v>4.6445712596885895E-2</v>
      </c>
      <c r="G9" s="59">
        <v>1.0138550393253472</v>
      </c>
    </row>
    <row r="10" spans="1:9">
      <c r="B10" s="13" t="s">
        <v>93</v>
      </c>
      <c r="C10" s="59">
        <v>0.22576678574790882</v>
      </c>
      <c r="D10" s="59">
        <v>3.9044372396711844</v>
      </c>
      <c r="E10" s="59">
        <v>3.3143969881688225E-2</v>
      </c>
      <c r="F10" s="59">
        <v>2.7686816744674804E-2</v>
      </c>
      <c r="G10" s="59">
        <v>0.66989850505915371</v>
      </c>
    </row>
    <row r="11" spans="1:9">
      <c r="B11" s="13" t="s">
        <v>94</v>
      </c>
      <c r="C11" s="59">
        <v>5.3319300382340604E-2</v>
      </c>
      <c r="D11" s="59">
        <v>3.4079447880572626</v>
      </c>
      <c r="E11" s="59">
        <v>0.32218785446340481</v>
      </c>
      <c r="F11" s="59">
        <v>3.2944849051434058</v>
      </c>
      <c r="G11" s="59">
        <v>0.75045229553495263</v>
      </c>
    </row>
    <row r="12" spans="1:9">
      <c r="B12" s="13" t="s">
        <v>72</v>
      </c>
      <c r="C12" s="59">
        <v>0</v>
      </c>
      <c r="D12" s="59">
        <v>0.36351093702901704</v>
      </c>
      <c r="E12" s="59">
        <v>0</v>
      </c>
      <c r="F12" s="59">
        <v>0</v>
      </c>
      <c r="G12" s="59">
        <v>4.7627738713698083E-2</v>
      </c>
    </row>
    <row r="13" spans="1:9" ht="13">
      <c r="A13" s="7"/>
      <c r="D13" s="124"/>
      <c r="E13" s="124"/>
      <c r="F13" s="124"/>
      <c r="G13" s="124"/>
    </row>
    <row r="14" spans="1:9" ht="13">
      <c r="A14" s="7" t="s">
        <v>95</v>
      </c>
      <c r="D14" s="61"/>
      <c r="E14" s="61"/>
      <c r="F14" s="61"/>
      <c r="G14" s="61"/>
    </row>
    <row r="15" spans="1:9" s="10" customFormat="1" ht="18" customHeight="1">
      <c r="B15" s="11" t="s">
        <v>5</v>
      </c>
      <c r="C15" s="58">
        <v>92.073521738844391</v>
      </c>
      <c r="D15" s="58">
        <v>73.577543554123821</v>
      </c>
      <c r="E15" s="58">
        <v>57.039416584795177</v>
      </c>
      <c r="F15" s="58">
        <v>57.537289462693089</v>
      </c>
      <c r="G15" s="58">
        <v>82.868396795284568</v>
      </c>
    </row>
    <row r="16" spans="1:9">
      <c r="B16" s="13" t="s">
        <v>96</v>
      </c>
      <c r="C16" s="59">
        <v>61.724323936094784</v>
      </c>
      <c r="D16" s="59">
        <v>0</v>
      </c>
      <c r="E16" s="59">
        <v>0</v>
      </c>
      <c r="F16" s="59">
        <v>0</v>
      </c>
      <c r="G16" s="59">
        <v>41.628191629422794</v>
      </c>
    </row>
    <row r="17" spans="1:7">
      <c r="B17" s="13" t="s">
        <v>97</v>
      </c>
      <c r="C17" s="59">
        <v>22.007855994715612</v>
      </c>
      <c r="D17" s="59">
        <v>0</v>
      </c>
      <c r="E17" s="59">
        <v>0</v>
      </c>
      <c r="F17" s="59">
        <v>0</v>
      </c>
      <c r="G17" s="59">
        <v>14.842564296844794</v>
      </c>
    </row>
    <row r="18" spans="1:7">
      <c r="B18" s="13" t="s">
        <v>98</v>
      </c>
      <c r="C18" s="59">
        <v>8.3413418080339969</v>
      </c>
      <c r="D18" s="59">
        <v>73.577543554123821</v>
      </c>
      <c r="E18" s="59">
        <v>57.039416584795177</v>
      </c>
      <c r="F18" s="59">
        <v>57.537289462693089</v>
      </c>
      <c r="G18" s="59">
        <v>26.397640869016985</v>
      </c>
    </row>
    <row r="19" spans="1:7" ht="13">
      <c r="A19" s="7"/>
      <c r="D19" s="59"/>
      <c r="E19" s="59"/>
      <c r="F19" s="59"/>
      <c r="G19" s="59"/>
    </row>
    <row r="20" spans="1:7" ht="13">
      <c r="A20" s="7" t="s">
        <v>76</v>
      </c>
      <c r="D20" s="61"/>
      <c r="E20" s="61"/>
      <c r="F20" s="61"/>
      <c r="G20" s="61"/>
    </row>
    <row r="21" spans="1:7" s="10" customFormat="1" ht="18" customHeight="1">
      <c r="B21" s="11" t="s">
        <v>99</v>
      </c>
      <c r="C21" s="58">
        <v>7.6473921750253595</v>
      </c>
      <c r="D21" s="58">
        <v>11.0414472578067</v>
      </c>
      <c r="E21" s="58">
        <v>42.60448342795857</v>
      </c>
      <c r="F21" s="58">
        <v>39.094093102821944</v>
      </c>
      <c r="G21" s="58">
        <v>14.650784610930152</v>
      </c>
    </row>
    <row r="22" spans="1:7">
      <c r="B22" s="2" t="s">
        <v>100</v>
      </c>
      <c r="C22" s="59">
        <v>5.9961922112119437</v>
      </c>
      <c r="D22" s="59">
        <v>1.1414490105530478E-2</v>
      </c>
      <c r="E22" s="59">
        <v>18.256012653902282</v>
      </c>
      <c r="F22" s="59">
        <v>1.0398667584771635</v>
      </c>
      <c r="G22" s="59">
        <v>6.408187638944657</v>
      </c>
    </row>
    <row r="23" spans="1:7">
      <c r="B23" s="2" t="s">
        <v>101</v>
      </c>
      <c r="C23" s="59">
        <v>0.65329857969549676</v>
      </c>
      <c r="D23" s="59">
        <v>9.5059549016200791</v>
      </c>
      <c r="E23" s="59">
        <v>21.353821593488416</v>
      </c>
      <c r="F23" s="59">
        <v>30.008486655836858</v>
      </c>
      <c r="G23" s="59">
        <v>6.4383976139350612</v>
      </c>
    </row>
    <row r="24" spans="1:7">
      <c r="B24" s="2" t="s">
        <v>79</v>
      </c>
      <c r="C24" s="59">
        <v>0.9979013841179194</v>
      </c>
      <c r="D24" s="59">
        <v>1.5240778660810907</v>
      </c>
      <c r="E24" s="59">
        <v>2.9946491805678725</v>
      </c>
      <c r="F24" s="59">
        <v>8.0457396885079184</v>
      </c>
      <c r="G24" s="59">
        <v>1.8041993580504352</v>
      </c>
    </row>
    <row r="25" spans="1:7" ht="13">
      <c r="A25" s="7"/>
      <c r="D25" s="62"/>
      <c r="E25" s="62"/>
      <c r="F25" s="62"/>
      <c r="G25" s="62"/>
    </row>
    <row r="26" spans="1:7" ht="13">
      <c r="A26" s="7" t="s">
        <v>6</v>
      </c>
      <c r="B26" s="12"/>
      <c r="C26" s="58">
        <v>100</v>
      </c>
      <c r="D26" s="58">
        <v>99.999999999999986</v>
      </c>
      <c r="E26" s="58">
        <v>99.999999999999986</v>
      </c>
      <c r="F26" s="58">
        <v>100</v>
      </c>
      <c r="G26" s="58">
        <v>100</v>
      </c>
    </row>
    <row r="27" spans="1:7" ht="13">
      <c r="A27" s="7"/>
      <c r="B27" s="12"/>
      <c r="C27" s="12"/>
      <c r="D27" s="12"/>
      <c r="E27" s="12"/>
      <c r="F27" s="12"/>
      <c r="G27" s="12"/>
    </row>
    <row r="29" spans="1:7">
      <c r="A29" s="5" t="s">
        <v>102</v>
      </c>
    </row>
    <row r="30" spans="1:7">
      <c r="B30" s="5"/>
      <c r="C30" s="5"/>
    </row>
    <row r="32" spans="1:7">
      <c r="A32" s="5" t="str">
        <f>'Tab 1a'!A32</f>
        <v>Quellen: Hochschulfinanzen (SHIS-FIN)</v>
      </c>
    </row>
    <row r="33" spans="1:5">
      <c r="A33" s="5" t="str">
        <f>'Tab 1a'!A33</f>
        <v>Auskünfte : persfinHS@bfs.admin.ch</v>
      </c>
      <c r="E33" s="34"/>
    </row>
    <row r="34" spans="1:5">
      <c r="A34" s="5" t="str">
        <f>Inhalt!A35</f>
        <v>© 2021 BFS/OFS/UST</v>
      </c>
    </row>
  </sheetData>
  <phoneticPr fontId="4" type="noConversion"/>
  <hyperlinks>
    <hyperlink ref="I1" location="Inhalt!A1" display="zurück"/>
  </hyperlinks>
  <pageMargins left="0.78740157499999996" right="0.78740157499999996" top="0.984251969" bottom="0.984251969" header="0.4921259845" footer="0.4921259845"/>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100"/>
  <sheetViews>
    <sheetView zoomScale="65" zoomScaleNormal="65" workbookViewId="0">
      <selection activeCell="L7" sqref="L7"/>
    </sheetView>
  </sheetViews>
  <sheetFormatPr baseColWidth="10" defaultColWidth="11.453125" defaultRowHeight="12.5"/>
  <cols>
    <col min="1" max="1" width="25.7265625" style="18" customWidth="1"/>
    <col min="2" max="5" width="14.81640625" style="2" customWidth="1"/>
    <col min="6" max="6" width="6.26953125" style="2" customWidth="1"/>
    <col min="7" max="7" width="25.7265625" style="2" customWidth="1"/>
    <col min="8" max="11" width="18.26953125" style="2" customWidth="1"/>
    <col min="12" max="16384" width="11.453125" style="2"/>
  </cols>
  <sheetData>
    <row r="1" spans="1:11" s="7" customFormat="1" ht="13">
      <c r="A1" s="7" t="s">
        <v>180</v>
      </c>
      <c r="J1" s="28" t="s">
        <v>49</v>
      </c>
    </row>
    <row r="2" spans="1:11">
      <c r="A2" s="18" t="s">
        <v>0</v>
      </c>
    </row>
    <row r="3" spans="1:11" ht="30" customHeight="1">
      <c r="A3" s="49" t="s">
        <v>106</v>
      </c>
      <c r="B3" s="29"/>
      <c r="C3" s="29"/>
      <c r="D3" s="29"/>
      <c r="E3" s="29"/>
      <c r="G3" s="49" t="s">
        <v>90</v>
      </c>
      <c r="H3" s="29"/>
      <c r="I3" s="29"/>
      <c r="J3" s="29"/>
      <c r="K3" s="29"/>
    </row>
    <row r="4" spans="1:11" ht="5.25" customHeight="1">
      <c r="A4" s="18" t="s">
        <v>0</v>
      </c>
    </row>
    <row r="5" spans="1:11" s="15" customFormat="1" ht="24" customHeight="1">
      <c r="A5" s="30" t="s">
        <v>104</v>
      </c>
      <c r="G5" s="30" t="s">
        <v>104</v>
      </c>
    </row>
    <row r="6" spans="1:11">
      <c r="A6" s="34"/>
      <c r="G6" s="34"/>
    </row>
    <row r="7" spans="1:11" s="17" customFormat="1" ht="18.75" customHeight="1">
      <c r="A7" s="147"/>
      <c r="B7" s="9" t="s">
        <v>45</v>
      </c>
      <c r="C7" s="9" t="s">
        <v>95</v>
      </c>
      <c r="D7" s="9" t="s">
        <v>76</v>
      </c>
      <c r="E7" s="9" t="s">
        <v>1</v>
      </c>
      <c r="G7" s="147"/>
      <c r="H7" s="9" t="s">
        <v>45</v>
      </c>
      <c r="I7" s="9" t="s">
        <v>95</v>
      </c>
      <c r="J7" s="9" t="s">
        <v>76</v>
      </c>
      <c r="K7" s="9" t="s">
        <v>1</v>
      </c>
    </row>
    <row r="8" spans="1:11" s="17" customFormat="1" ht="12.75" customHeight="1">
      <c r="A8" s="115" t="s">
        <v>42</v>
      </c>
      <c r="B8" s="124">
        <v>0</v>
      </c>
      <c r="C8" s="124">
        <v>95.848791496446424</v>
      </c>
      <c r="D8" s="124">
        <v>4.1512085035535726</v>
      </c>
      <c r="E8" s="62">
        <v>100</v>
      </c>
      <c r="G8" s="115" t="s">
        <v>42</v>
      </c>
      <c r="H8" s="124">
        <v>0</v>
      </c>
      <c r="I8" s="124">
        <v>1991.92</v>
      </c>
      <c r="J8" s="124">
        <v>86.27</v>
      </c>
      <c r="K8" s="62">
        <v>2078.19</v>
      </c>
    </row>
    <row r="9" spans="1:11" ht="13">
      <c r="A9" s="54" t="s">
        <v>13</v>
      </c>
      <c r="B9" s="60">
        <v>0.1627082842064359</v>
      </c>
      <c r="C9" s="60">
        <v>89.986382854352996</v>
      </c>
      <c r="D9" s="60">
        <v>9.8509088614405602</v>
      </c>
      <c r="E9" s="62">
        <v>99.999999999999986</v>
      </c>
      <c r="G9" s="54" t="s">
        <v>13</v>
      </c>
      <c r="H9" s="124">
        <v>97.98</v>
      </c>
      <c r="I9" s="124">
        <v>54188.18</v>
      </c>
      <c r="J9" s="124">
        <v>5932.04</v>
      </c>
      <c r="K9" s="62">
        <v>60218.200000000004</v>
      </c>
    </row>
    <row r="10" spans="1:11" ht="13">
      <c r="A10" s="54" t="s">
        <v>19</v>
      </c>
      <c r="B10" s="60">
        <v>0</v>
      </c>
      <c r="C10" s="60">
        <v>91.555122525272793</v>
      </c>
      <c r="D10" s="60">
        <v>8.4448774747272033</v>
      </c>
      <c r="E10" s="62">
        <v>100</v>
      </c>
      <c r="G10" s="54" t="s">
        <v>19</v>
      </c>
      <c r="H10" s="124">
        <v>0</v>
      </c>
      <c r="I10" s="124">
        <v>10082.81</v>
      </c>
      <c r="J10" s="124">
        <v>930.02</v>
      </c>
      <c r="K10" s="62">
        <v>11012.83</v>
      </c>
    </row>
    <row r="11" spans="1:11" ht="13">
      <c r="A11" s="54" t="s">
        <v>8</v>
      </c>
      <c r="B11" s="60">
        <v>0</v>
      </c>
      <c r="C11" s="60">
        <v>89.668750703980578</v>
      </c>
      <c r="D11" s="60">
        <v>10.331249296019433</v>
      </c>
      <c r="E11" s="62">
        <v>100.00000000000001</v>
      </c>
      <c r="G11" s="54" t="s">
        <v>8</v>
      </c>
      <c r="H11" s="124">
        <v>0</v>
      </c>
      <c r="I11" s="124">
        <v>17593.52</v>
      </c>
      <c r="J11" s="124">
        <v>2027.05</v>
      </c>
      <c r="K11" s="62">
        <v>19620.57</v>
      </c>
    </row>
    <row r="12" spans="1:11" ht="13">
      <c r="A12" s="54" t="s">
        <v>18</v>
      </c>
      <c r="B12" s="60">
        <v>0</v>
      </c>
      <c r="C12" s="60">
        <v>93.361243803084477</v>
      </c>
      <c r="D12" s="60">
        <v>6.6387561969155229</v>
      </c>
      <c r="E12" s="62">
        <v>100</v>
      </c>
      <c r="G12" s="54" t="s">
        <v>18</v>
      </c>
      <c r="H12" s="124">
        <v>0</v>
      </c>
      <c r="I12" s="124">
        <v>80117.83</v>
      </c>
      <c r="J12" s="124">
        <v>5697.04</v>
      </c>
      <c r="K12" s="62">
        <v>85814.87</v>
      </c>
    </row>
    <row r="13" spans="1:11" ht="13">
      <c r="A13" s="54" t="s">
        <v>16</v>
      </c>
      <c r="B13" s="60">
        <v>0.50129075498066511</v>
      </c>
      <c r="C13" s="60">
        <v>93.55531640939661</v>
      </c>
      <c r="D13" s="60">
        <v>5.9433928356227241</v>
      </c>
      <c r="E13" s="62">
        <v>100</v>
      </c>
      <c r="G13" s="54" t="s">
        <v>16</v>
      </c>
      <c r="H13" s="124">
        <v>71.13</v>
      </c>
      <c r="I13" s="124">
        <v>13274.91</v>
      </c>
      <c r="J13" s="124">
        <v>843.33</v>
      </c>
      <c r="K13" s="62">
        <v>14189.369999999999</v>
      </c>
    </row>
    <row r="14" spans="1:11" ht="13">
      <c r="A14" s="54" t="s">
        <v>17</v>
      </c>
      <c r="B14" s="60">
        <v>0</v>
      </c>
      <c r="C14" s="60">
        <v>96.184013879216991</v>
      </c>
      <c r="D14" s="60">
        <v>3.8159861207830139</v>
      </c>
      <c r="E14" s="62">
        <v>100</v>
      </c>
      <c r="G14" s="54" t="s">
        <v>17</v>
      </c>
      <c r="H14" s="124">
        <v>0</v>
      </c>
      <c r="I14" s="124">
        <v>46974.82</v>
      </c>
      <c r="J14" s="124">
        <v>1863.67</v>
      </c>
      <c r="K14" s="62">
        <v>48838.49</v>
      </c>
    </row>
    <row r="15" spans="1:11" ht="13">
      <c r="A15" s="54" t="s">
        <v>9</v>
      </c>
      <c r="B15" s="60">
        <v>0.27903192159165252</v>
      </c>
      <c r="C15" s="60">
        <v>85.146647510753965</v>
      </c>
      <c r="D15" s="60">
        <v>14.574320567654386</v>
      </c>
      <c r="E15" s="62">
        <v>100</v>
      </c>
      <c r="G15" s="54" t="s">
        <v>9</v>
      </c>
      <c r="H15" s="124">
        <v>29.56</v>
      </c>
      <c r="I15" s="124">
        <v>9020.24</v>
      </c>
      <c r="J15" s="124">
        <v>1543.97</v>
      </c>
      <c r="K15" s="62">
        <v>10593.769999999999</v>
      </c>
    </row>
    <row r="16" spans="1:11" ht="13">
      <c r="A16" s="54" t="s">
        <v>10</v>
      </c>
      <c r="B16" s="60">
        <v>0</v>
      </c>
      <c r="C16" s="60">
        <v>92.311736869778585</v>
      </c>
      <c r="D16" s="60">
        <v>7.6882631302214177</v>
      </c>
      <c r="E16" s="62">
        <v>100</v>
      </c>
      <c r="G16" s="54" t="s">
        <v>10</v>
      </c>
      <c r="H16" s="124">
        <v>0</v>
      </c>
      <c r="I16" s="124">
        <v>10428.66</v>
      </c>
      <c r="J16" s="124">
        <v>868.56</v>
      </c>
      <c r="K16" s="62">
        <v>11297.22</v>
      </c>
    </row>
    <row r="17" spans="1:11" ht="13">
      <c r="A17" s="65" t="s">
        <v>33</v>
      </c>
      <c r="B17" s="60">
        <v>0.47747695729996986</v>
      </c>
      <c r="C17" s="60">
        <v>92.515673290524916</v>
      </c>
      <c r="D17" s="60">
        <v>7.006849752175115</v>
      </c>
      <c r="E17" s="62">
        <v>100</v>
      </c>
      <c r="G17" s="65" t="s">
        <v>33</v>
      </c>
      <c r="H17" s="124">
        <v>314.24</v>
      </c>
      <c r="I17" s="124">
        <v>60886.97</v>
      </c>
      <c r="J17" s="124">
        <v>4611.3900000000003</v>
      </c>
      <c r="K17" s="62">
        <v>65812.600000000006</v>
      </c>
    </row>
    <row r="18" spans="1:11" ht="13">
      <c r="A18" s="65" t="s">
        <v>168</v>
      </c>
      <c r="B18" s="60">
        <v>1.4920245881066312</v>
      </c>
      <c r="C18" s="60">
        <v>89.626252754042355</v>
      </c>
      <c r="D18" s="60">
        <v>8.8817226578510002</v>
      </c>
      <c r="E18" s="62">
        <v>99.999999999999986</v>
      </c>
      <c r="G18" s="65" t="s">
        <v>168</v>
      </c>
      <c r="H18" s="124">
        <v>728.8</v>
      </c>
      <c r="I18" s="124">
        <v>43779.18</v>
      </c>
      <c r="J18" s="124">
        <v>4338.3999999999996</v>
      </c>
      <c r="K18" s="62">
        <v>48846.380000000005</v>
      </c>
    </row>
    <row r="19" spans="1:11" ht="13">
      <c r="A19" s="65" t="s">
        <v>169</v>
      </c>
      <c r="B19" s="60">
        <v>0</v>
      </c>
      <c r="C19" s="60">
        <v>93.97723185823348</v>
      </c>
      <c r="D19" s="60">
        <v>6.022768141766524</v>
      </c>
      <c r="E19" s="62">
        <v>100</v>
      </c>
      <c r="G19" s="65" t="s">
        <v>169</v>
      </c>
      <c r="H19" s="124">
        <v>0</v>
      </c>
      <c r="I19" s="124">
        <v>9197.89</v>
      </c>
      <c r="J19" s="124">
        <v>589.47</v>
      </c>
      <c r="K19" s="62">
        <v>9787.3599999999988</v>
      </c>
    </row>
    <row r="20" spans="1:11" ht="13">
      <c r="A20" s="54" t="s">
        <v>170</v>
      </c>
      <c r="B20" s="60">
        <v>0</v>
      </c>
      <c r="C20" s="60">
        <v>94.300191063491937</v>
      </c>
      <c r="D20" s="60">
        <v>5.699808936508064</v>
      </c>
      <c r="E20" s="62">
        <v>100</v>
      </c>
      <c r="G20" s="54" t="s">
        <v>170</v>
      </c>
      <c r="H20" s="124">
        <v>0</v>
      </c>
      <c r="I20" s="124">
        <v>10606.48</v>
      </c>
      <c r="J20" s="124">
        <v>641.09</v>
      </c>
      <c r="K20" s="62">
        <v>11247.57</v>
      </c>
    </row>
    <row r="21" spans="1:11" ht="13">
      <c r="A21" s="54" t="s">
        <v>11</v>
      </c>
      <c r="B21" s="60">
        <v>0</v>
      </c>
      <c r="C21" s="60">
        <v>93.22944900361496</v>
      </c>
      <c r="D21" s="60">
        <v>6.7705509963850439</v>
      </c>
      <c r="E21" s="62">
        <v>100</v>
      </c>
      <c r="G21" s="54" t="s">
        <v>11</v>
      </c>
      <c r="H21" s="124">
        <v>0</v>
      </c>
      <c r="I21" s="124">
        <v>17851.78</v>
      </c>
      <c r="J21" s="124">
        <v>1296.44</v>
      </c>
      <c r="K21" s="62">
        <v>19148.219999999998</v>
      </c>
    </row>
    <row r="22" spans="1:11" ht="13">
      <c r="A22" s="54" t="s">
        <v>15</v>
      </c>
      <c r="B22" s="60">
        <v>0.10009741187155305</v>
      </c>
      <c r="C22" s="60">
        <v>93.134049965698324</v>
      </c>
      <c r="D22" s="60">
        <v>6.7658526224301196</v>
      </c>
      <c r="E22" s="62">
        <v>100</v>
      </c>
      <c r="G22" s="54" t="s">
        <v>15</v>
      </c>
      <c r="H22" s="124">
        <v>4.0999999999999996</v>
      </c>
      <c r="I22" s="124">
        <v>3814.78</v>
      </c>
      <c r="J22" s="124">
        <v>277.13</v>
      </c>
      <c r="K22" s="62">
        <v>4096.01</v>
      </c>
    </row>
    <row r="23" spans="1:11" ht="13">
      <c r="A23" s="54" t="s">
        <v>14</v>
      </c>
      <c r="B23" s="60">
        <v>0</v>
      </c>
      <c r="C23" s="60">
        <v>94.171693146303866</v>
      </c>
      <c r="D23" s="60">
        <v>5.8283068536961284</v>
      </c>
      <c r="E23" s="62">
        <v>100</v>
      </c>
      <c r="G23" s="54" t="s">
        <v>14</v>
      </c>
      <c r="H23" s="124">
        <v>0</v>
      </c>
      <c r="I23" s="124">
        <v>14981.85</v>
      </c>
      <c r="J23" s="124">
        <v>927.23</v>
      </c>
      <c r="K23" s="62">
        <v>15909.08</v>
      </c>
    </row>
    <row r="24" spans="1:11" ht="13">
      <c r="A24" s="54" t="s">
        <v>12</v>
      </c>
      <c r="B24" s="60">
        <v>0.22002551705325291</v>
      </c>
      <c r="C24" s="60">
        <v>89.282488600020187</v>
      </c>
      <c r="D24" s="60">
        <v>10.497485882926558</v>
      </c>
      <c r="E24" s="62">
        <v>100</v>
      </c>
      <c r="G24" s="54" t="s">
        <v>12</v>
      </c>
      <c r="H24" s="124">
        <v>81.95</v>
      </c>
      <c r="I24" s="124">
        <v>33253.870000000003</v>
      </c>
      <c r="J24" s="124">
        <v>3909.86</v>
      </c>
      <c r="K24" s="62">
        <v>37245.68</v>
      </c>
    </row>
    <row r="25" spans="1:11" ht="25.5" customHeight="1">
      <c r="A25" s="7" t="s">
        <v>4</v>
      </c>
      <c r="B25" s="62">
        <v>0.27908399594658118</v>
      </c>
      <c r="C25" s="62">
        <v>92.073523507544536</v>
      </c>
      <c r="D25" s="62">
        <v>7.6473924965088758</v>
      </c>
      <c r="E25" s="62">
        <v>99.999999999999986</v>
      </c>
      <c r="F25" s="7"/>
      <c r="G25" s="7" t="s">
        <v>4</v>
      </c>
      <c r="H25" s="14">
        <v>1327.76</v>
      </c>
      <c r="I25" s="14">
        <v>438045.68999999994</v>
      </c>
      <c r="J25" s="14">
        <v>36382.959999999999</v>
      </c>
      <c r="K25" s="14">
        <v>475756.41</v>
      </c>
    </row>
    <row r="26" spans="1:11" s="15" customFormat="1" ht="24" customHeight="1">
      <c r="A26" s="30" t="s">
        <v>0</v>
      </c>
      <c r="G26" s="30"/>
    </row>
    <row r="27" spans="1:11" s="15" customFormat="1" ht="24" customHeight="1">
      <c r="A27" s="30" t="s">
        <v>174</v>
      </c>
      <c r="G27" s="30" t="s">
        <v>174</v>
      </c>
    </row>
    <row r="28" spans="1:11">
      <c r="A28" s="18" t="s">
        <v>0</v>
      </c>
      <c r="G28" s="18"/>
    </row>
    <row r="29" spans="1:11" s="17" customFormat="1" ht="18.75" customHeight="1">
      <c r="A29" s="147"/>
      <c r="B29" s="9" t="s">
        <v>45</v>
      </c>
      <c r="C29" s="9" t="s">
        <v>95</v>
      </c>
      <c r="D29" s="9" t="s">
        <v>76</v>
      </c>
      <c r="E29" s="9" t="s">
        <v>1</v>
      </c>
      <c r="G29" s="147"/>
      <c r="H29" s="9" t="s">
        <v>45</v>
      </c>
      <c r="I29" s="9" t="s">
        <v>95</v>
      </c>
      <c r="J29" s="9" t="s">
        <v>76</v>
      </c>
      <c r="K29" s="9" t="s">
        <v>1</v>
      </c>
    </row>
    <row r="30" spans="1:11" s="17" customFormat="1" ht="12.75" customHeight="1">
      <c r="A30" s="115" t="s">
        <v>42</v>
      </c>
      <c r="B30" s="124">
        <v>0.264026402640264</v>
      </c>
      <c r="C30" s="124">
        <v>87.909143855562021</v>
      </c>
      <c r="D30" s="124">
        <v>11.82682974179771</v>
      </c>
      <c r="E30" s="62">
        <v>100</v>
      </c>
      <c r="G30" s="115" t="s">
        <v>42</v>
      </c>
      <c r="H30" s="124">
        <v>0.68</v>
      </c>
      <c r="I30" s="124">
        <v>226.41</v>
      </c>
      <c r="J30" s="124">
        <v>30.46</v>
      </c>
      <c r="K30" s="62">
        <v>257.55</v>
      </c>
    </row>
    <row r="31" spans="1:11" ht="13">
      <c r="A31" s="54" t="s">
        <v>13</v>
      </c>
      <c r="B31" s="60">
        <v>24.287512412531097</v>
      </c>
      <c r="C31" s="60">
        <v>58.475492100814662</v>
      </c>
      <c r="D31" s="60">
        <v>17.236995486654248</v>
      </c>
      <c r="E31" s="62">
        <v>100.00000000000001</v>
      </c>
      <c r="G31" s="54" t="s">
        <v>13</v>
      </c>
      <c r="H31" s="124">
        <v>3656.57</v>
      </c>
      <c r="I31" s="124">
        <v>8803.69</v>
      </c>
      <c r="J31" s="124">
        <v>2595.09</v>
      </c>
      <c r="K31" s="62">
        <v>15055.35</v>
      </c>
    </row>
    <row r="32" spans="1:11" ht="13">
      <c r="A32" s="54" t="s">
        <v>19</v>
      </c>
      <c r="B32" s="60">
        <v>14.765378979987281</v>
      </c>
      <c r="C32" s="60">
        <v>58.135648170255102</v>
      </c>
      <c r="D32" s="60">
        <v>27.098972849757597</v>
      </c>
      <c r="E32" s="62">
        <v>99.999999999999986</v>
      </c>
      <c r="G32" s="54" t="s">
        <v>19</v>
      </c>
      <c r="H32" s="124">
        <v>587.51</v>
      </c>
      <c r="I32" s="124">
        <v>2313.1999999999998</v>
      </c>
      <c r="J32" s="124">
        <v>1078.26</v>
      </c>
      <c r="K32" s="62">
        <v>3978.9700000000003</v>
      </c>
    </row>
    <row r="33" spans="1:11" ht="13">
      <c r="A33" s="54" t="s">
        <v>8</v>
      </c>
      <c r="B33" s="60">
        <v>17.623962972666142</v>
      </c>
      <c r="C33" s="60">
        <v>70.723255610863689</v>
      </c>
      <c r="D33" s="60">
        <v>11.652781416470177</v>
      </c>
      <c r="E33" s="62">
        <v>100.00000000000001</v>
      </c>
      <c r="G33" s="54" t="s">
        <v>8</v>
      </c>
      <c r="H33" s="124">
        <v>504.53</v>
      </c>
      <c r="I33" s="124">
        <v>2024.63</v>
      </c>
      <c r="J33" s="124">
        <v>333.59</v>
      </c>
      <c r="K33" s="62">
        <v>2862.75</v>
      </c>
    </row>
    <row r="34" spans="1:11" ht="13">
      <c r="A34" s="54" t="s">
        <v>18</v>
      </c>
      <c r="B34" s="60">
        <v>18.361810467749599</v>
      </c>
      <c r="C34" s="60">
        <v>79.588290183688869</v>
      </c>
      <c r="D34" s="60">
        <v>2.0498993485615231</v>
      </c>
      <c r="E34" s="62">
        <v>100</v>
      </c>
      <c r="G34" s="54" t="s">
        <v>18</v>
      </c>
      <c r="H34" s="124">
        <v>2101.59</v>
      </c>
      <c r="I34" s="124">
        <v>9109.23</v>
      </c>
      <c r="J34" s="124">
        <v>234.62</v>
      </c>
      <c r="K34" s="62">
        <v>11445.44</v>
      </c>
    </row>
    <row r="35" spans="1:11" ht="13">
      <c r="A35" s="54" t="s">
        <v>16</v>
      </c>
      <c r="B35" s="60">
        <v>13.580504527331669</v>
      </c>
      <c r="C35" s="60">
        <v>82.622126169094912</v>
      </c>
      <c r="D35" s="60">
        <v>3.7973693035734253</v>
      </c>
      <c r="E35" s="62">
        <v>100</v>
      </c>
      <c r="G35" s="54" t="s">
        <v>16</v>
      </c>
      <c r="H35" s="124">
        <v>364.46</v>
      </c>
      <c r="I35" s="124">
        <v>2217.33</v>
      </c>
      <c r="J35" s="124">
        <v>101.91</v>
      </c>
      <c r="K35" s="62">
        <v>2683.7</v>
      </c>
    </row>
    <row r="36" spans="1:11" ht="13">
      <c r="A36" s="54" t="s">
        <v>17</v>
      </c>
      <c r="B36" s="60">
        <v>1.7893334006896806</v>
      </c>
      <c r="C36" s="60">
        <v>93.159241230744811</v>
      </c>
      <c r="D36" s="60">
        <v>5.0514253685655142</v>
      </c>
      <c r="E36" s="62">
        <v>100.00000000000001</v>
      </c>
      <c r="G36" s="54" t="s">
        <v>17</v>
      </c>
      <c r="H36" s="124">
        <v>297.52999999999997</v>
      </c>
      <c r="I36" s="124">
        <v>15490.5</v>
      </c>
      <c r="J36" s="124">
        <v>839.95</v>
      </c>
      <c r="K36" s="62">
        <v>16627.98</v>
      </c>
    </row>
    <row r="37" spans="1:11" ht="13">
      <c r="A37" s="54" t="s">
        <v>9</v>
      </c>
      <c r="B37" s="60">
        <v>13.46788083817998</v>
      </c>
      <c r="C37" s="60">
        <v>85.531122799700327</v>
      </c>
      <c r="D37" s="60">
        <v>1.0009963621197024</v>
      </c>
      <c r="E37" s="62">
        <v>100.00000000000001</v>
      </c>
      <c r="G37" s="54" t="s">
        <v>9</v>
      </c>
      <c r="H37" s="124">
        <v>348.74</v>
      </c>
      <c r="I37" s="124">
        <v>2214.7600000000002</v>
      </c>
      <c r="J37" s="124">
        <v>25.92</v>
      </c>
      <c r="K37" s="62">
        <v>2589.42</v>
      </c>
    </row>
    <row r="38" spans="1:11" ht="13">
      <c r="A38" s="54" t="s">
        <v>10</v>
      </c>
      <c r="B38" s="60">
        <v>16.715415447947134</v>
      </c>
      <c r="C38" s="60">
        <v>80.393962373162893</v>
      </c>
      <c r="D38" s="60">
        <v>2.8906221788899717</v>
      </c>
      <c r="E38" s="62">
        <v>100</v>
      </c>
      <c r="G38" s="54" t="s">
        <v>10</v>
      </c>
      <c r="H38" s="124">
        <v>462.9</v>
      </c>
      <c r="I38" s="124">
        <v>2226.35</v>
      </c>
      <c r="J38" s="124">
        <v>80.05</v>
      </c>
      <c r="K38" s="62">
        <v>2769.3</v>
      </c>
    </row>
    <row r="39" spans="1:11" ht="13">
      <c r="A39" s="65" t="s">
        <v>33</v>
      </c>
      <c r="B39" s="60">
        <v>18.312096473032472</v>
      </c>
      <c r="C39" s="60">
        <v>78.669210610094765</v>
      </c>
      <c r="D39" s="60">
        <v>3.0186929168727556</v>
      </c>
      <c r="E39" s="62">
        <v>99.999999999999986</v>
      </c>
      <c r="G39" s="65" t="s">
        <v>33</v>
      </c>
      <c r="H39" s="124">
        <v>1662.33</v>
      </c>
      <c r="I39" s="124">
        <v>7141.41</v>
      </c>
      <c r="J39" s="124">
        <v>274.02999999999997</v>
      </c>
      <c r="K39" s="62">
        <v>9077.77</v>
      </c>
    </row>
    <row r="40" spans="1:11" ht="13">
      <c r="A40" s="65" t="s">
        <v>168</v>
      </c>
      <c r="B40" s="60">
        <v>19.465930460803555</v>
      </c>
      <c r="C40" s="60">
        <v>64.266104789227327</v>
      </c>
      <c r="D40" s="60">
        <v>16.267964749969117</v>
      </c>
      <c r="E40" s="62">
        <v>100</v>
      </c>
      <c r="G40" s="65" t="s">
        <v>168</v>
      </c>
      <c r="H40" s="124">
        <v>1134.49</v>
      </c>
      <c r="I40" s="124">
        <v>3745.48</v>
      </c>
      <c r="J40" s="124">
        <v>948.11</v>
      </c>
      <c r="K40" s="62">
        <v>5828.08</v>
      </c>
    </row>
    <row r="41" spans="1:11" ht="13">
      <c r="A41" s="65" t="s">
        <v>169</v>
      </c>
      <c r="B41" s="60">
        <v>15.596299044804979</v>
      </c>
      <c r="C41" s="60">
        <v>68.865271886765484</v>
      </c>
      <c r="D41" s="60">
        <v>15.538429068429545</v>
      </c>
      <c r="E41" s="62">
        <v>100.00000000000001</v>
      </c>
      <c r="G41" s="65" t="s">
        <v>169</v>
      </c>
      <c r="H41" s="124">
        <v>458.16</v>
      </c>
      <c r="I41" s="124">
        <v>2023</v>
      </c>
      <c r="J41" s="124">
        <v>456.46</v>
      </c>
      <c r="K41" s="62">
        <v>2937.62</v>
      </c>
    </row>
    <row r="42" spans="1:11" ht="13">
      <c r="A42" s="54" t="s">
        <v>170</v>
      </c>
      <c r="B42" s="60">
        <v>16.468882202395896</v>
      </c>
      <c r="C42" s="60">
        <v>65.285360452349991</v>
      </c>
      <c r="D42" s="60">
        <v>18.245757345254109</v>
      </c>
      <c r="E42" s="62">
        <v>100</v>
      </c>
      <c r="G42" s="54" t="s">
        <v>170</v>
      </c>
      <c r="H42" s="124">
        <v>439.51</v>
      </c>
      <c r="I42" s="124">
        <v>1742.29</v>
      </c>
      <c r="J42" s="124">
        <v>486.93</v>
      </c>
      <c r="K42" s="62">
        <v>2668.73</v>
      </c>
    </row>
    <row r="43" spans="1:11" ht="13">
      <c r="A43" s="54" t="s">
        <v>11</v>
      </c>
      <c r="B43" s="60">
        <v>13.353363726069626</v>
      </c>
      <c r="C43" s="60">
        <v>79.902260709273776</v>
      </c>
      <c r="D43" s="60">
        <v>6.7443755646565986</v>
      </c>
      <c r="E43" s="62">
        <v>100</v>
      </c>
      <c r="G43" s="54" t="s">
        <v>11</v>
      </c>
      <c r="H43" s="124">
        <v>512.88</v>
      </c>
      <c r="I43" s="124">
        <v>3068.91</v>
      </c>
      <c r="J43" s="124">
        <v>259.04000000000002</v>
      </c>
      <c r="K43" s="62">
        <v>3840.83</v>
      </c>
    </row>
    <row r="44" spans="1:11" ht="13">
      <c r="A44" s="54" t="s">
        <v>15</v>
      </c>
      <c r="B44" s="60">
        <v>0</v>
      </c>
      <c r="C44" s="60">
        <v>81.751912045889114</v>
      </c>
      <c r="D44" s="60">
        <v>18.2480879541109</v>
      </c>
      <c r="E44" s="62">
        <v>100.00000000000001</v>
      </c>
      <c r="G44" s="54" t="s">
        <v>15</v>
      </c>
      <c r="H44" s="124">
        <v>0</v>
      </c>
      <c r="I44" s="124">
        <v>478.87</v>
      </c>
      <c r="J44" s="124">
        <v>106.89</v>
      </c>
      <c r="K44" s="62">
        <v>585.76</v>
      </c>
    </row>
    <row r="45" spans="1:11" ht="13">
      <c r="A45" s="54" t="s">
        <v>14</v>
      </c>
      <c r="B45" s="60">
        <v>24.921737950551954</v>
      </c>
      <c r="C45" s="60">
        <v>37.57450644026401</v>
      </c>
      <c r="D45" s="60">
        <v>37.503755609184033</v>
      </c>
      <c r="E45" s="62">
        <v>100</v>
      </c>
      <c r="G45" s="54" t="s">
        <v>14</v>
      </c>
      <c r="H45" s="124">
        <v>514.28</v>
      </c>
      <c r="I45" s="124">
        <v>775.38</v>
      </c>
      <c r="J45" s="124">
        <v>773.92</v>
      </c>
      <c r="K45" s="62">
        <v>2063.58</v>
      </c>
    </row>
    <row r="46" spans="1:11" ht="13">
      <c r="A46" s="54" t="s">
        <v>12</v>
      </c>
      <c r="B46" s="60">
        <v>16.354537257725184</v>
      </c>
      <c r="C46" s="60">
        <v>61.558806466719318</v>
      </c>
      <c r="D46" s="60">
        <v>22.086656275555491</v>
      </c>
      <c r="E46" s="62">
        <v>100</v>
      </c>
      <c r="G46" s="54" t="s">
        <v>12</v>
      </c>
      <c r="H46" s="124">
        <v>1169.93</v>
      </c>
      <c r="I46" s="124">
        <v>4403.6400000000003</v>
      </c>
      <c r="J46" s="124">
        <v>1579.98</v>
      </c>
      <c r="K46" s="62">
        <v>7153.5500000000011</v>
      </c>
    </row>
    <row r="47" spans="1:11" ht="25.5" customHeight="1">
      <c r="A47" s="7" t="s">
        <v>4</v>
      </c>
      <c r="B47" s="62">
        <v>15.380987549225667</v>
      </c>
      <c r="C47" s="62">
        <v>73.57756519296764</v>
      </c>
      <c r="D47" s="62">
        <v>11.0414472578067</v>
      </c>
      <c r="E47" s="62">
        <v>100</v>
      </c>
      <c r="F47" s="7"/>
      <c r="G47" s="7" t="s">
        <v>4</v>
      </c>
      <c r="H47" s="14">
        <v>14216.09</v>
      </c>
      <c r="I47" s="14">
        <v>68005.08</v>
      </c>
      <c r="J47" s="14">
        <v>10205.209999999999</v>
      </c>
      <c r="K47" s="14">
        <v>92426.37999999999</v>
      </c>
    </row>
    <row r="48" spans="1:11" s="15" customFormat="1" ht="24" customHeight="1">
      <c r="A48" s="30" t="s">
        <v>0</v>
      </c>
      <c r="G48" s="30"/>
    </row>
    <row r="49" spans="1:11" s="15" customFormat="1" ht="24" customHeight="1">
      <c r="A49" s="30" t="s">
        <v>108</v>
      </c>
      <c r="G49" s="30" t="s">
        <v>108</v>
      </c>
    </row>
    <row r="50" spans="1:11">
      <c r="A50" s="18" t="s">
        <v>0</v>
      </c>
      <c r="G50" s="18"/>
    </row>
    <row r="51" spans="1:11" s="17" customFormat="1" ht="18.75" customHeight="1">
      <c r="A51" s="147"/>
      <c r="B51" s="9" t="s">
        <v>45</v>
      </c>
      <c r="C51" s="9" t="s">
        <v>95</v>
      </c>
      <c r="D51" s="9" t="s">
        <v>76</v>
      </c>
      <c r="E51" s="9" t="s">
        <v>1</v>
      </c>
      <c r="G51" s="147"/>
      <c r="H51" s="9" t="s">
        <v>45</v>
      </c>
      <c r="I51" s="9" t="s">
        <v>95</v>
      </c>
      <c r="J51" s="9" t="s">
        <v>76</v>
      </c>
      <c r="K51" s="9" t="s">
        <v>1</v>
      </c>
    </row>
    <row r="52" spans="1:11" s="17" customFormat="1" ht="12.75" customHeight="1">
      <c r="A52" s="115" t="s">
        <v>42</v>
      </c>
      <c r="B52" s="124">
        <v>0</v>
      </c>
      <c r="C52" s="124">
        <v>79.444649219805868</v>
      </c>
      <c r="D52" s="124">
        <v>20.555350780194129</v>
      </c>
      <c r="E52" s="62">
        <v>100</v>
      </c>
      <c r="G52" s="115" t="s">
        <v>42</v>
      </c>
      <c r="H52" s="124">
        <v>0</v>
      </c>
      <c r="I52" s="124">
        <v>64.66</v>
      </c>
      <c r="J52" s="124">
        <v>16.73</v>
      </c>
      <c r="K52" s="62">
        <v>81.39</v>
      </c>
    </row>
    <row r="53" spans="1:11" ht="13">
      <c r="A53" s="54" t="s">
        <v>13</v>
      </c>
      <c r="B53" s="60">
        <v>9.924958164830569E-2</v>
      </c>
      <c r="C53" s="60">
        <v>10.782361246688051</v>
      </c>
      <c r="D53" s="60">
        <v>89.118389171663651</v>
      </c>
      <c r="E53" s="62">
        <v>100</v>
      </c>
      <c r="G53" s="54" t="s">
        <v>13</v>
      </c>
      <c r="H53" s="124">
        <v>18.22</v>
      </c>
      <c r="I53" s="124">
        <v>1979.4</v>
      </c>
      <c r="J53" s="124">
        <v>16360.14</v>
      </c>
      <c r="K53" s="62">
        <v>18357.759999999998</v>
      </c>
    </row>
    <row r="54" spans="1:11" ht="13">
      <c r="A54" s="54" t="s">
        <v>19</v>
      </c>
      <c r="B54" s="60">
        <v>0</v>
      </c>
      <c r="C54" s="60">
        <v>72.139573131985202</v>
      </c>
      <c r="D54" s="60">
        <v>27.860426868014798</v>
      </c>
      <c r="E54" s="62">
        <v>100</v>
      </c>
      <c r="G54" s="54" t="s">
        <v>19</v>
      </c>
      <c r="H54" s="124">
        <v>0</v>
      </c>
      <c r="I54" s="124">
        <v>1157.97</v>
      </c>
      <c r="J54" s="124">
        <v>447.21</v>
      </c>
      <c r="K54" s="62">
        <v>1605.18</v>
      </c>
    </row>
    <row r="55" spans="1:11" ht="13">
      <c r="A55" s="54" t="s">
        <v>8</v>
      </c>
      <c r="B55" s="60">
        <v>0</v>
      </c>
      <c r="C55" s="60">
        <v>37.660607140505348</v>
      </c>
      <c r="D55" s="60">
        <v>62.339392859494659</v>
      </c>
      <c r="E55" s="62">
        <v>100</v>
      </c>
      <c r="G55" s="54" t="s">
        <v>8</v>
      </c>
      <c r="H55" s="124">
        <v>0</v>
      </c>
      <c r="I55" s="124">
        <v>972.25</v>
      </c>
      <c r="J55" s="124">
        <v>1609.36</v>
      </c>
      <c r="K55" s="62">
        <v>2581.6099999999997</v>
      </c>
    </row>
    <row r="56" spans="1:11" ht="13">
      <c r="A56" s="54" t="s">
        <v>18</v>
      </c>
      <c r="B56" s="60">
        <v>1.3752219747159087</v>
      </c>
      <c r="C56" s="60">
        <v>64.244388855647756</v>
      </c>
      <c r="D56" s="60">
        <v>34.380389169636345</v>
      </c>
      <c r="E56" s="62">
        <v>100.00000000000001</v>
      </c>
      <c r="G56" s="54" t="s">
        <v>18</v>
      </c>
      <c r="H56" s="124">
        <v>171.69</v>
      </c>
      <c r="I56" s="124">
        <v>8020.61</v>
      </c>
      <c r="J56" s="124">
        <v>4292.2299999999996</v>
      </c>
      <c r="K56" s="62">
        <v>12484.529999999999</v>
      </c>
    </row>
    <row r="57" spans="1:11" ht="13">
      <c r="A57" s="54" t="s">
        <v>16</v>
      </c>
      <c r="B57" s="60">
        <v>0.32463582165492372</v>
      </c>
      <c r="C57" s="60">
        <v>93.431332426343999</v>
      </c>
      <c r="D57" s="60">
        <v>6.2440317520010913</v>
      </c>
      <c r="E57" s="62">
        <v>100.00000000000001</v>
      </c>
      <c r="G57" s="54" t="s">
        <v>16</v>
      </c>
      <c r="H57" s="124">
        <v>17.61</v>
      </c>
      <c r="I57" s="124">
        <v>5068.22</v>
      </c>
      <c r="J57" s="124">
        <v>338.71</v>
      </c>
      <c r="K57" s="62">
        <v>5424.54</v>
      </c>
    </row>
    <row r="58" spans="1:11" ht="13">
      <c r="A58" s="54" t="s">
        <v>17</v>
      </c>
      <c r="B58" s="60">
        <v>0</v>
      </c>
      <c r="C58" s="60">
        <v>87.134679478105753</v>
      </c>
      <c r="D58" s="60">
        <v>12.865320521894239</v>
      </c>
      <c r="E58" s="62">
        <v>99.999999999999986</v>
      </c>
      <c r="G58" s="54" t="s">
        <v>17</v>
      </c>
      <c r="H58" s="124">
        <v>0</v>
      </c>
      <c r="I58" s="124">
        <v>8802.7199999999993</v>
      </c>
      <c r="J58" s="124">
        <v>1299.71</v>
      </c>
      <c r="K58" s="62">
        <v>10102.43</v>
      </c>
    </row>
    <row r="59" spans="1:11" ht="13">
      <c r="A59" s="54" t="s">
        <v>9</v>
      </c>
      <c r="B59" s="60">
        <v>0</v>
      </c>
      <c r="C59" s="60">
        <v>92.724745335679074</v>
      </c>
      <c r="D59" s="60">
        <v>7.275254664320931</v>
      </c>
      <c r="E59" s="62">
        <v>100</v>
      </c>
      <c r="G59" s="54" t="s">
        <v>9</v>
      </c>
      <c r="H59" s="124">
        <v>0</v>
      </c>
      <c r="I59" s="124">
        <v>2134.5700000000002</v>
      </c>
      <c r="J59" s="124">
        <v>167.48</v>
      </c>
      <c r="K59" s="62">
        <v>2302.0500000000002</v>
      </c>
    </row>
    <row r="60" spans="1:11" ht="13">
      <c r="A60" s="54" t="s">
        <v>10</v>
      </c>
      <c r="B60" s="60">
        <v>0</v>
      </c>
      <c r="C60" s="60">
        <v>100</v>
      </c>
      <c r="D60" s="60">
        <v>0</v>
      </c>
      <c r="E60" s="62">
        <v>100</v>
      </c>
      <c r="G60" s="54" t="s">
        <v>10</v>
      </c>
      <c r="H60" s="124">
        <v>0</v>
      </c>
      <c r="I60" s="124">
        <v>2992.33</v>
      </c>
      <c r="J60" s="124">
        <v>0</v>
      </c>
      <c r="K60" s="62">
        <v>2992.33</v>
      </c>
    </row>
    <row r="61" spans="1:11" ht="13">
      <c r="A61" s="65" t="s">
        <v>33</v>
      </c>
      <c r="B61" s="60">
        <v>0.21942755437157416</v>
      </c>
      <c r="C61" s="60">
        <v>80.310412193715706</v>
      </c>
      <c r="D61" s="60">
        <v>19.47016025191272</v>
      </c>
      <c r="E61" s="62">
        <v>100</v>
      </c>
      <c r="G61" s="65" t="s">
        <v>33</v>
      </c>
      <c r="H61" s="124">
        <v>30.18</v>
      </c>
      <c r="I61" s="124">
        <v>11045.87</v>
      </c>
      <c r="J61" s="124">
        <v>2677.92</v>
      </c>
      <c r="K61" s="62">
        <v>13753.970000000001</v>
      </c>
    </row>
    <row r="62" spans="1:11" ht="13">
      <c r="A62" s="65" t="s">
        <v>168</v>
      </c>
      <c r="B62" s="60">
        <v>1.2649498940937733</v>
      </c>
      <c r="C62" s="60">
        <v>30.835416622093337</v>
      </c>
      <c r="D62" s="60">
        <v>67.899633483812877</v>
      </c>
      <c r="E62" s="62">
        <v>99.999999999999986</v>
      </c>
      <c r="G62" s="65" t="s">
        <v>168</v>
      </c>
      <c r="H62" s="124">
        <v>76.86</v>
      </c>
      <c r="I62" s="124">
        <v>1873.6</v>
      </c>
      <c r="J62" s="124">
        <v>4125.67</v>
      </c>
      <c r="K62" s="62">
        <v>6076.13</v>
      </c>
    </row>
    <row r="63" spans="1:11" ht="13">
      <c r="A63" s="65" t="s">
        <v>169</v>
      </c>
      <c r="B63" s="60">
        <v>0</v>
      </c>
      <c r="C63" s="60">
        <v>59.5760150871373</v>
      </c>
      <c r="D63" s="60">
        <v>40.423984912862686</v>
      </c>
      <c r="E63" s="62">
        <v>99.999999999999986</v>
      </c>
      <c r="G63" s="65" t="s">
        <v>169</v>
      </c>
      <c r="H63" s="124">
        <v>0</v>
      </c>
      <c r="I63" s="124">
        <v>1311</v>
      </c>
      <c r="J63" s="124">
        <v>889.55</v>
      </c>
      <c r="K63" s="62">
        <v>2200.5500000000002</v>
      </c>
    </row>
    <row r="64" spans="1:11" ht="13">
      <c r="A64" s="54" t="s">
        <v>170</v>
      </c>
      <c r="B64" s="60">
        <v>2.5214789215486332E-2</v>
      </c>
      <c r="C64" s="60">
        <v>54.516969923947741</v>
      </c>
      <c r="D64" s="60">
        <v>45.45781528683677</v>
      </c>
      <c r="E64" s="62">
        <v>100</v>
      </c>
      <c r="G64" s="54" t="s">
        <v>170</v>
      </c>
      <c r="H64" s="124">
        <v>0.68</v>
      </c>
      <c r="I64" s="124">
        <v>1470.23</v>
      </c>
      <c r="J64" s="124">
        <v>1225.92</v>
      </c>
      <c r="K64" s="62">
        <v>2696.83</v>
      </c>
    </row>
    <row r="65" spans="1:11" ht="13">
      <c r="A65" s="54" t="s">
        <v>11</v>
      </c>
      <c r="B65" s="60">
        <v>0</v>
      </c>
      <c r="C65" s="60">
        <v>67.434348028183621</v>
      </c>
      <c r="D65" s="60">
        <v>32.565651971816386</v>
      </c>
      <c r="E65" s="62">
        <v>100</v>
      </c>
      <c r="G65" s="54" t="s">
        <v>11</v>
      </c>
      <c r="H65" s="124">
        <v>0</v>
      </c>
      <c r="I65" s="124">
        <v>2016.55</v>
      </c>
      <c r="J65" s="124">
        <v>973.84</v>
      </c>
      <c r="K65" s="62">
        <v>2990.39</v>
      </c>
    </row>
    <row r="66" spans="1:11" ht="13">
      <c r="A66" s="54" t="s">
        <v>15</v>
      </c>
      <c r="B66" s="60">
        <v>0</v>
      </c>
      <c r="C66" s="60">
        <v>98.251727365046506</v>
      </c>
      <c r="D66" s="60">
        <v>1.7482726349535054</v>
      </c>
      <c r="E66" s="62">
        <v>100.00000000000001</v>
      </c>
      <c r="G66" s="54" t="s">
        <v>15</v>
      </c>
      <c r="H66" s="124">
        <v>0</v>
      </c>
      <c r="I66" s="124">
        <v>986.86</v>
      </c>
      <c r="J66" s="124">
        <v>17.559999999999999</v>
      </c>
      <c r="K66" s="62">
        <v>1004.42</v>
      </c>
    </row>
    <row r="67" spans="1:11" ht="13">
      <c r="A67" s="54" t="s">
        <v>14</v>
      </c>
      <c r="B67" s="60">
        <v>0</v>
      </c>
      <c r="C67" s="60">
        <v>41.670161899169536</v>
      </c>
      <c r="D67" s="60">
        <v>58.329838100830464</v>
      </c>
      <c r="E67" s="62">
        <v>100</v>
      </c>
      <c r="G67" s="54" t="s">
        <v>14</v>
      </c>
      <c r="H67" s="124">
        <v>0</v>
      </c>
      <c r="I67" s="124">
        <v>596.1</v>
      </c>
      <c r="J67" s="124">
        <v>834.42</v>
      </c>
      <c r="K67" s="62">
        <v>1430.52</v>
      </c>
    </row>
    <row r="68" spans="1:11" ht="13">
      <c r="A68" s="54" t="s">
        <v>12</v>
      </c>
      <c r="B68" s="60">
        <v>0</v>
      </c>
      <c r="C68" s="60">
        <v>0</v>
      </c>
      <c r="D68" s="60">
        <v>100</v>
      </c>
      <c r="E68" s="62">
        <v>100</v>
      </c>
      <c r="G68" s="54" t="s">
        <v>12</v>
      </c>
      <c r="H68" s="124">
        <v>0</v>
      </c>
      <c r="I68" s="124">
        <v>0</v>
      </c>
      <c r="J68" s="124">
        <v>2438.2600000000002</v>
      </c>
      <c r="K68" s="62">
        <v>2438.2600000000002</v>
      </c>
    </row>
    <row r="69" spans="1:11" ht="25.5" customHeight="1">
      <c r="A69" s="7" t="s">
        <v>4</v>
      </c>
      <c r="B69" s="62">
        <v>0.35611128375948864</v>
      </c>
      <c r="C69" s="62">
        <v>57.039416584795191</v>
      </c>
      <c r="D69" s="62">
        <v>42.604472131445306</v>
      </c>
      <c r="E69" s="62">
        <v>99.999999999999986</v>
      </c>
      <c r="F69" s="7"/>
      <c r="G69" s="7" t="s">
        <v>4</v>
      </c>
      <c r="H69" s="14">
        <v>315.24</v>
      </c>
      <c r="I69" s="14">
        <v>50492.94000000001</v>
      </c>
      <c r="J69" s="14">
        <v>37714.709999999992</v>
      </c>
      <c r="K69" s="14">
        <v>88522.890000000014</v>
      </c>
    </row>
    <row r="70" spans="1:11" s="15" customFormat="1" ht="24" customHeight="1">
      <c r="A70" s="30" t="s">
        <v>0</v>
      </c>
      <c r="G70" s="30"/>
    </row>
    <row r="71" spans="1:11" s="15" customFormat="1" ht="24" customHeight="1">
      <c r="A71" s="30" t="s">
        <v>109</v>
      </c>
      <c r="G71" s="30" t="s">
        <v>109</v>
      </c>
    </row>
    <row r="72" spans="1:11">
      <c r="A72" s="18" t="s">
        <v>0</v>
      </c>
      <c r="G72" s="18"/>
    </row>
    <row r="73" spans="1:11" s="17" customFormat="1" ht="18.75" customHeight="1">
      <c r="A73" s="147"/>
      <c r="B73" s="9" t="s">
        <v>45</v>
      </c>
      <c r="C73" s="9" t="s">
        <v>95</v>
      </c>
      <c r="D73" s="9" t="s">
        <v>76</v>
      </c>
      <c r="E73" s="9" t="s">
        <v>1</v>
      </c>
      <c r="G73" s="147"/>
      <c r="H73" s="9" t="s">
        <v>45</v>
      </c>
      <c r="I73" s="9" t="s">
        <v>95</v>
      </c>
      <c r="J73" s="9" t="s">
        <v>76</v>
      </c>
      <c r="K73" s="9" t="s">
        <v>1</v>
      </c>
    </row>
    <row r="74" spans="1:11" s="17" customFormat="1" ht="12.75" customHeight="1">
      <c r="A74" s="115" t="s">
        <v>42</v>
      </c>
      <c r="B74" s="124">
        <v>0</v>
      </c>
      <c r="C74" s="124">
        <v>69.398183194549574</v>
      </c>
      <c r="D74" s="124">
        <v>30.601816805450415</v>
      </c>
      <c r="E74" s="62">
        <v>99.999999999999986</v>
      </c>
      <c r="G74" s="115" t="s">
        <v>42</v>
      </c>
      <c r="H74" s="124">
        <v>0</v>
      </c>
      <c r="I74" s="124">
        <v>36.67</v>
      </c>
      <c r="J74" s="124">
        <v>16.170000000000002</v>
      </c>
      <c r="K74" s="62">
        <v>52.84</v>
      </c>
    </row>
    <row r="75" spans="1:11" ht="13">
      <c r="A75" s="54" t="s">
        <v>13</v>
      </c>
      <c r="B75" s="60">
        <v>0.21213745594726219</v>
      </c>
      <c r="C75" s="60">
        <v>12.745127111394975</v>
      </c>
      <c r="D75" s="60">
        <v>87.042735432657764</v>
      </c>
      <c r="E75" s="62">
        <v>100</v>
      </c>
      <c r="G75" s="54" t="s">
        <v>13</v>
      </c>
      <c r="H75" s="124">
        <v>9.3000000000000007</v>
      </c>
      <c r="I75" s="124">
        <v>558.74</v>
      </c>
      <c r="J75" s="124">
        <v>3815.91</v>
      </c>
      <c r="K75" s="62">
        <v>4383.95</v>
      </c>
    </row>
    <row r="76" spans="1:11" ht="13">
      <c r="A76" s="54" t="s">
        <v>19</v>
      </c>
      <c r="B76" s="60">
        <v>0</v>
      </c>
      <c r="C76" s="60">
        <v>0</v>
      </c>
      <c r="D76" s="60">
        <v>100</v>
      </c>
      <c r="E76" s="62">
        <v>100</v>
      </c>
      <c r="G76" s="54" t="s">
        <v>19</v>
      </c>
      <c r="H76" s="124">
        <v>0</v>
      </c>
      <c r="I76" s="124">
        <v>0</v>
      </c>
      <c r="J76" s="124">
        <v>176.58</v>
      </c>
      <c r="K76" s="62">
        <v>176.58</v>
      </c>
    </row>
    <row r="77" spans="1:11" ht="13">
      <c r="A77" s="54" t="s">
        <v>8</v>
      </c>
      <c r="B77" s="60">
        <v>0</v>
      </c>
      <c r="C77" s="60">
        <v>47.541599441327328</v>
      </c>
      <c r="D77" s="60">
        <v>52.458400558672679</v>
      </c>
      <c r="E77" s="62">
        <v>100</v>
      </c>
      <c r="G77" s="54" t="s">
        <v>8</v>
      </c>
      <c r="H77" s="124">
        <v>0</v>
      </c>
      <c r="I77" s="124">
        <v>987.13</v>
      </c>
      <c r="J77" s="124">
        <v>1089.22</v>
      </c>
      <c r="K77" s="62">
        <v>2076.35</v>
      </c>
    </row>
    <row r="78" spans="1:11" ht="13">
      <c r="A78" s="54" t="s">
        <v>18</v>
      </c>
      <c r="B78" s="60">
        <v>8.3897257690924238</v>
      </c>
      <c r="C78" s="60">
        <v>57.175022123425691</v>
      </c>
      <c r="D78" s="60">
        <v>34.435252107481887</v>
      </c>
      <c r="E78" s="62">
        <v>100</v>
      </c>
      <c r="G78" s="54" t="s">
        <v>18</v>
      </c>
      <c r="H78" s="124">
        <v>1348.14</v>
      </c>
      <c r="I78" s="124">
        <v>9187.42</v>
      </c>
      <c r="J78" s="124">
        <v>5533.38</v>
      </c>
      <c r="K78" s="62">
        <v>16068.939999999999</v>
      </c>
    </row>
    <row r="79" spans="1:11" ht="13">
      <c r="A79" s="54" t="s">
        <v>16</v>
      </c>
      <c r="B79" s="60">
        <v>0.93932410083755158</v>
      </c>
      <c r="C79" s="60">
        <v>75.366632249437131</v>
      </c>
      <c r="D79" s="60">
        <v>23.694043649725302</v>
      </c>
      <c r="E79" s="62">
        <v>99.999999999999986</v>
      </c>
      <c r="G79" s="54" t="s">
        <v>16</v>
      </c>
      <c r="H79" s="124">
        <v>31.75</v>
      </c>
      <c r="I79" s="124">
        <v>2547.46</v>
      </c>
      <c r="J79" s="124">
        <v>800.88</v>
      </c>
      <c r="K79" s="62">
        <v>3380.09</v>
      </c>
    </row>
    <row r="80" spans="1:11" ht="13">
      <c r="A80" s="54" t="s">
        <v>17</v>
      </c>
      <c r="B80" s="60">
        <v>0</v>
      </c>
      <c r="C80" s="60">
        <v>94.693010165987019</v>
      </c>
      <c r="D80" s="60">
        <v>5.3069898340129802</v>
      </c>
      <c r="E80" s="62">
        <v>100</v>
      </c>
      <c r="G80" s="54" t="s">
        <v>17</v>
      </c>
      <c r="H80" s="124">
        <v>0</v>
      </c>
      <c r="I80" s="124">
        <v>3462.27</v>
      </c>
      <c r="J80" s="124">
        <v>194.04</v>
      </c>
      <c r="K80" s="62">
        <v>3656.31</v>
      </c>
    </row>
    <row r="81" spans="1:11" ht="13">
      <c r="A81" s="54" t="s">
        <v>9</v>
      </c>
      <c r="B81" s="124" t="s">
        <v>34</v>
      </c>
      <c r="C81" s="124" t="s">
        <v>34</v>
      </c>
      <c r="D81" s="124" t="s">
        <v>34</v>
      </c>
      <c r="E81" s="62" t="s">
        <v>34</v>
      </c>
      <c r="G81" s="54" t="s">
        <v>9</v>
      </c>
      <c r="H81" s="124">
        <v>0</v>
      </c>
      <c r="I81" s="124">
        <v>2376.86</v>
      </c>
      <c r="J81" s="124">
        <v>333.96</v>
      </c>
      <c r="K81" s="62">
        <v>2710.82</v>
      </c>
    </row>
    <row r="82" spans="1:11" ht="13">
      <c r="A82" s="54" t="s">
        <v>10</v>
      </c>
      <c r="B82" s="60">
        <v>0</v>
      </c>
      <c r="C82" s="60">
        <v>93.783754484172348</v>
      </c>
      <c r="D82" s="60">
        <v>6.2162455158276497</v>
      </c>
      <c r="E82" s="62">
        <v>100</v>
      </c>
      <c r="G82" s="54" t="s">
        <v>10</v>
      </c>
      <c r="H82" s="124">
        <v>0</v>
      </c>
      <c r="I82" s="124">
        <v>1903.21</v>
      </c>
      <c r="J82" s="124">
        <v>126.15</v>
      </c>
      <c r="K82" s="62">
        <v>2029.3600000000001</v>
      </c>
    </row>
    <row r="83" spans="1:11" ht="13">
      <c r="A83" s="65" t="s">
        <v>33</v>
      </c>
      <c r="B83" s="60">
        <v>0.80271639227144664</v>
      </c>
      <c r="C83" s="60">
        <v>16.054327845428933</v>
      </c>
      <c r="D83" s="60">
        <v>83.142955762299621</v>
      </c>
      <c r="E83" s="62">
        <v>100</v>
      </c>
      <c r="G83" s="65" t="s">
        <v>33</v>
      </c>
      <c r="H83" s="124">
        <v>20</v>
      </c>
      <c r="I83" s="124">
        <v>400</v>
      </c>
      <c r="J83" s="124">
        <v>2071.54</v>
      </c>
      <c r="K83" s="62">
        <v>2491.54</v>
      </c>
    </row>
    <row r="84" spans="1:11" ht="13">
      <c r="A84" s="65" t="s">
        <v>168</v>
      </c>
      <c r="B84" s="60">
        <v>0.23545803789434194</v>
      </c>
      <c r="C84" s="60">
        <v>85.777396698228529</v>
      </c>
      <c r="D84" s="60">
        <v>13.987145263877117</v>
      </c>
      <c r="E84" s="62">
        <v>100</v>
      </c>
      <c r="G84" s="65" t="s">
        <v>168</v>
      </c>
      <c r="H84" s="124">
        <v>7.03</v>
      </c>
      <c r="I84" s="124">
        <v>2561.0300000000002</v>
      </c>
      <c r="J84" s="124">
        <v>417.61</v>
      </c>
      <c r="K84" s="62">
        <v>2985.6700000000005</v>
      </c>
    </row>
    <row r="85" spans="1:11" ht="13">
      <c r="A85" s="65" t="s">
        <v>169</v>
      </c>
      <c r="B85" s="60">
        <v>0</v>
      </c>
      <c r="C85" s="60">
        <v>72.144695840671986</v>
      </c>
      <c r="D85" s="60">
        <v>27.855304159328004</v>
      </c>
      <c r="E85" s="62">
        <v>99.999999999999986</v>
      </c>
      <c r="G85" s="65" t="s">
        <v>169</v>
      </c>
      <c r="H85" s="124">
        <v>0</v>
      </c>
      <c r="I85" s="124">
        <v>639</v>
      </c>
      <c r="J85" s="124">
        <v>246.72</v>
      </c>
      <c r="K85" s="62">
        <v>885.72</v>
      </c>
    </row>
    <row r="86" spans="1:11" ht="13">
      <c r="A86" s="54" t="s">
        <v>170</v>
      </c>
      <c r="B86" s="60">
        <v>10.982306284319707</v>
      </c>
      <c r="C86" s="60">
        <v>49.935326418547902</v>
      </c>
      <c r="D86" s="60">
        <v>39.082367297132393</v>
      </c>
      <c r="E86" s="62">
        <v>100</v>
      </c>
      <c r="G86" s="54" t="s">
        <v>170</v>
      </c>
      <c r="H86" s="124">
        <v>180</v>
      </c>
      <c r="I86" s="124">
        <v>818.44</v>
      </c>
      <c r="J86" s="124">
        <v>640.55999999999995</v>
      </c>
      <c r="K86" s="62">
        <v>1639</v>
      </c>
    </row>
    <row r="87" spans="1:11" ht="13">
      <c r="A87" s="54" t="s">
        <v>11</v>
      </c>
      <c r="B87" s="60">
        <v>1.7806746128206923</v>
      </c>
      <c r="C87" s="60">
        <v>70.489912119876237</v>
      </c>
      <c r="D87" s="60">
        <v>27.729413267303073</v>
      </c>
      <c r="E87" s="62">
        <v>100</v>
      </c>
      <c r="G87" s="54" t="s">
        <v>11</v>
      </c>
      <c r="H87" s="124">
        <v>43.22</v>
      </c>
      <c r="I87" s="124">
        <v>1710.91</v>
      </c>
      <c r="J87" s="124">
        <v>673.04</v>
      </c>
      <c r="K87" s="62">
        <v>2427.17</v>
      </c>
    </row>
    <row r="88" spans="1:11" ht="13">
      <c r="A88" s="54" t="s">
        <v>15</v>
      </c>
      <c r="B88" s="60">
        <v>0</v>
      </c>
      <c r="C88" s="60">
        <v>93.879425193693166</v>
      </c>
      <c r="D88" s="60">
        <v>6.1205748063068306</v>
      </c>
      <c r="E88" s="62">
        <v>100</v>
      </c>
      <c r="G88" s="54" t="s">
        <v>15</v>
      </c>
      <c r="H88" s="124">
        <v>0</v>
      </c>
      <c r="I88" s="124">
        <v>725.81</v>
      </c>
      <c r="J88" s="124">
        <v>47.32</v>
      </c>
      <c r="K88" s="62">
        <v>773.13</v>
      </c>
    </row>
    <row r="89" spans="1:11" ht="13">
      <c r="A89" s="54" t="s">
        <v>14</v>
      </c>
      <c r="B89" s="60">
        <v>0</v>
      </c>
      <c r="C89" s="60">
        <v>38.278817449362826</v>
      </c>
      <c r="D89" s="60">
        <v>61.721182550637188</v>
      </c>
      <c r="E89" s="62">
        <v>100.00000000000001</v>
      </c>
      <c r="G89" s="54" t="s">
        <v>14</v>
      </c>
      <c r="H89" s="124">
        <v>0</v>
      </c>
      <c r="I89" s="124">
        <v>119.25</v>
      </c>
      <c r="J89" s="124">
        <v>192.28</v>
      </c>
      <c r="K89" s="62">
        <v>311.52999999999997</v>
      </c>
    </row>
    <row r="90" spans="1:11" ht="13">
      <c r="A90" s="54" t="s">
        <v>12</v>
      </c>
      <c r="B90" s="60">
        <v>7.0292198687629689E-2</v>
      </c>
      <c r="C90" s="60">
        <v>0</v>
      </c>
      <c r="D90" s="60">
        <v>99.929707801312361</v>
      </c>
      <c r="E90" s="62">
        <v>99.999999999999986</v>
      </c>
      <c r="G90" s="54" t="s">
        <v>12</v>
      </c>
      <c r="H90" s="124">
        <v>1.88</v>
      </c>
      <c r="I90" s="124">
        <v>0</v>
      </c>
      <c r="J90" s="124">
        <v>2672.67</v>
      </c>
      <c r="K90" s="62">
        <v>2674.55</v>
      </c>
    </row>
    <row r="91" spans="1:11" ht="25.5" customHeight="1">
      <c r="A91" s="7" t="s">
        <v>4</v>
      </c>
      <c r="B91" s="62">
        <v>3.3686379584410417</v>
      </c>
      <c r="C91" s="62">
        <v>57.537268938737022</v>
      </c>
      <c r="D91" s="62">
        <v>39.094093102821944</v>
      </c>
      <c r="E91" s="62">
        <v>100</v>
      </c>
      <c r="F91" s="7"/>
      <c r="G91" s="7" t="s">
        <v>4</v>
      </c>
      <c r="H91" s="14">
        <v>1641.3200000000002</v>
      </c>
      <c r="I91" s="14">
        <v>28034.199999999997</v>
      </c>
      <c r="J91" s="14">
        <v>19048.03</v>
      </c>
      <c r="K91" s="14">
        <v>48723.549999999996</v>
      </c>
    </row>
    <row r="92" spans="1:11" ht="13">
      <c r="A92" s="7"/>
      <c r="B92" s="14"/>
      <c r="C92" s="14"/>
      <c r="D92" s="14"/>
      <c r="E92" s="14"/>
      <c r="F92" s="7"/>
      <c r="G92" s="7"/>
      <c r="H92" s="14"/>
      <c r="I92" s="14"/>
      <c r="J92" s="14"/>
      <c r="K92" s="14"/>
    </row>
    <row r="93" spans="1:11" ht="19.5" customHeight="1">
      <c r="A93" s="25"/>
      <c r="G93" s="18"/>
    </row>
    <row r="94" spans="1:11">
      <c r="A94" s="5" t="s">
        <v>102</v>
      </c>
      <c r="G94" s="18"/>
    </row>
    <row r="95" spans="1:11">
      <c r="A95" s="2"/>
    </row>
    <row r="96" spans="1:11">
      <c r="A96" s="5"/>
    </row>
    <row r="97" spans="1:1">
      <c r="A97" s="5" t="s">
        <v>159</v>
      </c>
    </row>
    <row r="98" spans="1:1">
      <c r="A98" s="5" t="s">
        <v>160</v>
      </c>
    </row>
    <row r="99" spans="1:1">
      <c r="A99" s="5" t="s">
        <v>181</v>
      </c>
    </row>
    <row r="100" spans="1:1">
      <c r="A100" s="2"/>
    </row>
  </sheetData>
  <phoneticPr fontId="4" type="noConversion"/>
  <hyperlinks>
    <hyperlink ref="J1" location="Inhalt!A1" display="zurück"/>
  </hyperlinks>
  <pageMargins left="0.78740157499999996" right="0.78740157499999996" top="0.984251969" bottom="0.984251969" header="0.4921259845" footer="0.4921259845"/>
  <pageSetup paperSize="9"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34"/>
  <sheetViews>
    <sheetView zoomScale="74" zoomScaleNormal="74" workbookViewId="0">
      <selection activeCell="I32" sqref="I32"/>
    </sheetView>
  </sheetViews>
  <sheetFormatPr baseColWidth="10" defaultColWidth="11.453125" defaultRowHeight="12.5"/>
  <cols>
    <col min="1" max="1" width="20.81640625" style="2" customWidth="1"/>
    <col min="2" max="2" width="12.453125" style="2" bestFit="1" customWidth="1"/>
    <col min="3" max="3" width="19.54296875" style="2" bestFit="1" customWidth="1"/>
    <col min="4" max="16384" width="11.453125" style="2"/>
  </cols>
  <sheetData>
    <row r="1" spans="1:7" ht="13">
      <c r="A1" s="7" t="s">
        <v>182</v>
      </c>
      <c r="B1" s="7"/>
      <c r="C1" s="7"/>
      <c r="G1" s="28" t="s">
        <v>49</v>
      </c>
    </row>
    <row r="2" spans="1:7">
      <c r="A2" s="2" t="s">
        <v>0</v>
      </c>
    </row>
    <row r="3" spans="1:7" ht="13">
      <c r="A3" s="16"/>
      <c r="B3" s="46" t="s">
        <v>110</v>
      </c>
      <c r="C3" s="46" t="s">
        <v>90</v>
      </c>
    </row>
    <row r="4" spans="1:7" ht="18" customHeight="1">
      <c r="A4" s="118" t="s">
        <v>42</v>
      </c>
      <c r="B4" s="128">
        <v>0.35266435113747135</v>
      </c>
      <c r="C4" s="20">
        <v>2469.9684281661989</v>
      </c>
    </row>
    <row r="5" spans="1:7" ht="13">
      <c r="A5" s="54" t="s">
        <v>13</v>
      </c>
      <c r="B5" s="125">
        <v>14.376931072233997</v>
      </c>
      <c r="C5" s="20">
        <v>100692.24668670096</v>
      </c>
    </row>
    <row r="6" spans="1:7" ht="13">
      <c r="A6" s="54" t="s">
        <v>19</v>
      </c>
      <c r="B6" s="125">
        <v>2.3928253029764135</v>
      </c>
      <c r="C6" s="66">
        <v>16758.719539999998</v>
      </c>
    </row>
    <row r="7" spans="1:7" ht="13">
      <c r="A7" s="54" t="s">
        <v>8</v>
      </c>
      <c r="B7" s="125">
        <v>3.7980269655425447</v>
      </c>
      <c r="C7" s="66">
        <v>26600.382669688006</v>
      </c>
    </row>
    <row r="8" spans="1:7" ht="13">
      <c r="A8" s="54" t="s">
        <v>18</v>
      </c>
      <c r="B8" s="125">
        <v>17.981317810999109</v>
      </c>
      <c r="C8" s="66">
        <v>125936.42410054001</v>
      </c>
    </row>
    <row r="9" spans="1:7" ht="13">
      <c r="A9" s="54" t="s">
        <v>16</v>
      </c>
      <c r="B9" s="125">
        <v>3.6662846334192936</v>
      </c>
      <c r="C9" s="66">
        <v>25677.694000000003</v>
      </c>
    </row>
    <row r="10" spans="1:7" ht="13">
      <c r="A10" s="54" t="s">
        <v>17</v>
      </c>
      <c r="B10" s="125">
        <v>11.311848612961228</v>
      </c>
      <c r="C10" s="66">
        <v>79225.214706543018</v>
      </c>
    </row>
    <row r="11" spans="1:7" ht="13">
      <c r="A11" s="54" t="s">
        <v>9</v>
      </c>
      <c r="B11" s="125">
        <v>2.5249293784423745</v>
      </c>
      <c r="C11" s="66">
        <v>17683.941764987001</v>
      </c>
    </row>
    <row r="12" spans="1:7" ht="13">
      <c r="A12" s="54" t="s">
        <v>10</v>
      </c>
      <c r="B12" s="125">
        <v>2.7254329380273901</v>
      </c>
      <c r="C12" s="66">
        <v>19088.216</v>
      </c>
    </row>
    <row r="13" spans="1:7" ht="13">
      <c r="A13" s="65" t="s">
        <v>33</v>
      </c>
      <c r="B13" s="125">
        <v>13.188579805576056</v>
      </c>
      <c r="C13" s="66">
        <v>92369.346737359985</v>
      </c>
    </row>
    <row r="14" spans="1:7" ht="13">
      <c r="A14" s="65" t="s">
        <v>168</v>
      </c>
      <c r="B14" s="125">
        <v>8.7040173698451362</v>
      </c>
      <c r="C14" s="66">
        <v>60960.650069639007</v>
      </c>
    </row>
    <row r="15" spans="1:7" ht="13">
      <c r="A15" s="65" t="s">
        <v>169</v>
      </c>
      <c r="B15" s="125">
        <v>2.1546011025117418</v>
      </c>
      <c r="C15" s="66">
        <v>15090.259850000002</v>
      </c>
    </row>
    <row r="16" spans="1:7" ht="13">
      <c r="A16" s="54" t="s">
        <v>170</v>
      </c>
      <c r="B16" s="125">
        <v>2.4916385468334084</v>
      </c>
      <c r="C16" s="66">
        <v>17450.781529889999</v>
      </c>
    </row>
    <row r="17" spans="1:5" ht="13">
      <c r="A17" s="54" t="s">
        <v>11</v>
      </c>
      <c r="B17" s="125">
        <v>3.8981880021826241</v>
      </c>
      <c r="C17" s="66">
        <v>27301.884246004</v>
      </c>
    </row>
    <row r="18" spans="1:5" ht="12.75" customHeight="1">
      <c r="A18" s="54" t="s">
        <v>15</v>
      </c>
      <c r="B18" s="125">
        <v>0.9222676171161851</v>
      </c>
      <c r="C18" s="67">
        <v>6459.3200000219995</v>
      </c>
    </row>
    <row r="19" spans="1:5" ht="12.75" customHeight="1">
      <c r="A19" s="54" t="s">
        <v>14</v>
      </c>
      <c r="B19" s="125">
        <v>2.7752874644066576</v>
      </c>
      <c r="C19" s="66">
        <v>19437.384000000002</v>
      </c>
    </row>
    <row r="20" spans="1:5" ht="13">
      <c r="A20" s="54" t="s">
        <v>12</v>
      </c>
      <c r="B20" s="125">
        <v>6.7351590257883567</v>
      </c>
      <c r="C20" s="66">
        <v>47171.283682969013</v>
      </c>
    </row>
    <row r="21" spans="1:5" ht="23.25" customHeight="1">
      <c r="A21" s="7" t="s">
        <v>4</v>
      </c>
      <c r="B21" s="21">
        <v>100</v>
      </c>
      <c r="C21" s="21">
        <v>700373.71801250929</v>
      </c>
    </row>
    <row r="23" spans="1:5">
      <c r="D23" s="26"/>
      <c r="E23" s="26"/>
    </row>
    <row r="25" spans="1:5">
      <c r="A25" s="5"/>
    </row>
    <row r="26" spans="1:5">
      <c r="A26" s="5"/>
    </row>
    <row r="32" spans="1:5">
      <c r="A32" s="5" t="s">
        <v>159</v>
      </c>
    </row>
    <row r="33" spans="1:1">
      <c r="A33" s="5" t="s">
        <v>160</v>
      </c>
    </row>
    <row r="34" spans="1:1">
      <c r="A34" s="5" t="s">
        <v>181</v>
      </c>
    </row>
  </sheetData>
  <phoneticPr fontId="4" type="noConversion"/>
  <hyperlinks>
    <hyperlink ref="G1" location="Inhalt!A1" display="zurück"/>
  </hyperlinks>
  <pageMargins left="0.78740157499999996" right="0.78740157499999996" top="0.984251969" bottom="0.984251969" header="0.4921259845" footer="0.4921259845"/>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G54"/>
  <sheetViews>
    <sheetView zoomScale="62" zoomScaleNormal="62" workbookViewId="0">
      <selection activeCell="J51" sqref="J51"/>
    </sheetView>
  </sheetViews>
  <sheetFormatPr baseColWidth="10" defaultColWidth="11.453125" defaultRowHeight="12.5"/>
  <cols>
    <col min="1" max="1" width="20.7265625" style="2" customWidth="1"/>
    <col min="2" max="2" width="19" style="2" bestFit="1" customWidth="1"/>
    <col min="3" max="3" width="17.54296875" style="2" bestFit="1" customWidth="1"/>
    <col min="4" max="4" width="18.453125" style="2" bestFit="1" customWidth="1"/>
    <col min="5" max="5" width="14.26953125" style="2" bestFit="1" customWidth="1"/>
    <col min="6" max="16384" width="11.453125" style="2"/>
  </cols>
  <sheetData>
    <row r="1" spans="1:7" ht="13">
      <c r="A1" s="7" t="s">
        <v>183</v>
      </c>
      <c r="G1" s="28" t="s">
        <v>49</v>
      </c>
    </row>
    <row r="2" spans="1:7">
      <c r="A2" s="2" t="s">
        <v>0</v>
      </c>
    </row>
    <row r="3" spans="1:7">
      <c r="A3" s="48" t="s">
        <v>103</v>
      </c>
    </row>
    <row r="4" spans="1:7" ht="4.5" customHeight="1">
      <c r="A4" s="7" t="s">
        <v>0</v>
      </c>
    </row>
    <row r="5" spans="1:7" ht="25.5" customHeight="1">
      <c r="A5" s="16"/>
      <c r="B5" s="8" t="s">
        <v>111</v>
      </c>
      <c r="C5" s="8" t="s">
        <v>112</v>
      </c>
      <c r="D5" s="9" t="s">
        <v>3</v>
      </c>
    </row>
    <row r="6" spans="1:7" ht="13">
      <c r="A6" s="115" t="s">
        <v>42</v>
      </c>
      <c r="B6" s="71">
        <v>88.527474874985217</v>
      </c>
      <c r="C6" s="71">
        <v>11.472525125014785</v>
      </c>
      <c r="D6" s="71">
        <v>100</v>
      </c>
    </row>
    <row r="7" spans="1:7" ht="13">
      <c r="A7" s="54" t="s">
        <v>13</v>
      </c>
      <c r="B7" s="71">
        <v>89.064729842214078</v>
      </c>
      <c r="C7" s="71">
        <v>10.935270157785922</v>
      </c>
      <c r="D7" s="71">
        <v>100</v>
      </c>
    </row>
    <row r="8" spans="1:7" ht="13">
      <c r="A8" s="54" t="s">
        <v>19</v>
      </c>
      <c r="B8" s="71">
        <v>78.710662879199887</v>
      </c>
      <c r="C8" s="71">
        <v>21.289337120800099</v>
      </c>
      <c r="D8" s="71">
        <v>99.999999999999986</v>
      </c>
    </row>
    <row r="9" spans="1:7" ht="13">
      <c r="A9" s="54" t="s">
        <v>8</v>
      </c>
      <c r="B9" s="71">
        <v>87.712349778619412</v>
      </c>
      <c r="C9" s="71">
        <v>12.287650221380582</v>
      </c>
      <c r="D9" s="71">
        <v>100</v>
      </c>
    </row>
    <row r="10" spans="1:7" ht="13">
      <c r="A10" s="54" t="s">
        <v>18</v>
      </c>
      <c r="B10" s="71">
        <v>86.868496001730549</v>
      </c>
      <c r="C10" s="71">
        <v>13.131503998269464</v>
      </c>
      <c r="D10" s="71">
        <v>100.00000000000001</v>
      </c>
    </row>
    <row r="11" spans="1:7" ht="13">
      <c r="A11" s="54" t="s">
        <v>16</v>
      </c>
      <c r="B11" s="71">
        <v>85.024811807477732</v>
      </c>
      <c r="C11" s="71">
        <v>14.975188192522278</v>
      </c>
      <c r="D11" s="71">
        <v>100.00000000000001</v>
      </c>
    </row>
    <row r="12" spans="1:7" ht="13">
      <c r="A12" s="54" t="s">
        <v>17</v>
      </c>
      <c r="B12" s="71">
        <v>88.86020421191219</v>
      </c>
      <c r="C12" s="71">
        <v>11.139795788087808</v>
      </c>
      <c r="D12" s="71">
        <v>100</v>
      </c>
    </row>
    <row r="13" spans="1:7" ht="13">
      <c r="A13" s="54" t="s">
        <v>9</v>
      </c>
      <c r="B13" s="71">
        <v>87.464870185696256</v>
      </c>
      <c r="C13" s="71">
        <v>12.535129814303762</v>
      </c>
      <c r="D13" s="71">
        <v>100.00000000000001</v>
      </c>
    </row>
    <row r="14" spans="1:7" ht="13">
      <c r="A14" s="54" t="s">
        <v>10</v>
      </c>
      <c r="B14" s="71">
        <v>89.701153842768747</v>
      </c>
      <c r="C14" s="71">
        <v>10.298846157231246</v>
      </c>
      <c r="D14" s="71">
        <v>100</v>
      </c>
    </row>
    <row r="15" spans="1:7" ht="13">
      <c r="A15" s="65" t="s">
        <v>33</v>
      </c>
      <c r="B15" s="71">
        <v>88.375449974318087</v>
      </c>
      <c r="C15" s="71">
        <v>11.624550025681915</v>
      </c>
      <c r="D15" s="71">
        <v>100</v>
      </c>
    </row>
    <row r="16" spans="1:7" ht="13">
      <c r="A16" s="65" t="s">
        <v>168</v>
      </c>
      <c r="B16" s="71">
        <v>81.471923068410149</v>
      </c>
      <c r="C16" s="71">
        <v>18.528076931589858</v>
      </c>
      <c r="D16" s="71">
        <v>100</v>
      </c>
    </row>
    <row r="17" spans="1:5" ht="13">
      <c r="A17" s="65" t="s">
        <v>169</v>
      </c>
      <c r="B17" s="71">
        <v>88.752446830794639</v>
      </c>
      <c r="C17" s="71">
        <v>11.247553169205366</v>
      </c>
      <c r="D17" s="71">
        <v>100</v>
      </c>
    </row>
    <row r="18" spans="1:5" ht="13">
      <c r="A18" s="54" t="s">
        <v>170</v>
      </c>
      <c r="B18" s="71">
        <v>90.094248460854487</v>
      </c>
      <c r="C18" s="71">
        <v>9.9057515391455144</v>
      </c>
      <c r="D18" s="71">
        <v>100</v>
      </c>
    </row>
    <row r="19" spans="1:5" ht="13">
      <c r="A19" s="54" t="s">
        <v>11</v>
      </c>
      <c r="B19" s="71">
        <v>88.012473357442261</v>
      </c>
      <c r="C19" s="71">
        <v>11.987526642557727</v>
      </c>
      <c r="D19" s="71">
        <v>99.999999999999986</v>
      </c>
    </row>
    <row r="20" spans="1:5" ht="12.75" customHeight="1">
      <c r="A20" s="54" t="s">
        <v>15</v>
      </c>
      <c r="B20" s="71">
        <v>81.515701343238405</v>
      </c>
      <c r="C20" s="71">
        <v>18.484298656761599</v>
      </c>
      <c r="D20" s="71">
        <v>100</v>
      </c>
    </row>
    <row r="21" spans="1:5" ht="13">
      <c r="A21" s="54" t="s">
        <v>14</v>
      </c>
      <c r="B21" s="71">
        <v>84.934515879297351</v>
      </c>
      <c r="C21" s="71">
        <v>15.06548412070266</v>
      </c>
      <c r="D21" s="71">
        <v>100.00000000000001</v>
      </c>
    </row>
    <row r="22" spans="1:5" ht="13">
      <c r="A22" s="54" t="s">
        <v>12</v>
      </c>
      <c r="B22" s="71">
        <v>92.078953800004314</v>
      </c>
      <c r="C22" s="71">
        <v>7.9210461999956818</v>
      </c>
      <c r="D22" s="71">
        <v>100</v>
      </c>
    </row>
    <row r="23" spans="1:5" ht="22.5" customHeight="1">
      <c r="A23" s="7" t="s">
        <v>4</v>
      </c>
      <c r="B23" s="72">
        <v>87.419388583060467</v>
      </c>
      <c r="C23" s="72">
        <v>12.580611416939485</v>
      </c>
      <c r="D23" s="72">
        <v>99.999999999999957</v>
      </c>
    </row>
    <row r="24" spans="1:5" ht="13">
      <c r="B24" s="44"/>
      <c r="C24" s="44"/>
      <c r="D24" s="44"/>
      <c r="E24" s="45"/>
    </row>
    <row r="25" spans="1:5" ht="13">
      <c r="B25" s="44"/>
      <c r="C25" s="44"/>
      <c r="D25" s="44"/>
      <c r="E25" s="45"/>
    </row>
    <row r="26" spans="1:5" ht="13">
      <c r="A26" s="18"/>
      <c r="B26" s="19"/>
      <c r="C26" s="19"/>
      <c r="D26" s="19"/>
      <c r="E26" s="22"/>
    </row>
    <row r="27" spans="1:5">
      <c r="A27" s="48" t="s">
        <v>90</v>
      </c>
    </row>
    <row r="28" spans="1:5" ht="4.5" customHeight="1">
      <c r="A28" s="7" t="s">
        <v>0</v>
      </c>
    </row>
    <row r="29" spans="1:5" ht="25.5" customHeight="1">
      <c r="A29" s="16"/>
      <c r="B29" s="8" t="s">
        <v>111</v>
      </c>
      <c r="C29" s="8" t="s">
        <v>112</v>
      </c>
      <c r="D29" s="9" t="s">
        <v>3</v>
      </c>
    </row>
    <row r="30" spans="1:5" ht="13">
      <c r="A30" s="115" t="s">
        <v>42</v>
      </c>
      <c r="B30" s="20">
        <v>2186.6006796648999</v>
      </c>
      <c r="C30" s="20">
        <v>283.36774850130001</v>
      </c>
      <c r="D30" s="70">
        <v>2469.9684281661998</v>
      </c>
      <c r="E30" s="129"/>
    </row>
    <row r="31" spans="1:5" ht="13">
      <c r="A31" s="54" t="s">
        <v>13</v>
      </c>
      <c r="B31" s="68">
        <v>89681.277483565995</v>
      </c>
      <c r="C31" s="75">
        <v>11010.969203134999</v>
      </c>
      <c r="D31" s="70">
        <v>100692.24668670099</v>
      </c>
      <c r="E31" s="129"/>
    </row>
    <row r="32" spans="1:5" ht="13">
      <c r="A32" s="54" t="s">
        <v>19</v>
      </c>
      <c r="B32" s="68">
        <v>13190.899240000001</v>
      </c>
      <c r="C32" s="68">
        <v>3567.8203000000003</v>
      </c>
      <c r="D32" s="70">
        <v>16758.719540000002</v>
      </c>
      <c r="E32" s="129"/>
    </row>
    <row r="33" spans="1:5" ht="13">
      <c r="A33" s="54" t="s">
        <v>8</v>
      </c>
      <c r="B33" s="68">
        <v>23331.820689688004</v>
      </c>
      <c r="C33" s="68">
        <v>3268.5619800000004</v>
      </c>
      <c r="D33" s="70">
        <v>26600.382669688006</v>
      </c>
      <c r="E33" s="129"/>
    </row>
    <row r="34" spans="1:5" ht="13">
      <c r="A34" s="54" t="s">
        <v>18</v>
      </c>
      <c r="B34" s="68">
        <v>109399.07753450001</v>
      </c>
      <c r="C34" s="68">
        <v>16537.34656604</v>
      </c>
      <c r="D34" s="70">
        <v>125936.42410054001</v>
      </c>
      <c r="E34" s="129"/>
    </row>
    <row r="35" spans="1:5" ht="13">
      <c r="A35" s="54" t="s">
        <v>16</v>
      </c>
      <c r="B35" s="68">
        <v>21832.410999999993</v>
      </c>
      <c r="C35" s="68">
        <v>3845.2830000000004</v>
      </c>
      <c r="D35" s="70">
        <v>25677.693999999992</v>
      </c>
      <c r="E35" s="129"/>
    </row>
    <row r="36" spans="1:5" ht="13">
      <c r="A36" s="54" t="s">
        <v>17</v>
      </c>
      <c r="B36" s="68">
        <v>70399.68757555999</v>
      </c>
      <c r="C36" s="68">
        <v>8825.5271309829986</v>
      </c>
      <c r="D36" s="70">
        <v>79225.214706542989</v>
      </c>
      <c r="E36" s="129"/>
    </row>
    <row r="37" spans="1:5" ht="13">
      <c r="A37" s="54" t="s">
        <v>9</v>
      </c>
      <c r="B37" s="68">
        <v>15467.236708459999</v>
      </c>
      <c r="C37" s="69">
        <v>2216.7050565269997</v>
      </c>
      <c r="D37" s="70">
        <v>17683.941764986997</v>
      </c>
      <c r="E37" s="129"/>
    </row>
    <row r="38" spans="1:5" ht="13">
      <c r="A38" s="54" t="s">
        <v>10</v>
      </c>
      <c r="B38" s="68">
        <v>17122.350000000002</v>
      </c>
      <c r="C38" s="68">
        <v>1965.8660000000002</v>
      </c>
      <c r="D38" s="70">
        <v>19088.216000000004</v>
      </c>
      <c r="E38" s="129"/>
    </row>
    <row r="39" spans="1:5" ht="13">
      <c r="A39" s="65" t="s">
        <v>33</v>
      </c>
      <c r="B39" s="68">
        <v>81631.825817479999</v>
      </c>
      <c r="C39" s="68">
        <v>10737.520919879998</v>
      </c>
      <c r="D39" s="70">
        <v>92369.34673736</v>
      </c>
      <c r="E39" s="129"/>
    </row>
    <row r="40" spans="1:5" ht="13">
      <c r="A40" s="65" t="s">
        <v>168</v>
      </c>
      <c r="B40" s="68">
        <v>49665.813926739</v>
      </c>
      <c r="C40" s="68">
        <v>11294.836142900002</v>
      </c>
      <c r="D40" s="70">
        <v>60960.650069638999</v>
      </c>
      <c r="E40" s="129"/>
    </row>
    <row r="41" spans="1:5" ht="13">
      <c r="A41" s="65" t="s">
        <v>169</v>
      </c>
      <c r="B41" s="68">
        <v>13392.974850000002</v>
      </c>
      <c r="C41" s="68">
        <v>1697.2850000000001</v>
      </c>
      <c r="D41" s="70">
        <v>15090.259850000002</v>
      </c>
      <c r="E41" s="129"/>
    </row>
    <row r="42" spans="1:5" ht="13">
      <c r="A42" s="54" t="s">
        <v>170</v>
      </c>
      <c r="B42" s="68">
        <v>15722.1504699</v>
      </c>
      <c r="C42" s="68">
        <v>1728.6310599899998</v>
      </c>
      <c r="D42" s="70">
        <v>17450.781529889999</v>
      </c>
      <c r="E42" s="129"/>
    </row>
    <row r="43" spans="1:5" ht="13">
      <c r="A43" s="54" t="s">
        <v>11</v>
      </c>
      <c r="B43" s="68">
        <v>24029.063598093999</v>
      </c>
      <c r="C43" s="68">
        <v>3272.8206479099999</v>
      </c>
      <c r="D43" s="70">
        <v>27301.884246004</v>
      </c>
      <c r="E43" s="129"/>
    </row>
    <row r="44" spans="1:5" ht="12.75" customHeight="1">
      <c r="A44" s="54" t="s">
        <v>15</v>
      </c>
      <c r="B44" s="68">
        <v>5265.3600000220003</v>
      </c>
      <c r="C44" s="68">
        <v>1193.96</v>
      </c>
      <c r="D44" s="70">
        <v>6459.3200000220004</v>
      </c>
      <c r="E44" s="129"/>
    </row>
    <row r="45" spans="1:5" ht="13">
      <c r="A45" s="54" t="s">
        <v>14</v>
      </c>
      <c r="B45" s="68">
        <v>16509.048000000003</v>
      </c>
      <c r="C45" s="68">
        <v>2928.3359999999998</v>
      </c>
      <c r="D45" s="70">
        <v>19437.384000000002</v>
      </c>
      <c r="E45" s="129"/>
    </row>
    <row r="46" spans="1:5" ht="13">
      <c r="A46" s="54" t="s">
        <v>12</v>
      </c>
      <c r="B46" s="68">
        <v>43434.824509310005</v>
      </c>
      <c r="C46" s="68">
        <v>3736.4591736589996</v>
      </c>
      <c r="D46" s="70">
        <v>47171.283682969006</v>
      </c>
      <c r="E46" s="129"/>
    </row>
    <row r="47" spans="1:5" ht="21.75" customHeight="1">
      <c r="A47" s="7" t="s">
        <v>4</v>
      </c>
      <c r="B47" s="70">
        <v>612262.42208298377</v>
      </c>
      <c r="C47" s="70">
        <v>88111.295929525309</v>
      </c>
      <c r="D47" s="70">
        <v>700373.7180125094</v>
      </c>
      <c r="E47" s="153"/>
    </row>
    <row r="52" spans="1:1">
      <c r="A52" s="5" t="s">
        <v>159</v>
      </c>
    </row>
    <row r="53" spans="1:1">
      <c r="A53" s="5" t="s">
        <v>160</v>
      </c>
    </row>
    <row r="54" spans="1:1">
      <c r="A54" s="5" t="s">
        <v>181</v>
      </c>
    </row>
  </sheetData>
  <phoneticPr fontId="4" type="noConversion"/>
  <hyperlinks>
    <hyperlink ref="G1" location="Inhalt!A1" display="zurück"/>
  </hyperlinks>
  <pageMargins left="0.78740157499999996" right="0.78740157499999996" top="0.984251969" bottom="0.984251969" header="0.4921259845" footer="0.4921259845"/>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Inhalt</vt:lpstr>
      <vt:lpstr>Hinweise und Anmerkungen</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'Tab 1a'!Zone_d_impression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2015-07-07T09:30:06Z</cp:lastPrinted>
  <dcterms:created xsi:type="dcterms:W3CDTF">2009-11-26T15:16:10Z</dcterms:created>
  <dcterms:modified xsi:type="dcterms:W3CDTF">2021-08-23T17:39:05Z</dcterms:modified>
</cp:coreProperties>
</file>