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BB\BILD-P\40_Pers-Fin\04 HS Finanzen\Diffusion\HES\2020\Tableaux finances\Prep\"/>
    </mc:Choice>
  </mc:AlternateContent>
  <workbookProtection workbookAlgorithmName="SHA-512" workbookHashValue="ViiFHaLs5VbsqlpKot8bSniX5vABxtZID1R9Y6apdgyyfa26Yn0Omxv0AUlhPS/CC4EuVwLYW+Co4QSfJ51QzA==" workbookSaltValue="6kraG6sPK+VGJmOGv2sKHg==" workbookSpinCount="100000" lockStructure="1"/>
  <bookViews>
    <workbookView xWindow="840" yWindow="840" windowWidth="18080" windowHeight="11000" tabRatio="858"/>
  </bookViews>
  <sheets>
    <sheet name="Contenu" sheetId="27" r:id="rId1"/>
    <sheet name="Définitions et lacunes" sheetId="28" r:id="rId2"/>
    <sheet name="Tab 1a" sheetId="26" r:id="rId3"/>
    <sheet name="Tab 1b" sheetId="25" r:id="rId4"/>
    <sheet name="Tab 2a" sheetId="21" r:id="rId5"/>
    <sheet name="Tab 2b" sheetId="47" r:id="rId6"/>
    <sheet name="Tab 3" sheetId="50" r:id="rId7"/>
    <sheet name="Tab 4" sheetId="15" r:id="rId8"/>
    <sheet name="Tab 5" sheetId="14" r:id="rId9"/>
    <sheet name="Tab 6" sheetId="10" r:id="rId10"/>
    <sheet name="Tab 7" sheetId="9" r:id="rId11"/>
    <sheet name="Tab 8" sheetId="7" r:id="rId12"/>
    <sheet name="Tab 9" sheetId="34" r:id="rId13"/>
    <sheet name="Tab 10" sheetId="6" r:id="rId14"/>
    <sheet name="Tab 11" sheetId="5" r:id="rId15"/>
    <sheet name="Méthodes et précisions" sheetId="46" r:id="rId16"/>
    <sheet name="Tab 12 - 010000" sheetId="35" r:id="rId17"/>
    <sheet name="Tab 13 - 020000" sheetId="36" r:id="rId18"/>
    <sheet name="Tab 14 - 030000" sheetId="37" r:id="rId19"/>
    <sheet name="Tab 15 - 040000" sheetId="38" r:id="rId20"/>
    <sheet name="Tab 16 - 050000" sheetId="39" r:id="rId21"/>
    <sheet name="Tab 17 - 060000" sheetId="40" r:id="rId22"/>
    <sheet name="Tab 18 - 080000" sheetId="41" r:id="rId23"/>
    <sheet name="Tab 19 - 110000" sheetId="42" r:id="rId24"/>
    <sheet name="Tab 20 - 120000" sheetId="43" r:id="rId25"/>
    <sheet name="Tab 21 - 130000" sheetId="44" r:id="rId26"/>
    <sheet name="Tab 22 - 140000" sheetId="45" r:id="rId27"/>
  </sheets>
  <calcPr calcId="162913"/>
</workbook>
</file>

<file path=xl/calcChain.xml><?xml version="1.0" encoding="utf-8"?>
<calcChain xmlns="http://schemas.openxmlformats.org/spreadsheetml/2006/main">
  <c r="A25" i="27" l="1"/>
  <c r="A23" i="27"/>
  <c r="A21" i="27"/>
  <c r="A19" i="27"/>
  <c r="A11" i="27"/>
  <c r="A9" i="27"/>
  <c r="A29" i="27"/>
  <c r="A27" i="27"/>
  <c r="A60" i="27" l="1"/>
  <c r="A53" i="27"/>
  <c r="A51" i="27"/>
  <c r="A49" i="27"/>
  <c r="A47" i="27"/>
  <c r="A45" i="27"/>
  <c r="A43" i="27"/>
  <c r="A41" i="27"/>
  <c r="A39" i="27"/>
  <c r="A37" i="27"/>
  <c r="A35" i="27"/>
  <c r="A33" i="27"/>
  <c r="A17" i="27"/>
  <c r="A15" i="27"/>
  <c r="A13" i="27"/>
  <c r="A7" i="27"/>
  <c r="A5" i="27"/>
</calcChain>
</file>

<file path=xl/sharedStrings.xml><?xml version="1.0" encoding="utf-8"?>
<sst xmlns="http://schemas.openxmlformats.org/spreadsheetml/2006/main" count="2442" uniqueCount="250">
  <si>
    <t xml:space="preserve"> </t>
  </si>
  <si>
    <t xml:space="preserve">Architecture, construction et planification                                     </t>
  </si>
  <si>
    <t xml:space="preserve">Technique et IT                                                                 </t>
  </si>
  <si>
    <t xml:space="preserve">Chimie et sciences de la vie                                                    </t>
  </si>
  <si>
    <t xml:space="preserve">Agronomie et économie forestière                                                </t>
  </si>
  <si>
    <t xml:space="preserve">Economie et services                                                            </t>
  </si>
  <si>
    <t xml:space="preserve">Design                                                                          </t>
  </si>
  <si>
    <t xml:space="preserve">Musique, arts de la scène et autres arts                                        </t>
  </si>
  <si>
    <t xml:space="preserve">Linguistique appliquée                                                          </t>
  </si>
  <si>
    <t xml:space="preserve">Travail social                                                                  </t>
  </si>
  <si>
    <t xml:space="preserve">Psychologie appliquée                                                           </t>
  </si>
  <si>
    <t xml:space="preserve">Santé                                                                           </t>
  </si>
  <si>
    <t xml:space="preserve">En %                 </t>
  </si>
  <si>
    <t>Corps enseignant</t>
  </si>
  <si>
    <t>Total</t>
  </si>
  <si>
    <t xml:space="preserve">Enseignement de base   </t>
  </si>
  <si>
    <t xml:space="preserve">Formation continue     </t>
  </si>
  <si>
    <t>Prestations de services</t>
  </si>
  <si>
    <t xml:space="preserve">Total                  </t>
  </si>
  <si>
    <t>En milliers de francs</t>
  </si>
  <si>
    <t>Coûts de personnel</t>
  </si>
  <si>
    <t>Autres coûts d'exploitation</t>
  </si>
  <si>
    <t xml:space="preserve"> Total</t>
  </si>
  <si>
    <t>Enseignement de base</t>
  </si>
  <si>
    <t>Formation continue</t>
  </si>
  <si>
    <t xml:space="preserve">Total                                                                           </t>
  </si>
  <si>
    <t xml:space="preserve">BFH                                     </t>
  </si>
  <si>
    <t xml:space="preserve">HES-SO                                  </t>
  </si>
  <si>
    <t xml:space="preserve">FHNW                                    </t>
  </si>
  <si>
    <t xml:space="preserve">SUPSI                                   </t>
  </si>
  <si>
    <t xml:space="preserve">ZFH                                     </t>
  </si>
  <si>
    <t xml:space="preserve">Total                                   </t>
  </si>
  <si>
    <t xml:space="preserve"> En %</t>
  </si>
  <si>
    <t>Confédération</t>
  </si>
  <si>
    <t>Privés</t>
  </si>
  <si>
    <t xml:space="preserve"> * Sans les produits d´infrastructure</t>
  </si>
  <si>
    <t>BFH</t>
  </si>
  <si>
    <t>HES-SO</t>
  </si>
  <si>
    <t>FHNW</t>
  </si>
  <si>
    <t>SUPSI</t>
  </si>
  <si>
    <t>ZFH</t>
  </si>
  <si>
    <t xml:space="preserve">Total                                                                                                        </t>
  </si>
  <si>
    <t xml:space="preserve">Autres subsides de la Confédération                                                                          </t>
  </si>
  <si>
    <t xml:space="preserve">Subsides programmes de recherche UE et internationaux                                                        </t>
  </si>
  <si>
    <t xml:space="preserve">Cantons      </t>
  </si>
  <si>
    <t xml:space="preserve">Contributions forfaitaires AHES (à l'intérieur de la région des organes resp.)                               </t>
  </si>
  <si>
    <t xml:space="preserve">Contributions forfaitaires AHES (à l'extérieur de la région des organes resp.)                               </t>
  </si>
  <si>
    <t xml:space="preserve">Privés       </t>
  </si>
  <si>
    <t xml:space="preserve">Taxes d'études                                                                                               </t>
  </si>
  <si>
    <t xml:space="preserve">Produits de tiers                                                                                            </t>
  </si>
  <si>
    <t xml:space="preserve">Autres produits                                                                                              </t>
  </si>
  <si>
    <t xml:space="preserve">Total        </t>
  </si>
  <si>
    <t>Définitions et lacunes</t>
  </si>
  <si>
    <t>Lacunes et qualité des données</t>
  </si>
  <si>
    <t>retour</t>
  </si>
  <si>
    <t>Lacunes des données</t>
  </si>
  <si>
    <t>Abegg Stiftung Riggisberg</t>
  </si>
  <si>
    <t>Eidgenössische Hochschule für Sport Magglingen</t>
  </si>
  <si>
    <t>Kalaidos FH</t>
  </si>
  <si>
    <t>Qualité des données</t>
  </si>
  <si>
    <t>L’attribution de budgets globaux et la constitution de provisions ne permettent pas d’obtenir une égalité entre les produits et les coûts d’une année civile.</t>
  </si>
  <si>
    <t>Définitions et indications générales</t>
  </si>
  <si>
    <t>Sources de financement</t>
  </si>
  <si>
    <t>Les produits des HES proviennent des sources de financement suivantes :</t>
  </si>
  <si>
    <t>Subsides programmes de recherche UE et internationaux  : programmes cadres et autre programmes de recherche européens et internationaux</t>
  </si>
  <si>
    <t>Contributions AHES (à l’intérieur de la région des organes responsables) </t>
  </si>
  <si>
    <t>Contributions AHES (à l’extérieur de la région des organes responsables) </t>
  </si>
  <si>
    <t>Taxes d’études forfaitaires </t>
  </si>
  <si>
    <t>Produits de tiers</t>
  </si>
  <si>
    <t>Autres produits</t>
  </si>
  <si>
    <t>T2 Classification des sources de financement selon les pourvoyeurs de fonds</t>
  </si>
  <si>
    <t>Pourvoyeurs de fonds</t>
  </si>
  <si>
    <t>Programme rech. EU et autres progr. rech int.</t>
  </si>
  <si>
    <t>Canton</t>
  </si>
  <si>
    <t>Indicateurs</t>
  </si>
  <si>
    <r>
      <t>Taxes d’études forfaitaires</t>
    </r>
    <r>
      <rPr>
        <sz val="9"/>
        <rFont val="Arial"/>
        <family val="2"/>
      </rPr>
      <t>: taxes d’études perçues par la HES pour les études dans les filières bachelor et master ainsi que pour la formation continue</t>
    </r>
  </si>
  <si>
    <r>
      <t>Produits de tiers</t>
    </r>
    <r>
      <rPr>
        <sz val="9"/>
        <rFont val="Arial"/>
        <family val="2"/>
      </rPr>
      <t>: mandats de recherche du secteur privé, y inclus les fonds versés par des fondations et entreprises semi privées; produits des prestations de services, de sponsoring et dons.</t>
    </r>
  </si>
  <si>
    <r>
      <t>Autres produits</t>
    </r>
    <r>
      <rPr>
        <sz val="9"/>
        <rFont val="Arial"/>
        <family val="2"/>
      </rPr>
      <t>: taxes d’examens, ventes diverses, taxes d’utilisation et revenus de la fortune.</t>
    </r>
  </si>
  <si>
    <t xml:space="preserve">  </t>
  </si>
  <si>
    <t>a)  Objet du relevé</t>
  </si>
  <si>
    <t>b)  Coûts d'infrastructure calculés</t>
  </si>
  <si>
    <t>a)  Sources de financement</t>
  </si>
  <si>
    <t>b)  Délimitations</t>
  </si>
  <si>
    <t>Pourvoyeurs de fonds: Confédération, cantons, privés</t>
  </si>
  <si>
    <t>(Total)</t>
  </si>
  <si>
    <t>Financement du solde par les organes responsables (sans les coûts d'infrastructure)</t>
  </si>
  <si>
    <r>
      <t>Financement du solde par les organes scolaires responsables de la formation</t>
    </r>
    <r>
      <rPr>
        <sz val="9"/>
        <rFont val="Arial"/>
        <family val="2"/>
      </rPr>
      <t>: part du budget cantonal consacré à la HES, imputations internes (c.à.d. les prestations des autres services cantonaux en faveur de la HES), subventions extraordinaires, subventions ordinaires de la part des communes du canton responsable.</t>
    </r>
  </si>
  <si>
    <r>
      <t>BFH</t>
    </r>
    <r>
      <rPr>
        <sz val="9"/>
        <rFont val="Arial"/>
        <family val="2"/>
      </rPr>
      <t xml:space="preserve"> - Berner Fachhochschule</t>
    </r>
  </si>
  <si>
    <r>
      <t>FHNW</t>
    </r>
    <r>
      <rPr>
        <sz val="9"/>
        <rFont val="Arial"/>
        <family val="2"/>
      </rPr>
      <t xml:space="preserve"> - Fachhochschule Nordwestschweiz </t>
    </r>
  </si>
  <si>
    <r>
      <t>SUPSI</t>
    </r>
    <r>
      <rPr>
        <sz val="9"/>
        <rFont val="Arial"/>
        <family val="2"/>
      </rPr>
      <t xml:space="preserve"> - Scuola Universitaria Professionale della Svizzera Italiana </t>
    </r>
  </si>
  <si>
    <r>
      <t>ZFH</t>
    </r>
    <r>
      <rPr>
        <sz val="9"/>
        <rFont val="Arial"/>
        <family val="2"/>
      </rPr>
      <t xml:space="preserve"> - Zürcher Fachhochschule </t>
    </r>
  </si>
  <si>
    <t>Liste des abréviations</t>
  </si>
  <si>
    <t>Hautes écoles spécialisées:</t>
  </si>
  <si>
    <t xml:space="preserve">Le classement des sources de financement par pourvoyeur de fonds a pour but de montrer l’origine de ces fonds. </t>
  </si>
  <si>
    <t>Renseignements : persfinHS@bfs.admin.ch</t>
  </si>
  <si>
    <t>Etud./EPT Professeurs</t>
  </si>
  <si>
    <t xml:space="preserve">Etud./EPT Autres enseignants  </t>
  </si>
  <si>
    <t xml:space="preserve">Coûts totaux                        </t>
  </si>
  <si>
    <t xml:space="preserve">Professeurs                </t>
  </si>
  <si>
    <t>Autres enseignants</t>
  </si>
  <si>
    <t>Indicateurs - Base: coûts d'exploitation</t>
  </si>
  <si>
    <t>Indicateurs - Base: coûts complets</t>
  </si>
  <si>
    <t xml:space="preserve">Enseignement de base                </t>
  </si>
  <si>
    <t xml:space="preserve">Prestations de services             </t>
  </si>
  <si>
    <t>Etudiants</t>
  </si>
  <si>
    <t>EPT (selon reporting financier)</t>
  </si>
  <si>
    <t>Total CH</t>
  </si>
  <si>
    <t>-</t>
  </si>
  <si>
    <r>
      <rPr>
        <b/>
        <sz val="10"/>
        <rFont val="Arial"/>
        <family val="2"/>
      </rPr>
      <t>α</t>
    </r>
    <r>
      <rPr>
        <sz val="10"/>
        <rFont val="Arial"/>
        <family val="2"/>
      </rPr>
      <t xml:space="preserve">: coûts d'exploitation de l'enseignement de base
</t>
    </r>
    <r>
      <rPr>
        <b/>
        <sz val="10"/>
        <rFont val="Arial"/>
        <family val="2"/>
      </rPr>
      <t>µ</t>
    </r>
    <r>
      <rPr>
        <sz val="10"/>
        <rFont val="Arial"/>
        <family val="2"/>
      </rPr>
      <t>: étudiants en formation de base (par EPT)</t>
    </r>
  </si>
  <si>
    <r>
      <t>α</t>
    </r>
    <r>
      <rPr>
        <sz val="10"/>
        <rFont val="Arial"/>
        <family val="2"/>
      </rPr>
      <t>: coûts complets de l'enseignement de base</t>
    </r>
    <r>
      <rPr>
        <b/>
        <sz val="10"/>
        <rFont val="Arial"/>
        <family val="2"/>
      </rPr>
      <t xml:space="preserve">
µ</t>
    </r>
    <r>
      <rPr>
        <sz val="10"/>
        <rFont val="Arial"/>
        <family val="2"/>
      </rPr>
      <t>: étudiants en formation de base (par EPT)</t>
    </r>
  </si>
  <si>
    <t>Personnel</t>
  </si>
  <si>
    <t>Indicateurs de coût par étudiant basé sur les coûts d'exploitation:</t>
  </si>
  <si>
    <t>Indicateurs de coût par étudiant basé sur les coûts complets:</t>
  </si>
  <si>
    <t>Taux d'encadrement 1:</t>
  </si>
  <si>
    <t>Taux d'encadrement 2:</t>
  </si>
  <si>
    <t>TE 1 = Ω / φ</t>
  </si>
  <si>
    <r>
      <rPr>
        <b/>
        <sz val="10"/>
        <rFont val="Arial"/>
        <family val="2"/>
      </rPr>
      <t>α</t>
    </r>
    <r>
      <rPr>
        <sz val="10"/>
        <rFont val="Arial"/>
        <family val="2"/>
      </rPr>
      <t xml:space="preserve">: coûts d'exploitation de l'enseignement de base
</t>
    </r>
    <r>
      <rPr>
        <b/>
        <sz val="10"/>
        <rFont val="Arial"/>
        <family val="2"/>
      </rPr>
      <t>Ω</t>
    </r>
    <r>
      <rPr>
        <sz val="10"/>
        <rFont val="Arial"/>
        <family val="2"/>
      </rPr>
      <t>: étudiants en formation de base (par tête)</t>
    </r>
  </si>
  <si>
    <r>
      <t>α</t>
    </r>
    <r>
      <rPr>
        <sz val="10"/>
        <rFont val="Arial"/>
        <family val="2"/>
      </rPr>
      <t>: coûts complets de l'enseignement de base</t>
    </r>
    <r>
      <rPr>
        <b/>
        <sz val="10"/>
        <rFont val="Arial"/>
        <family val="2"/>
      </rPr>
      <t xml:space="preserve">
Ω</t>
    </r>
    <r>
      <rPr>
        <sz val="10"/>
        <rFont val="Arial"/>
        <family val="2"/>
      </rPr>
      <t>: étudiants en formation de base (par tête)</t>
    </r>
  </si>
  <si>
    <r>
      <t xml:space="preserve">Les </t>
    </r>
    <r>
      <rPr>
        <b/>
        <sz val="9"/>
        <color indexed="8"/>
        <rFont val="Arial"/>
        <family val="2"/>
      </rPr>
      <t>coûts complets</t>
    </r>
    <r>
      <rPr>
        <sz val="9"/>
        <color indexed="8"/>
        <rFont val="Arial"/>
        <family val="2"/>
      </rPr>
      <t xml:space="preserve"> sont constitués des </t>
    </r>
    <r>
      <rPr>
        <b/>
        <sz val="9"/>
        <color indexed="8"/>
        <rFont val="Arial"/>
        <family val="2"/>
      </rPr>
      <t>coûts d'exploitation</t>
    </r>
    <r>
      <rPr>
        <sz val="9"/>
        <color indexed="8"/>
        <rFont val="Arial"/>
        <family val="2"/>
      </rPr>
      <t xml:space="preserve"> auxquels sont ajoutés des </t>
    </r>
    <r>
      <rPr>
        <b/>
        <sz val="9"/>
        <color indexed="8"/>
        <rFont val="Arial"/>
        <family val="2"/>
      </rPr>
      <t>coûts d'infrastructure</t>
    </r>
    <r>
      <rPr>
        <sz val="9"/>
        <color indexed="8"/>
        <rFont val="Arial"/>
        <family val="2"/>
      </rPr>
      <t xml:space="preserve">; ces derniers se composent des coûts des objets en location et des coûts de bâtiments effectifs. Les conditions d’utilisation de l’immobilier étant propres à chaque haute école (loyers différents selon la région, bâtiments propriétés du canton ou de la haute école, etc...), les </t>
    </r>
    <r>
      <rPr>
        <b/>
        <sz val="9"/>
        <color indexed="8"/>
        <rFont val="Arial"/>
        <family val="2"/>
      </rPr>
      <t xml:space="preserve">coûts d'infrastructure </t>
    </r>
    <r>
      <rPr>
        <b/>
        <u/>
        <sz val="9"/>
        <color indexed="8"/>
        <rFont val="Arial"/>
        <family val="2"/>
      </rPr>
      <t>effectifs</t>
    </r>
    <r>
      <rPr>
        <sz val="9"/>
        <color indexed="8"/>
        <rFont val="Arial"/>
        <family val="2"/>
      </rPr>
      <t xml:space="preserve"> sont remplacés par des </t>
    </r>
    <r>
      <rPr>
        <b/>
        <sz val="9"/>
        <color indexed="8"/>
        <rFont val="Arial"/>
        <family val="2"/>
      </rPr>
      <t xml:space="preserve">coûts d'infrastructure </t>
    </r>
    <r>
      <rPr>
        <b/>
        <u/>
        <sz val="9"/>
        <color indexed="8"/>
        <rFont val="Arial"/>
        <family val="2"/>
      </rPr>
      <t>calculés</t>
    </r>
    <r>
      <rPr>
        <sz val="9"/>
        <color indexed="8"/>
        <rFont val="Arial"/>
        <family val="2"/>
      </rPr>
      <t xml:space="preserve"> sur la base de standards identiques employés par toutes les HES.</t>
    </r>
  </si>
  <si>
    <t xml:space="preserve">Subsides SEFRI                                                                                       </t>
  </si>
  <si>
    <t xml:space="preserve">Subsides forfaitaires du SEFRI                                                                            </t>
  </si>
  <si>
    <r>
      <t>HES-SO</t>
    </r>
    <r>
      <rPr>
        <sz val="9"/>
        <rFont val="Arial"/>
        <family val="2"/>
      </rPr>
      <t xml:space="preserve"> - Haute école spécialisée de Suisse occidentale</t>
    </r>
  </si>
  <si>
    <t>Dans les HES, les coûts complets, y compris les coûts d’infrastructure, sont relevés. Les coûts d’infrastructure se composent des coûts des objets en location et les coûts de bâtiments effectifs. Les conditions d’utilisation de l’immobilier étant très différents, les coûts d'infrastructure effectifs sont remplacés par des coûts d'infrastructure calculés.</t>
  </si>
  <si>
    <t>Lors du relevé des produits, l’attribution de certaines sources de financement aux différentes prestations ne s’est pas faite dans le respect des directives du SEFRI. Dans ce cas, le type de financement n’a pas pu être établi. Les produits non répartissables provenant de ces sources de financement n’ont pas été pris en compte pour établir le type de financement. Etant donné que le montant exclu représentait 0,02% du total des produits, une distorsion majeure des résultats n’est pas à craindre.</t>
  </si>
  <si>
    <r>
      <t>Autres subsides de la Confédération</t>
    </r>
    <r>
      <rPr>
        <sz val="9"/>
        <rFont val="Arial"/>
        <family val="2"/>
      </rPr>
      <t>: financement de filières d’études spéciales par des offices fédéraux, mandats de recherche de la Confédération, produits des prestations de services fournies à la Confédération.</t>
    </r>
  </si>
  <si>
    <t xml:space="preserve">Subsides Fonds national suisse                                                                                </t>
  </si>
  <si>
    <t>Subsides Fonds national suisse (FNS)</t>
  </si>
  <si>
    <t xml:space="preserve">Subsides du Fonds national suisse </t>
  </si>
  <si>
    <t>Autres subsides de la Confédération </t>
  </si>
  <si>
    <t>Financement du solde par les organes scolaires responsables de la formation</t>
  </si>
  <si>
    <t>Taux d'encadrement I (EPT toutes prestations)</t>
  </si>
  <si>
    <t>Remarques méthodologiques sur le calcul des indicateurs</t>
  </si>
  <si>
    <t>IC 1 Exp. = α / Ω</t>
  </si>
  <si>
    <t>IC 2 Exp. = (α + β) / Ω</t>
  </si>
  <si>
    <t>IC 1 Exp. = α / µ</t>
  </si>
  <si>
    <t>IC 2 Exp. = (α + β) / µ</t>
  </si>
  <si>
    <t>IC 2 Comp. = (α + β) / µ</t>
  </si>
  <si>
    <t>IC 1 Comp. = α / µ</t>
  </si>
  <si>
    <t>IC 2 Comp. = (α + β) / Ω</t>
  </si>
  <si>
    <t>IC 1 Comp. = α / Ω</t>
  </si>
  <si>
    <t>Indicateurs de coûts I par étudiant - (Enseignement)</t>
  </si>
  <si>
    <t>Indicateurs de coûts II par étudiant - (Enseignement + R&amp;D)</t>
  </si>
  <si>
    <t>Indicateurs de coûts I par EPT - (Enseignement)</t>
  </si>
  <si>
    <t>Indicateurs de coûts II par EPT - (Enseignement + R&amp;D)</t>
  </si>
  <si>
    <t>TE 2 = Ω / ψ</t>
  </si>
  <si>
    <t>Etud./EPT Corps enseignant (Professeurs + Autres enseignants)</t>
  </si>
  <si>
    <t>EPT - toutes prestations</t>
  </si>
  <si>
    <t>EPT - enseignement de base</t>
  </si>
  <si>
    <t>Données de base - coûts d'exploitation</t>
  </si>
  <si>
    <t>Données de base - coûts complets</t>
  </si>
  <si>
    <t>Taux d'encadrement II (EPT enseignement de base)</t>
  </si>
  <si>
    <r>
      <t xml:space="preserve">Ω: </t>
    </r>
    <r>
      <rPr>
        <sz val="9"/>
        <rFont val="Arial"/>
        <family val="2"/>
      </rPr>
      <t>étudiants en formation de base (par tête)</t>
    </r>
    <r>
      <rPr>
        <b/>
        <sz val="9"/>
        <rFont val="Arial"/>
        <family val="2"/>
      </rPr>
      <t xml:space="preserve">
φ: </t>
    </r>
    <r>
      <rPr>
        <sz val="9"/>
        <rFont val="Arial"/>
        <family val="2"/>
      </rPr>
      <t>personnel académique (toutes prestations) en EPT</t>
    </r>
  </si>
  <si>
    <r>
      <t xml:space="preserve">Ω: </t>
    </r>
    <r>
      <rPr>
        <sz val="9"/>
        <rFont val="Arial"/>
        <family val="2"/>
      </rPr>
      <t>étudiants en formation de base (par tête)</t>
    </r>
    <r>
      <rPr>
        <b/>
        <sz val="9"/>
        <rFont val="Arial"/>
        <family val="2"/>
      </rPr>
      <t xml:space="preserve">
ψ: </t>
    </r>
    <r>
      <rPr>
        <sz val="9"/>
        <rFont val="Arial"/>
        <family val="2"/>
      </rPr>
      <t>personnel académique (en enseignement de base) en EPT</t>
    </r>
  </si>
  <si>
    <t>Méthodes et précisions</t>
  </si>
  <si>
    <t xml:space="preserve"> Coûts d´infrastructure calculés</t>
  </si>
  <si>
    <t xml:space="preserve">Les coûts et les produits des HES suisses ne peuvent être présentés dans leur totalité. Il manque notamment les données des hautes écoles suivantes:
</t>
  </si>
  <si>
    <t xml:space="preserve">Architecture, construction
et planification                                     </t>
  </si>
  <si>
    <t xml:space="preserve">Chimie et sciences
de la vie                                                    </t>
  </si>
  <si>
    <t xml:space="preserve">Agronomie et économie
forestière                                                </t>
  </si>
  <si>
    <t xml:space="preserve">Economie et
services                                                            </t>
  </si>
  <si>
    <t xml:space="preserve">Linguistique
appliquée                                                          </t>
  </si>
  <si>
    <t xml:space="preserve">Psychologie
appliquée                                                           </t>
  </si>
  <si>
    <t>Design</t>
  </si>
  <si>
    <t xml:space="preserve">Musique, arts
de la scène
et autres arts                                        </t>
  </si>
  <si>
    <t xml:space="preserve">Technique
et IT                                                           </t>
  </si>
  <si>
    <t>Personnel académique</t>
  </si>
  <si>
    <t>Etud./EPT Personnel académique</t>
  </si>
  <si>
    <t>Corps enseignant (Professeurs + Autres enseignants)</t>
  </si>
  <si>
    <t>Source: Finances des hautes écoles (SHIS-FIN), Personnel des hautes écoles (SHIS-PERS), Etudiants et examens finals des hautes écoles (SHIS-studex)</t>
  </si>
  <si>
    <t>Coûts indirects de tous les groupes de personnel</t>
  </si>
  <si>
    <t>https://www.sbfi.admin.ch/sbfi/de/home/hs/hochschulen/finanzierung-hochschulen/grundbeitraege.html</t>
  </si>
  <si>
    <t>https://www.sbfi.admin.ch/sbfi/de/home/hs/hochschulen/finanzierung-hochschulen/projektgebundene-beitraege.html</t>
  </si>
  <si>
    <t>%</t>
  </si>
  <si>
    <t>Têtes - selon SHIS-studex (total)</t>
  </si>
  <si>
    <t>Têtes - selon SHIS-studex (statut de congé 0/1/2/7)</t>
  </si>
  <si>
    <t>Source: Finances des hautes écoles (SHIS-FIN)</t>
  </si>
  <si>
    <t>Des indicateurs pertinents pour les finances sont disponibles dans les données de base de la comptabilité analytique des HES, onglets: Tab 12 - Tab 22. Ils sont calculés de la manière suivante:</t>
  </si>
  <si>
    <r>
      <t>Les indicateurs de coûts présentés se calculent à partir des coûts de l'</t>
    </r>
    <r>
      <rPr>
        <b/>
        <sz val="9"/>
        <rFont val="Arial"/>
        <family val="2"/>
      </rPr>
      <t>enseignement de base</t>
    </r>
    <r>
      <rPr>
        <sz val="9"/>
        <rFont val="Arial"/>
        <family val="2"/>
      </rPr>
      <t xml:space="preserve"> d'une part (KI 1), en y ajoutant les coûts de la </t>
    </r>
    <r>
      <rPr>
        <b/>
        <sz val="9"/>
        <rFont val="Arial"/>
        <family val="2"/>
      </rPr>
      <t xml:space="preserve">prestation de recherche et développement </t>
    </r>
    <r>
      <rPr>
        <sz val="9"/>
        <rFont val="Arial"/>
        <family val="2"/>
      </rPr>
      <t>d'autre part  (KI 2).</t>
    </r>
  </si>
  <si>
    <r>
      <rPr>
        <b/>
        <sz val="10"/>
        <rFont val="Arial"/>
        <family val="2"/>
      </rPr>
      <t>α</t>
    </r>
    <r>
      <rPr>
        <sz val="10"/>
        <rFont val="Arial"/>
        <family val="2"/>
      </rPr>
      <t xml:space="preserve">: coûts d'exploitation de l'enseignement de base
</t>
    </r>
    <r>
      <rPr>
        <b/>
        <sz val="10"/>
        <rFont val="Arial"/>
        <family val="2"/>
      </rPr>
      <t>β</t>
    </r>
    <r>
      <rPr>
        <sz val="10"/>
        <rFont val="Arial"/>
        <family val="2"/>
      </rPr>
      <t xml:space="preserve">: coûts d'exploitation de la recherche
</t>
    </r>
    <r>
      <rPr>
        <b/>
        <sz val="10"/>
        <rFont val="Arial"/>
        <family val="2"/>
      </rPr>
      <t>Ω</t>
    </r>
    <r>
      <rPr>
        <sz val="10"/>
        <rFont val="Arial"/>
        <family val="2"/>
      </rPr>
      <t>: étudiants en formation de base (par tête)</t>
    </r>
  </si>
  <si>
    <r>
      <rPr>
        <b/>
        <sz val="10"/>
        <rFont val="Arial"/>
        <family val="2"/>
      </rPr>
      <t>α</t>
    </r>
    <r>
      <rPr>
        <sz val="10"/>
        <rFont val="Arial"/>
        <family val="2"/>
      </rPr>
      <t xml:space="preserve">: coûts d'exploitation de l'enseignement de base
</t>
    </r>
    <r>
      <rPr>
        <b/>
        <sz val="10"/>
        <rFont val="Arial"/>
        <family val="2"/>
      </rPr>
      <t>β</t>
    </r>
    <r>
      <rPr>
        <sz val="10"/>
        <rFont val="Arial"/>
        <family val="2"/>
      </rPr>
      <t xml:space="preserve">: coûts d'exploitation de la recherche
</t>
    </r>
    <r>
      <rPr>
        <b/>
        <sz val="10"/>
        <rFont val="Arial"/>
        <family val="2"/>
      </rPr>
      <t>µ</t>
    </r>
    <r>
      <rPr>
        <sz val="10"/>
        <rFont val="Arial"/>
        <family val="2"/>
      </rPr>
      <t>: étudiants en formation de base (par EPT)</t>
    </r>
  </si>
  <si>
    <r>
      <t>α</t>
    </r>
    <r>
      <rPr>
        <sz val="10"/>
        <rFont val="Arial"/>
        <family val="2"/>
      </rPr>
      <t>: coûts complets de l'enseignement de base</t>
    </r>
    <r>
      <rPr>
        <b/>
        <sz val="10"/>
        <rFont val="Arial"/>
        <family val="2"/>
      </rPr>
      <t xml:space="preserve">
β</t>
    </r>
    <r>
      <rPr>
        <sz val="10"/>
        <rFont val="Arial"/>
        <family val="2"/>
      </rPr>
      <t>: coûts complets de la recherche</t>
    </r>
    <r>
      <rPr>
        <b/>
        <sz val="10"/>
        <rFont val="Arial"/>
        <family val="2"/>
      </rPr>
      <t xml:space="preserve">
Ω</t>
    </r>
    <r>
      <rPr>
        <sz val="10"/>
        <rFont val="Arial"/>
        <family val="2"/>
      </rPr>
      <t>: étudiants en formation de base (par tête)</t>
    </r>
  </si>
  <si>
    <r>
      <t>α</t>
    </r>
    <r>
      <rPr>
        <sz val="10"/>
        <rFont val="Arial"/>
        <family val="2"/>
      </rPr>
      <t>: coûts complets de l'enseignement de base</t>
    </r>
    <r>
      <rPr>
        <b/>
        <sz val="10"/>
        <rFont val="Arial"/>
        <family val="2"/>
      </rPr>
      <t xml:space="preserve">
β</t>
    </r>
    <r>
      <rPr>
        <sz val="10"/>
        <rFont val="Arial"/>
        <family val="2"/>
      </rPr>
      <t>: coûts complets de la recherche</t>
    </r>
    <r>
      <rPr>
        <b/>
        <sz val="10"/>
        <rFont val="Arial"/>
        <family val="2"/>
      </rPr>
      <t xml:space="preserve">
µ</t>
    </r>
    <r>
      <rPr>
        <sz val="10"/>
        <rFont val="Arial"/>
        <family val="2"/>
      </rPr>
      <t>: étudiants en formation de base (par EPT)</t>
    </r>
  </si>
  <si>
    <r>
      <t xml:space="preserve">Deux types de données relatives à des étudiants sont utilisés pour le calcul des indicateurs de coût par étudiant présentés ici : d'une part le </t>
    </r>
    <r>
      <rPr>
        <u/>
        <sz val="9"/>
        <color indexed="8"/>
        <rFont val="Arial"/>
        <family val="2"/>
      </rPr>
      <t>décompte d'étudiants par tête</t>
    </r>
    <r>
      <rPr>
        <sz val="9"/>
        <color indexed="8"/>
        <rFont val="Arial"/>
        <family val="2"/>
      </rPr>
      <t xml:space="preserve"> issu de la </t>
    </r>
    <r>
      <rPr>
        <b/>
        <sz val="9"/>
        <color indexed="8"/>
        <rFont val="Arial"/>
        <family val="2"/>
      </rPr>
      <t>statistique OFS des étudiants</t>
    </r>
    <r>
      <rPr>
        <sz val="9"/>
        <color indexed="8"/>
        <rFont val="Arial"/>
        <family val="2"/>
      </rPr>
      <t xml:space="preserve">, d'autre part les </t>
    </r>
    <r>
      <rPr>
        <u/>
        <sz val="9"/>
        <color indexed="8"/>
        <rFont val="Arial"/>
        <family val="2"/>
      </rPr>
      <t>équivalents plein-temps d'étudiants</t>
    </r>
    <r>
      <rPr>
        <sz val="9"/>
        <color indexed="8"/>
        <rFont val="Arial"/>
        <family val="2"/>
      </rPr>
      <t xml:space="preserve"> provenant de la </t>
    </r>
    <r>
      <rPr>
        <b/>
        <sz val="9"/>
        <color indexed="8"/>
        <rFont val="Arial"/>
        <family val="2"/>
      </rPr>
      <t>statistique financière des HES</t>
    </r>
    <r>
      <rPr>
        <sz val="9"/>
        <color indexed="8"/>
        <rFont val="Arial"/>
        <family val="2"/>
      </rPr>
      <t xml:space="preserve">. 
La </t>
    </r>
    <r>
      <rPr>
        <b/>
        <sz val="9"/>
        <color indexed="8"/>
        <rFont val="Arial"/>
        <family val="2"/>
      </rPr>
      <t>statistique OFS des étudiants</t>
    </r>
    <r>
      <rPr>
        <sz val="9"/>
        <color indexed="8"/>
        <rFont val="Arial"/>
        <family val="2"/>
      </rPr>
      <t xml:space="preserve"> se base sur la définition du Système d'information universitaire suisse (SIUS) selon laquelle est considéré comme étudiant toute personne immatriculée dans une haute école suisse (université, haute école spécialisée et haute école pédagogique) au semestre d'automne de l'année académique. On ne tient pas compte ici des étudiants en formation continue. Cette statistique représente donc le nombre total d'étudiants inscrits dans la haute école en question.
La </t>
    </r>
    <r>
      <rPr>
        <b/>
        <sz val="9"/>
        <color indexed="8"/>
        <rFont val="Arial"/>
        <family val="2"/>
      </rPr>
      <t>statistique financière des HES</t>
    </r>
    <r>
      <rPr>
        <sz val="9"/>
        <color indexed="8"/>
        <rFont val="Arial"/>
        <family val="2"/>
      </rPr>
      <t xml:space="preserve"> fourni quant à elle les crédits ECTS relatifs au modules d'études suivis par les étudiants; ils permettent d'obtenir le nombre d'équivalent plein-temps d'étudiants par simple division, un plein-temps comportant 60 crédits ECTS sur une année. Cette variable tient compte du volume des études à temps partiel.</t>
    </r>
  </si>
  <si>
    <t>Dans le calcul des indicateurs, contrairement à la statistique des étudiants du SIUS, seuls les étudiants ne disposant pas d'un statut de congé sont pris en compte dans les calculs (des programmes de mobilité, des stages, des séjours linguistiques  et des formations aux frais des hautes écoles =&gt; statut de congé 0, 1, 2 et 7; sans les cas à cause d'accidents, de maladies, de service militaire et d'autre interruption de formation malgré une immatriculation).</t>
  </si>
  <si>
    <t>Le personnel académique comprend les enseignants avec responsabilité de direction, les autres enseignants ainsi que les collaborateurs scientifiques et les assistants.</t>
  </si>
  <si>
    <t>Les chiffres concernant le personnel reposent sur l'enquête sur le personnel des hautes écoles par l'Office Fédéral de la Statistique</t>
  </si>
  <si>
    <t>https://www.bfs.admin.ch/bfs/fr/home/statistiques/education-science/enquetes/hsp.assetdetail.7437.html</t>
  </si>
  <si>
    <t>Contribution de base du SEFRI</t>
  </si>
  <si>
    <t xml:space="preserve">Définition Corps enseignant </t>
  </si>
  <si>
    <t xml:space="preserve">Les enseignants avec responsabilité de direction et les autres enseignants </t>
  </si>
  <si>
    <t>Tab. 1a, 1b, 2a, 2b et 3</t>
  </si>
  <si>
    <r>
      <t>Contribution de base SEFRI:</t>
    </r>
    <r>
      <rPr>
        <sz val="9"/>
        <rFont val="Arial"/>
        <family val="2"/>
      </rPr>
      <t xml:space="preserve"> la répartition de la contribution de base sur
l’enseignement et la Ra&amp;D relève de la compétence de la HES.</t>
    </r>
  </si>
  <si>
    <r>
      <t>Contributions AHES (à l’intérieur de la région des organes responsables)</t>
    </r>
    <r>
      <rPr>
        <sz val="9"/>
        <rFont val="Arial"/>
        <family val="2"/>
      </rPr>
      <t>: dans le cadre de l'Accord intercantonal sur les hautes écoles spécialisées (AHES), contributions versées par les cantons situés à l’intérieur de la région de l’organe responsable de la haute école (le plus souvent calculées).</t>
    </r>
  </si>
  <si>
    <r>
      <t>Contributions AHES (à l’extérieur de la région des organes responsables)</t>
    </r>
    <r>
      <rPr>
        <sz val="9"/>
        <rFont val="Arial"/>
        <family val="2"/>
      </rPr>
      <t>: dans le cadre de l'Accord intercantonal sur les hautes écoles spécialisées (AHES), contributions versées par les cantons situés à l’extérieur de la région de l’organe responsable de la haute école.</t>
    </r>
  </si>
  <si>
    <t>Autres contributions versées par le SEFRI: Contributions liées à des projets selon l’art. 59 LEHE.</t>
  </si>
  <si>
    <t>Autres contributions versées par le SEFRI</t>
  </si>
  <si>
    <t xml:space="preserve">Les contributions en faveur des HES englobent une part liée aux prestations d’enseignement (85%) et une autre liée aux prestations de recherche (15%). </t>
  </si>
  <si>
    <t xml:space="preserve">Les contributions liées à des projets permettent à la Confédération de soutenir des projets de coopération d’intérêt national. </t>
  </si>
  <si>
    <t>Pour des raisons pratiques, les enseignants avec responsabilité de direction sont appelés professeurs.</t>
  </si>
  <si>
    <t>Tab. 5, 7, 11</t>
  </si>
  <si>
    <t>Innosuisse (Subsides CTI jusqu'en 2017)</t>
  </si>
  <si>
    <r>
      <t xml:space="preserve">Subsides Innosuisse </t>
    </r>
    <r>
      <rPr>
        <sz val="9"/>
        <rFont val="Arial"/>
        <family val="2"/>
      </rPr>
      <t>: subventions versées par Innosuisse (Subsides CTI jusqu'en 2017)</t>
    </r>
  </si>
  <si>
    <t xml:space="preserve">Subsides Innosuisse                                                                                         </t>
  </si>
  <si>
    <t>Assistants et collaborateurs scientifiques</t>
  </si>
  <si>
    <t>Personnel administratif et technique</t>
  </si>
  <si>
    <t>Recherche appliquée et développement</t>
  </si>
  <si>
    <t>OST</t>
  </si>
  <si>
    <t>FHGR</t>
  </si>
  <si>
    <t>Total FHGR</t>
  </si>
  <si>
    <t xml:space="preserve">OST                                   </t>
  </si>
  <si>
    <t>Finances des hautes écoles spécialisées 2020</t>
  </si>
  <si>
    <r>
      <t>OST</t>
    </r>
    <r>
      <rPr>
        <sz val="9"/>
        <rFont val="Arial"/>
        <family val="2"/>
      </rPr>
      <t xml:space="preserve"> - Fachhochschule Ostschweiz </t>
    </r>
  </si>
  <si>
    <r>
      <t xml:space="preserve">FHGR - </t>
    </r>
    <r>
      <rPr>
        <sz val="9"/>
        <rFont val="Arial"/>
        <family val="2"/>
      </rPr>
      <t>Fachhochschule Graubünden</t>
    </r>
  </si>
  <si>
    <t>FH GR</t>
  </si>
  <si>
    <t>Tab.1a  Produits d´exploitation* 2020 selon la haute école, le pourvoyeur de fonds et la source de financement</t>
  </si>
  <si>
    <t>© 2021 BFS/OFS/UST</t>
  </si>
  <si>
    <t>Tab.1a  Produits d´exploitation* 2020 selon la haute école, le pourvoyeur de fonds et la source de financement (%)</t>
  </si>
  <si>
    <t>Tab.2a  Produits d´exploitation* 2020 selon le domaine, le pourvoyeur de fonds et la source de financement</t>
  </si>
  <si>
    <t>Tab.2b  Produits d´exploitation* 2020 selon le domaine, le pourvoyeur de fonds et la source de financement (%)</t>
  </si>
  <si>
    <t>Tab.3  Produits d´exploitation* 2020 selon la prestation et le pourvoyeur de fonds et la source de financement</t>
  </si>
  <si>
    <t>Tab.4  Coûts complets 2020 selon la nature de coûts et la haute école</t>
  </si>
  <si>
    <t>Tab.5  Coûts de personnel 2020 selon le groupe de personnel et la haute école</t>
  </si>
  <si>
    <t>Tab.6  Coûts complets 2020 selon la nature de coûts et le domaine</t>
  </si>
  <si>
    <t>Tab.7  Coûts de personnel 2020 selon le groupe de personnel et le domaine</t>
  </si>
  <si>
    <t>Tab.8  Coûts complets 2020 selon la prestation et le domaine</t>
  </si>
  <si>
    <t>Tab.9  Coûts complets 2020 selon la prestation, la haute école et le domaine</t>
  </si>
  <si>
    <t xml:space="preserve">Total BFH                                     </t>
  </si>
  <si>
    <t xml:space="preserve">Total HES-SO                                  </t>
  </si>
  <si>
    <t xml:space="preserve">Total FHNW                                    </t>
  </si>
  <si>
    <t xml:space="preserve">Total SUPSI                                   </t>
  </si>
  <si>
    <t xml:space="preserve">Total OST                                   </t>
  </si>
  <si>
    <t xml:space="preserve">Total ZFH                                     </t>
  </si>
  <si>
    <t>Tab.10  Coûts complets 2020 selon la nature de coûts et la prestation</t>
  </si>
  <si>
    <t>Tab.11  Coûts de personnel 2020 selon le groupe de personnel et la prestation</t>
  </si>
  <si>
    <t>Tab.12  Chiffres-clés 2020 - Architecture, construction et planification</t>
  </si>
  <si>
    <t>Tab.13  Chiffres-clés 2020 - Technique et IT</t>
  </si>
  <si>
    <t>Tab.14  Chiffres-clés 2020 - Chimie et Sciences de la vie</t>
  </si>
  <si>
    <t>Tab.15  Chiffres-clés 2020 - Agronomie et économie forestière</t>
  </si>
  <si>
    <t>Tab.16  Chiffres-clés 2020 - Economie et services</t>
  </si>
  <si>
    <t>Tab.17  Chiffres-clés 2020 - Design</t>
  </si>
  <si>
    <t>Tab.18  Chiffres-clés 2020 - Musique, arts de la scène et autres arts</t>
  </si>
  <si>
    <t>Tab.19  Chiffres-clés 2020 - Linguistique appliquée</t>
  </si>
  <si>
    <t>Tab.20  Chiffres-clés 2020 - Travail social</t>
  </si>
  <si>
    <t>Tab.21  Chiffres-clés 2020 - Psychologie appliquée</t>
  </si>
  <si>
    <t>Tab.22  Chiffres-clés 2020 - Santé</t>
  </si>
  <si>
    <t>Changement et qualité des données depuis 2020</t>
  </si>
  <si>
    <t>La FHO (Fachhochschule Ostschweiz) a modifié sa structure. La FHO s'est scindée en deux écoles distinctes nouvellement accréditées : FH Ost et FH GR.</t>
  </si>
  <si>
    <r>
      <t>FHZ</t>
    </r>
    <r>
      <rPr>
        <sz val="9"/>
        <rFont val="Arial"/>
        <family val="2"/>
      </rPr>
      <t xml:space="preserve"> - Hochschule Luzern</t>
    </r>
  </si>
  <si>
    <t>FHZ</t>
  </si>
  <si>
    <t xml:space="preserve">Total FHZ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</si>
</sst>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0"/>
    <numFmt numFmtId="165" formatCode="0.0"/>
    <numFmt numFmtId="166" formatCode="0.000"/>
  </numFmts>
  <fonts count="31">
    <font>
      <sz val="10"/>
      <name val="Arial"/>
    </font>
    <font>
      <sz val="11"/>
      <color theme="1"/>
      <name val="Arial"/>
      <family val="2"/>
    </font>
    <font>
      <sz val="11"/>
      <color theme="1"/>
      <name val="Arial"/>
      <family val="2"/>
    </font>
    <font>
      <sz val="8"/>
      <name val="Arial"/>
      <family val="2"/>
    </font>
    <font>
      <b/>
      <sz val="14"/>
      <name val="Arial"/>
      <family val="2"/>
    </font>
    <font>
      <u/>
      <sz val="10"/>
      <color indexed="12"/>
      <name val="Arial"/>
      <family val="2"/>
    </font>
    <font>
      <u/>
      <sz val="8"/>
      <color indexed="12"/>
      <name val="Arial"/>
      <family val="2"/>
    </font>
    <font>
      <b/>
      <sz val="10"/>
      <name val="Arial"/>
      <family val="2"/>
    </font>
    <font>
      <sz val="10"/>
      <name val="Arial"/>
      <family val="2"/>
    </font>
    <font>
      <i/>
      <sz val="10"/>
      <name val="Arial"/>
      <family val="2"/>
    </font>
    <font>
      <b/>
      <sz val="9"/>
      <name val="Arial"/>
      <family val="2"/>
    </font>
    <font>
      <b/>
      <sz val="12"/>
      <name val="Arial"/>
      <family val="2"/>
    </font>
    <font>
      <b/>
      <i/>
      <sz val="10"/>
      <name val="Arial"/>
      <family val="2"/>
    </font>
    <font>
      <b/>
      <sz val="8"/>
      <name val="Arial"/>
      <family val="2"/>
    </font>
    <font>
      <b/>
      <u/>
      <sz val="8"/>
      <color indexed="12"/>
      <name val="Arial"/>
      <family val="2"/>
    </font>
    <font>
      <sz val="9"/>
      <name val="Arial"/>
      <family val="2"/>
    </font>
    <font>
      <i/>
      <sz val="9"/>
      <name val="Arial"/>
      <family val="2"/>
    </font>
    <font>
      <b/>
      <sz val="10"/>
      <name val="Times Ten Roman"/>
    </font>
    <font>
      <b/>
      <i/>
      <sz val="8"/>
      <name val="Arial"/>
      <family val="2"/>
    </font>
    <font>
      <b/>
      <u/>
      <sz val="9"/>
      <name val="Arial"/>
      <family val="2"/>
    </font>
    <font>
      <sz val="9"/>
      <color indexed="8"/>
      <name val="Arial"/>
      <family val="2"/>
    </font>
    <font>
      <b/>
      <sz val="9"/>
      <color indexed="8"/>
      <name val="Arial"/>
      <family val="2"/>
    </font>
    <font>
      <b/>
      <u/>
      <sz val="9"/>
      <color indexed="8"/>
      <name val="Arial"/>
      <family val="2"/>
    </font>
    <font>
      <u/>
      <sz val="9"/>
      <color indexed="8"/>
      <name val="Arial"/>
      <family val="2"/>
    </font>
    <font>
      <sz val="9"/>
      <color theme="1"/>
      <name val="Arial"/>
      <family val="2"/>
    </font>
    <font>
      <u/>
      <sz val="9"/>
      <color theme="1"/>
      <name val="Arial"/>
      <family val="2"/>
    </font>
    <font>
      <sz val="9"/>
      <color rgb="FF0070C0"/>
      <name val="Arial"/>
      <family val="2"/>
    </font>
    <font>
      <b/>
      <sz val="10"/>
      <color theme="0" tint="-0.34998626667073579"/>
      <name val="Arial"/>
      <family val="2"/>
    </font>
    <font>
      <sz val="10"/>
      <color theme="0" tint="-0.34998626667073579"/>
      <name val="Arial"/>
      <family val="2"/>
    </font>
    <font>
      <sz val="10"/>
      <color rgb="FF0070C0"/>
      <name val="Arial"/>
      <family val="2"/>
    </font>
    <font>
      <u/>
      <sz val="9"/>
      <color indexed="12"/>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11">
    <border>
      <left/>
      <right/>
      <top/>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medium">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s>
  <cellStyleXfs count="4">
    <xf numFmtId="0" fontId="0" fillId="0" borderId="0"/>
    <xf numFmtId="0" fontId="5" fillId="0" borderId="0" applyNumberFormat="0" applyFill="0" applyBorder="0" applyAlignment="0" applyProtection="0">
      <alignment vertical="top"/>
      <protection locked="0"/>
    </xf>
    <xf numFmtId="0" fontId="2" fillId="0" borderId="0"/>
    <xf numFmtId="0" fontId="1" fillId="0" borderId="0"/>
  </cellStyleXfs>
  <cellXfs count="238">
    <xf numFmtId="0" fontId="0" fillId="0" borderId="0" xfId="0"/>
    <xf numFmtId="0" fontId="4" fillId="2" borderId="0" xfId="0" applyFont="1" applyFill="1"/>
    <xf numFmtId="0" fontId="0" fillId="2" borderId="0" xfId="0" applyFill="1"/>
    <xf numFmtId="0" fontId="5" fillId="2" borderId="0" xfId="1" applyFill="1" applyAlignment="1" applyProtection="1"/>
    <xf numFmtId="0" fontId="5" fillId="2" borderId="0" xfId="1" applyFont="1" applyFill="1" applyAlignment="1" applyProtection="1"/>
    <xf numFmtId="0" fontId="3" fillId="2" borderId="0" xfId="0" applyFont="1" applyFill="1"/>
    <xf numFmtId="0" fontId="6" fillId="2" borderId="0" xfId="1" applyFont="1" applyFill="1" applyAlignment="1" applyProtection="1"/>
    <xf numFmtId="0" fontId="7" fillId="2" borderId="0" xfId="0" applyFont="1" applyFill="1"/>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0" fillId="2" borderId="0" xfId="0" applyFill="1" applyAlignment="1">
      <alignment vertical="top"/>
    </xf>
    <xf numFmtId="0" fontId="7" fillId="2" borderId="0" xfId="0" applyFont="1" applyFill="1" applyAlignment="1">
      <alignment vertical="top"/>
    </xf>
    <xf numFmtId="164" fontId="7" fillId="2" borderId="0" xfId="0" applyNumberFormat="1" applyFont="1" applyFill="1" applyBorder="1" applyAlignment="1">
      <alignment horizontal="right" vertical="top" indent="2"/>
    </xf>
    <xf numFmtId="164" fontId="8" fillId="2" borderId="0" xfId="0" applyNumberFormat="1" applyFont="1" applyFill="1" applyBorder="1" applyAlignment="1">
      <alignment horizontal="right" indent="2"/>
    </xf>
    <xf numFmtId="0" fontId="0" fillId="2" borderId="0" xfId="0" applyFill="1" applyAlignment="1">
      <alignment wrapText="1"/>
    </xf>
    <xf numFmtId="164" fontId="7" fillId="2" borderId="0" xfId="0" applyNumberFormat="1" applyFont="1" applyFill="1" applyBorder="1" applyAlignment="1">
      <alignment horizontal="right" indent="2"/>
    </xf>
    <xf numFmtId="0" fontId="9" fillId="2" borderId="0" xfId="0" applyFont="1" applyFill="1"/>
    <xf numFmtId="0" fontId="7" fillId="2" borderId="1" xfId="0" applyFont="1" applyFill="1" applyBorder="1" applyAlignment="1">
      <alignment vertical="center"/>
    </xf>
    <xf numFmtId="0" fontId="0" fillId="2" borderId="0" xfId="0" applyFill="1" applyAlignment="1">
      <alignment vertical="center"/>
    </xf>
    <xf numFmtId="0" fontId="8" fillId="2" borderId="0" xfId="0" applyFont="1" applyFill="1"/>
    <xf numFmtId="164" fontId="8" fillId="2" borderId="0" xfId="0" applyNumberFormat="1" applyFont="1" applyFill="1" applyBorder="1" applyAlignment="1">
      <alignment horizontal="right" vertical="center" indent="3"/>
    </xf>
    <xf numFmtId="164" fontId="8" fillId="2" borderId="0" xfId="0" applyNumberFormat="1" applyFont="1" applyFill="1" applyBorder="1" applyAlignment="1">
      <alignment horizontal="right" indent="3"/>
    </xf>
    <xf numFmtId="164" fontId="7" fillId="2" borderId="0" xfId="0" applyNumberFormat="1" applyFont="1" applyFill="1" applyBorder="1" applyAlignment="1">
      <alignment horizontal="right" indent="3"/>
    </xf>
    <xf numFmtId="0" fontId="7" fillId="2" borderId="0" xfId="0" applyFont="1" applyFill="1" applyAlignment="1">
      <alignment vertical="center"/>
    </xf>
    <xf numFmtId="164" fontId="7" fillId="2" borderId="0" xfId="0" applyNumberFormat="1" applyFont="1" applyFill="1" applyBorder="1" applyAlignment="1">
      <alignment horizontal="right" vertical="center" indent="2"/>
    </xf>
    <xf numFmtId="164" fontId="8" fillId="2" borderId="0" xfId="0" applyNumberFormat="1" applyFont="1" applyFill="1" applyBorder="1" applyAlignment="1">
      <alignment horizontal="right" vertical="center" indent="2"/>
    </xf>
    <xf numFmtId="0" fontId="7" fillId="2" borderId="0" xfId="0" applyFont="1" applyFill="1" applyAlignment="1"/>
    <xf numFmtId="0" fontId="0" fillId="2" borderId="0" xfId="0" applyFill="1" applyBorder="1"/>
    <xf numFmtId="0" fontId="7" fillId="2" borderId="0" xfId="0" applyFont="1" applyFill="1" applyBorder="1" applyAlignment="1">
      <alignment horizontal="center" vertical="center"/>
    </xf>
    <xf numFmtId="0" fontId="7" fillId="2" borderId="0" xfId="0" applyFont="1" applyFill="1" applyBorder="1"/>
    <xf numFmtId="0" fontId="3" fillId="2" borderId="0" xfId="0" applyFont="1" applyFill="1" applyBorder="1"/>
    <xf numFmtId="0" fontId="5" fillId="2" borderId="0" xfId="1" applyFill="1" applyAlignment="1" applyProtection="1">
      <alignment horizontal="right"/>
    </xf>
    <xf numFmtId="0" fontId="7" fillId="2" borderId="1" xfId="0" applyFont="1" applyFill="1" applyBorder="1" applyAlignment="1">
      <alignment vertical="center" wrapText="1"/>
    </xf>
    <xf numFmtId="0" fontId="0" fillId="2" borderId="0" xfId="0" applyFill="1" applyAlignment="1">
      <alignment vertical="center" wrapText="1"/>
    </xf>
    <xf numFmtId="0" fontId="13" fillId="2" borderId="0" xfId="0" applyFont="1" applyFill="1"/>
    <xf numFmtId="0" fontId="5" fillId="2" borderId="0" xfId="1" applyFill="1" applyBorder="1" applyAlignment="1" applyProtection="1">
      <alignment horizontal="right"/>
    </xf>
    <xf numFmtId="0" fontId="10" fillId="2" borderId="0" xfId="0" applyFont="1" applyFill="1" applyAlignment="1">
      <alignment horizontal="left"/>
    </xf>
    <xf numFmtId="0" fontId="15" fillId="2" borderId="0" xfId="0" applyFont="1" applyFill="1" applyAlignment="1">
      <alignment horizontal="left"/>
    </xf>
    <xf numFmtId="0" fontId="10" fillId="2" borderId="0" xfId="0" applyFont="1" applyFill="1"/>
    <xf numFmtId="0" fontId="15" fillId="2" borderId="0" xfId="0" applyFont="1" applyFill="1"/>
    <xf numFmtId="0" fontId="15" fillId="2" borderId="0" xfId="0" applyFont="1" applyFill="1" applyAlignment="1">
      <alignment horizontal="justify"/>
    </xf>
    <xf numFmtId="0" fontId="16" fillId="2" borderId="0" xfId="0" applyFont="1" applyFill="1" applyAlignment="1">
      <alignment horizontal="left" wrapText="1"/>
    </xf>
    <xf numFmtId="0" fontId="15" fillId="2" borderId="0" xfId="0" applyFont="1" applyFill="1" applyAlignment="1">
      <alignment horizontal="left" wrapText="1"/>
    </xf>
    <xf numFmtId="0" fontId="11" fillId="2" borderId="0" xfId="0" applyFont="1" applyFill="1" applyAlignment="1">
      <alignment horizontal="left"/>
    </xf>
    <xf numFmtId="0" fontId="5" fillId="2" borderId="0" xfId="1" applyFont="1" applyFill="1" applyAlignment="1" applyProtection="1">
      <alignment horizontal="right"/>
    </xf>
    <xf numFmtId="0" fontId="15" fillId="2" borderId="0" xfId="0" applyFont="1" applyFill="1" applyAlignment="1">
      <alignment horizontal="left" vertical="top" wrapText="1"/>
    </xf>
    <xf numFmtId="0" fontId="15" fillId="2" borderId="0" xfId="0" applyFont="1" applyFill="1" applyAlignment="1">
      <alignment horizontal="left" vertical="top"/>
    </xf>
    <xf numFmtId="0" fontId="15" fillId="2" borderId="0" xfId="0" applyFont="1" applyFill="1" applyAlignment="1"/>
    <xf numFmtId="0" fontId="16" fillId="2" borderId="0" xfId="0" applyFont="1" applyFill="1"/>
    <xf numFmtId="0" fontId="10" fillId="2" borderId="2" xfId="0" applyFont="1" applyFill="1" applyBorder="1" applyAlignment="1">
      <alignment wrapText="1"/>
    </xf>
    <xf numFmtId="0" fontId="17" fillId="2" borderId="0" xfId="0" applyFont="1" applyFill="1" applyAlignment="1">
      <alignment horizontal="justify"/>
    </xf>
    <xf numFmtId="164" fontId="7" fillId="2" borderId="0" xfId="0" applyNumberFormat="1" applyFont="1" applyFill="1" applyAlignment="1">
      <alignment horizontal="right" indent="3"/>
    </xf>
    <xf numFmtId="164" fontId="0" fillId="2" borderId="0" xfId="0" applyNumberFormat="1" applyFill="1" applyAlignment="1">
      <alignment horizontal="right" indent="3"/>
    </xf>
    <xf numFmtId="164" fontId="0" fillId="2" borderId="0" xfId="0" applyNumberFormat="1" applyFill="1" applyAlignment="1">
      <alignment horizontal="right" indent="2"/>
    </xf>
    <xf numFmtId="164" fontId="0" fillId="2" borderId="0" xfId="0" applyNumberFormat="1" applyFill="1"/>
    <xf numFmtId="0" fontId="18" fillId="2" borderId="0" xfId="0" applyFont="1" applyFill="1" applyAlignment="1">
      <alignment horizontal="right"/>
    </xf>
    <xf numFmtId="0" fontId="5" fillId="2" borderId="0" xfId="0" applyFont="1" applyFill="1" applyAlignment="1">
      <alignment horizontal="right"/>
    </xf>
    <xf numFmtId="0" fontId="10" fillId="2" borderId="0" xfId="0" applyFont="1" applyFill="1" applyAlignment="1">
      <alignment horizontal="left" wrapText="1"/>
    </xf>
    <xf numFmtId="0" fontId="19" fillId="2" borderId="0" xfId="0" applyFont="1" applyFill="1" applyAlignment="1">
      <alignment horizontal="right" indent="1"/>
    </xf>
    <xf numFmtId="164" fontId="7" fillId="2" borderId="0" xfId="0" applyNumberFormat="1" applyFont="1" applyFill="1" applyBorder="1" applyAlignment="1">
      <alignment horizontal="right" indent="4"/>
    </xf>
    <xf numFmtId="164" fontId="8" fillId="2" borderId="0" xfId="0" applyNumberFormat="1" applyFont="1" applyFill="1" applyBorder="1" applyAlignment="1">
      <alignment horizontal="right" indent="4"/>
    </xf>
    <xf numFmtId="164" fontId="8" fillId="2" borderId="0" xfId="0" applyNumberFormat="1" applyFont="1" applyFill="1" applyBorder="1" applyAlignment="1">
      <alignment horizontal="right" vertical="center" indent="5"/>
    </xf>
    <xf numFmtId="164" fontId="7" fillId="2" borderId="0" xfId="0" applyNumberFormat="1" applyFont="1" applyFill="1" applyBorder="1" applyAlignment="1">
      <alignment horizontal="right" indent="5"/>
    </xf>
    <xf numFmtId="164" fontId="0" fillId="2" borderId="0" xfId="0" applyNumberFormat="1" applyFill="1" applyAlignment="1">
      <alignment horizontal="right" indent="4"/>
    </xf>
    <xf numFmtId="0" fontId="7" fillId="3" borderId="0" xfId="0" applyFont="1" applyFill="1"/>
    <xf numFmtId="0" fontId="0" fillId="3" borderId="0" xfId="0" applyFill="1"/>
    <xf numFmtId="0" fontId="8" fillId="3" borderId="0" xfId="0" applyFont="1" applyFill="1"/>
    <xf numFmtId="0" fontId="7" fillId="3" borderId="0" xfId="0" applyFont="1" applyFill="1" applyBorder="1"/>
    <xf numFmtId="164" fontId="8" fillId="3" borderId="0" xfId="0" applyNumberFormat="1" applyFont="1" applyFill="1" applyBorder="1" applyAlignment="1">
      <alignment horizontal="right" indent="2"/>
    </xf>
    <xf numFmtId="164" fontId="7" fillId="3" borderId="0" xfId="0" applyNumberFormat="1" applyFont="1" applyFill="1" applyBorder="1" applyAlignment="1">
      <alignment horizontal="right" indent="2"/>
    </xf>
    <xf numFmtId="164" fontId="8" fillId="3" borderId="0" xfId="0" applyNumberFormat="1" applyFont="1" applyFill="1" applyBorder="1" applyAlignment="1">
      <alignment horizontal="right" indent="3"/>
    </xf>
    <xf numFmtId="164" fontId="7" fillId="3" borderId="0" xfId="0" applyNumberFormat="1" applyFont="1" applyFill="1" applyBorder="1" applyAlignment="1">
      <alignment horizontal="right" indent="3"/>
    </xf>
    <xf numFmtId="0" fontId="7" fillId="3" borderId="1" xfId="0" applyFont="1" applyFill="1" applyBorder="1" applyAlignment="1">
      <alignment horizontal="right" vertical="center" wrapText="1" indent="2"/>
    </xf>
    <xf numFmtId="0" fontId="7" fillId="3" borderId="1" xfId="0" applyFont="1" applyFill="1" applyBorder="1" applyAlignment="1">
      <alignment horizontal="right" vertical="center" indent="2"/>
    </xf>
    <xf numFmtId="0" fontId="0" fillId="3" borderId="0" xfId="0" applyFill="1" applyBorder="1"/>
    <xf numFmtId="164" fontId="7" fillId="3" borderId="0" xfId="0" applyNumberFormat="1" applyFont="1" applyFill="1" applyBorder="1" applyAlignment="1">
      <alignment horizontal="right" vertical="top" indent="2"/>
    </xf>
    <xf numFmtId="164" fontId="0" fillId="3" borderId="0" xfId="0" applyNumberFormat="1" applyFill="1" applyAlignment="1">
      <alignment horizontal="right" indent="2"/>
    </xf>
    <xf numFmtId="0" fontId="0" fillId="3" borderId="0" xfId="0" applyFill="1" applyBorder="1" applyAlignment="1">
      <alignment horizontal="right" indent="2"/>
    </xf>
    <xf numFmtId="164" fontId="0" fillId="3" borderId="0" xfId="0" applyNumberFormat="1" applyFill="1" applyAlignment="1">
      <alignment horizontal="right" indent="3"/>
    </xf>
    <xf numFmtId="164" fontId="7" fillId="3" borderId="0" xfId="0" applyNumberFormat="1" applyFont="1" applyFill="1" applyAlignment="1">
      <alignment horizontal="right" indent="3"/>
    </xf>
    <xf numFmtId="0" fontId="14" fillId="3" borderId="0" xfId="1" applyFont="1" applyFill="1" applyAlignment="1" applyProtection="1"/>
    <xf numFmtId="164" fontId="0" fillId="3" borderId="0" xfId="0" applyNumberFormat="1" applyFill="1"/>
    <xf numFmtId="0" fontId="13" fillId="2" borderId="0" xfId="0" applyFont="1" applyFill="1" applyAlignment="1"/>
    <xf numFmtId="0" fontId="13" fillId="2" borderId="1" xfId="0" applyFont="1" applyFill="1" applyBorder="1" applyAlignment="1">
      <alignment horizontal="right"/>
    </xf>
    <xf numFmtId="0" fontId="3" fillId="2" borderId="1" xfId="0" applyFont="1" applyFill="1" applyBorder="1" applyAlignment="1">
      <alignment horizontal="right"/>
    </xf>
    <xf numFmtId="0" fontId="13" fillId="2" borderId="1" xfId="0" applyFont="1" applyFill="1" applyBorder="1" applyAlignment="1">
      <alignment horizontal="center"/>
    </xf>
    <xf numFmtId="0" fontId="3" fillId="2" borderId="0" xfId="0" applyFont="1" applyFill="1" applyAlignment="1">
      <alignment horizontal="right"/>
    </xf>
    <xf numFmtId="0" fontId="3" fillId="2" borderId="0" xfId="0" applyFont="1" applyFill="1" applyAlignment="1">
      <alignment wrapText="1"/>
    </xf>
    <xf numFmtId="3" fontId="13" fillId="2" borderId="0" xfId="0" applyNumberFormat="1" applyFont="1" applyFill="1" applyAlignment="1"/>
    <xf numFmtId="0" fontId="13" fillId="2" borderId="0" xfId="0" applyFont="1" applyFill="1" applyAlignment="1">
      <alignment wrapText="1"/>
    </xf>
    <xf numFmtId="3" fontId="3" fillId="2" borderId="0" xfId="0" applyNumberFormat="1" applyFont="1" applyFill="1" applyAlignment="1">
      <alignment wrapText="1"/>
    </xf>
    <xf numFmtId="165" fontId="13" fillId="2" borderId="0" xfId="0" applyNumberFormat="1" applyFont="1" applyFill="1" applyAlignment="1">
      <alignment wrapText="1"/>
    </xf>
    <xf numFmtId="165" fontId="3" fillId="2" borderId="0" xfId="0" applyNumberFormat="1" applyFont="1" applyFill="1" applyAlignment="1">
      <alignment wrapText="1"/>
    </xf>
    <xf numFmtId="165" fontId="13" fillId="2" borderId="0" xfId="0" applyNumberFormat="1" applyFont="1" applyFill="1" applyAlignment="1"/>
    <xf numFmtId="0" fontId="13" fillId="2" borderId="0" xfId="0" applyFont="1" applyFill="1" applyBorder="1" applyAlignment="1"/>
    <xf numFmtId="0" fontId="3" fillId="2" borderId="0" xfId="0" applyFont="1" applyFill="1" applyBorder="1" applyAlignment="1">
      <alignment wrapText="1"/>
    </xf>
    <xf numFmtId="1" fontId="3" fillId="2" borderId="0" xfId="0" applyNumberFormat="1" applyFont="1" applyFill="1" applyBorder="1" applyAlignment="1">
      <alignment wrapText="1"/>
    </xf>
    <xf numFmtId="165" fontId="3" fillId="2" borderId="0" xfId="0" applyNumberFormat="1" applyFont="1" applyFill="1" applyBorder="1" applyAlignment="1">
      <alignment wrapText="1"/>
    </xf>
    <xf numFmtId="165" fontId="3" fillId="2" borderId="0" xfId="0" applyNumberFormat="1" applyFont="1" applyFill="1" applyAlignment="1">
      <alignment horizontal="right" wrapText="1"/>
    </xf>
    <xf numFmtId="3" fontId="3" fillId="2" borderId="0" xfId="0" applyNumberFormat="1" applyFont="1" applyFill="1" applyAlignment="1">
      <alignment horizontal="right" wrapText="1"/>
    </xf>
    <xf numFmtId="0" fontId="3" fillId="2" borderId="0" xfId="0" applyFont="1" applyFill="1" applyAlignment="1">
      <alignment horizontal="right" wrapText="1"/>
    </xf>
    <xf numFmtId="1" fontId="3" fillId="2" borderId="0" xfId="0" applyNumberFormat="1" applyFont="1" applyFill="1" applyBorder="1" applyAlignment="1">
      <alignment horizontal="right" wrapText="1"/>
    </xf>
    <xf numFmtId="1" fontId="3" fillId="2" borderId="0" xfId="0" applyNumberFormat="1" applyFont="1" applyFill="1"/>
    <xf numFmtId="1" fontId="3" fillId="2" borderId="0" xfId="0" applyNumberFormat="1" applyFont="1" applyFill="1" applyAlignment="1">
      <alignment horizontal="right" wrapText="1"/>
    </xf>
    <xf numFmtId="0" fontId="8" fillId="2" borderId="0" xfId="0" applyFont="1" applyFill="1" applyAlignment="1">
      <alignment wrapText="1"/>
    </xf>
    <xf numFmtId="164" fontId="8" fillId="2" borderId="0" xfId="0" applyNumberFormat="1" applyFont="1" applyFill="1" applyAlignment="1">
      <alignment horizontal="right" indent="3"/>
    </xf>
    <xf numFmtId="164" fontId="8" fillId="2" borderId="0" xfId="0" applyNumberFormat="1" applyFont="1" applyFill="1"/>
    <xf numFmtId="3" fontId="3" fillId="2" borderId="0" xfId="0" applyNumberFormat="1" applyFont="1" applyFill="1"/>
    <xf numFmtId="0" fontId="13" fillId="2" borderId="3" xfId="0" applyFont="1" applyFill="1" applyBorder="1" applyAlignment="1">
      <alignment horizontal="center"/>
    </xf>
    <xf numFmtId="0" fontId="10" fillId="3" borderId="0" xfId="0" applyFont="1" applyFill="1" applyAlignment="1">
      <alignment vertical="top"/>
    </xf>
    <xf numFmtId="0" fontId="8" fillId="3" borderId="0" xfId="0" applyFont="1" applyFill="1" applyAlignment="1">
      <alignment vertical="top"/>
    </xf>
    <xf numFmtId="0" fontId="7" fillId="3" borderId="5" xfId="0" applyFont="1" applyFill="1" applyBorder="1" applyAlignment="1">
      <alignment vertical="center"/>
    </xf>
    <xf numFmtId="0" fontId="8" fillId="3" borderId="6" xfId="0" applyFont="1" applyFill="1" applyBorder="1" applyAlignment="1">
      <alignment vertical="top" wrapText="1"/>
    </xf>
    <xf numFmtId="0" fontId="7" fillId="3" borderId="6" xfId="0" applyFont="1" applyFill="1" applyBorder="1" applyAlignment="1">
      <alignment vertical="top" wrapText="1"/>
    </xf>
    <xf numFmtId="0" fontId="7" fillId="3" borderId="0" xfId="0" applyFont="1" applyFill="1" applyAlignment="1">
      <alignment vertical="center"/>
    </xf>
    <xf numFmtId="0" fontId="8" fillId="3" borderId="0" xfId="0" applyFont="1" applyFill="1" applyAlignment="1">
      <alignment vertical="top" wrapText="1"/>
    </xf>
    <xf numFmtId="0" fontId="7" fillId="3" borderId="0" xfId="0" applyFont="1" applyFill="1" applyAlignment="1">
      <alignment vertical="top" wrapText="1"/>
    </xf>
    <xf numFmtId="0" fontId="8" fillId="3" borderId="6" xfId="0" applyFont="1" applyFill="1" applyBorder="1" applyAlignment="1">
      <alignment vertical="center" wrapText="1"/>
    </xf>
    <xf numFmtId="0" fontId="7" fillId="3" borderId="6" xfId="0" applyFont="1" applyFill="1" applyBorder="1" applyAlignment="1">
      <alignment vertical="center" wrapText="1"/>
    </xf>
    <xf numFmtId="0" fontId="0" fillId="3" borderId="0" xfId="0" applyFill="1" applyAlignment="1">
      <alignment vertical="center"/>
    </xf>
    <xf numFmtId="0" fontId="16" fillId="3" borderId="0" xfId="0" applyFont="1" applyFill="1" applyAlignment="1">
      <alignment horizontal="left"/>
    </xf>
    <xf numFmtId="0" fontId="10" fillId="3" borderId="0" xfId="0" applyFont="1" applyFill="1" applyAlignment="1">
      <alignment horizontal="left" vertical="top"/>
    </xf>
    <xf numFmtId="0" fontId="16" fillId="3" borderId="0" xfId="0" applyFont="1" applyFill="1" applyAlignment="1"/>
    <xf numFmtId="0" fontId="7" fillId="3" borderId="5" xfId="0" applyFont="1" applyFill="1" applyBorder="1" applyAlignment="1">
      <alignment horizontal="justify" vertical="center"/>
    </xf>
    <xf numFmtId="0" fontId="10" fillId="3" borderId="6" xfId="0" applyFont="1" applyFill="1" applyBorder="1" applyAlignment="1">
      <alignment vertical="top" wrapText="1"/>
    </xf>
    <xf numFmtId="0" fontId="16" fillId="3" borderId="0" xfId="0" applyFont="1" applyFill="1" applyAlignment="1">
      <alignment vertical="top"/>
    </xf>
    <xf numFmtId="0" fontId="15" fillId="3" borderId="0" xfId="0" applyFont="1" applyFill="1"/>
    <xf numFmtId="0" fontId="15" fillId="3" borderId="0" xfId="0" applyFont="1" applyFill="1" applyAlignment="1">
      <alignment vertical="center"/>
    </xf>
    <xf numFmtId="0" fontId="0" fillId="3" borderId="0" xfId="0" applyFill="1" applyAlignment="1">
      <alignment vertical="top"/>
    </xf>
    <xf numFmtId="0" fontId="7" fillId="0" borderId="0" xfId="0" applyFont="1" applyFill="1" applyBorder="1"/>
    <xf numFmtId="166" fontId="3" fillId="2" borderId="0" xfId="0" applyNumberFormat="1" applyFont="1" applyFill="1" applyBorder="1" applyAlignment="1">
      <alignment horizontal="right" wrapText="1"/>
    </xf>
    <xf numFmtId="0" fontId="10" fillId="3" borderId="0" xfId="0" applyFont="1" applyFill="1" applyAlignment="1">
      <alignment horizontal="left"/>
    </xf>
    <xf numFmtId="0" fontId="15" fillId="3" borderId="0" xfId="0" applyFont="1" applyFill="1" applyAlignment="1">
      <alignment horizontal="left"/>
    </xf>
    <xf numFmtId="164" fontId="8" fillId="3" borderId="0" xfId="0" applyNumberFormat="1" applyFont="1" applyFill="1" applyBorder="1" applyAlignment="1">
      <alignment horizontal="right" indent="5"/>
    </xf>
    <xf numFmtId="164" fontId="7" fillId="3" borderId="0" xfId="0" applyNumberFormat="1" applyFont="1" applyFill="1" applyBorder="1" applyAlignment="1">
      <alignment horizontal="right" indent="5"/>
    </xf>
    <xf numFmtId="164" fontId="0" fillId="3" borderId="0" xfId="0" applyNumberFormat="1" applyFill="1" applyAlignment="1">
      <alignment horizontal="right" vertical="top" indent="2"/>
    </xf>
    <xf numFmtId="164" fontId="7" fillId="3" borderId="0" xfId="0" applyNumberFormat="1" applyFont="1" applyFill="1" applyAlignment="1">
      <alignment horizontal="right" vertical="center" indent="2"/>
    </xf>
    <xf numFmtId="164" fontId="7" fillId="3" borderId="0" xfId="0" applyNumberFormat="1" applyFont="1" applyFill="1" applyAlignment="1">
      <alignment horizontal="right" vertical="top" indent="2"/>
    </xf>
    <xf numFmtId="164" fontId="7" fillId="2" borderId="0" xfId="0" applyNumberFormat="1" applyFont="1" applyFill="1" applyAlignment="1">
      <alignment horizontal="right" vertical="top" indent="3"/>
    </xf>
    <xf numFmtId="1" fontId="7" fillId="2" borderId="0" xfId="0" applyNumberFormat="1" applyFont="1" applyFill="1" applyAlignment="1">
      <alignment horizontal="right" vertical="top" indent="3"/>
    </xf>
    <xf numFmtId="1" fontId="0" fillId="2" borderId="0" xfId="0" applyNumberFormat="1" applyFill="1" applyAlignment="1">
      <alignment horizontal="right" indent="3"/>
    </xf>
    <xf numFmtId="1" fontId="7" fillId="3" borderId="0" xfId="0" applyNumberFormat="1" applyFont="1" applyFill="1" applyBorder="1" applyAlignment="1">
      <alignment horizontal="right" indent="2"/>
    </xf>
    <xf numFmtId="0" fontId="0" fillId="4" borderId="0" xfId="0" applyFill="1"/>
    <xf numFmtId="0" fontId="7" fillId="4" borderId="1" xfId="0" applyFont="1" applyFill="1" applyBorder="1" applyAlignment="1">
      <alignment horizontal="center" vertical="center" wrapText="1"/>
    </xf>
    <xf numFmtId="0" fontId="0" fillId="4" borderId="0" xfId="0" applyFill="1" applyBorder="1"/>
    <xf numFmtId="164" fontId="7" fillId="4" borderId="0" xfId="0" applyNumberFormat="1" applyFont="1" applyFill="1" applyBorder="1" applyAlignment="1">
      <alignment horizontal="right" vertical="top" indent="2"/>
    </xf>
    <xf numFmtId="0" fontId="7" fillId="4" borderId="0" xfId="0" applyFont="1" applyFill="1" applyBorder="1"/>
    <xf numFmtId="164" fontId="7" fillId="4" borderId="0" xfId="0" applyNumberFormat="1" applyFont="1" applyFill="1" applyAlignment="1">
      <alignment horizontal="right" vertical="top" indent="2"/>
    </xf>
    <xf numFmtId="0" fontId="7" fillId="4" borderId="0" xfId="0" applyFont="1" applyFill="1" applyAlignment="1">
      <alignment horizontal="right" indent="2"/>
    </xf>
    <xf numFmtId="164" fontId="7" fillId="4" borderId="0" xfId="0" applyNumberFormat="1" applyFont="1" applyFill="1" applyAlignment="1">
      <alignment horizontal="right" indent="2"/>
    </xf>
    <xf numFmtId="164" fontId="7" fillId="4" borderId="0" xfId="0" applyNumberFormat="1" applyFont="1" applyFill="1" applyAlignment="1">
      <alignment horizontal="right" vertical="top" indent="3"/>
    </xf>
    <xf numFmtId="164" fontId="7" fillId="4" borderId="0" xfId="0" applyNumberFormat="1" applyFont="1" applyFill="1" applyAlignment="1">
      <alignment horizontal="right" indent="3"/>
    </xf>
    <xf numFmtId="0" fontId="7" fillId="4" borderId="0" xfId="0" applyFont="1" applyFill="1"/>
    <xf numFmtId="0" fontId="7" fillId="4" borderId="1" xfId="0" applyFont="1" applyFill="1" applyBorder="1" applyAlignment="1">
      <alignment horizontal="center" vertical="center"/>
    </xf>
    <xf numFmtId="164" fontId="7" fillId="4" borderId="0" xfId="0" applyNumberFormat="1" applyFont="1" applyFill="1" applyBorder="1" applyAlignment="1">
      <alignment horizontal="right" indent="3"/>
    </xf>
    <xf numFmtId="0" fontId="0" fillId="4" borderId="0" xfId="0" applyFill="1" applyAlignment="1">
      <alignment vertical="center"/>
    </xf>
    <xf numFmtId="0" fontId="0" fillId="0" borderId="0" xfId="0" applyFill="1"/>
    <xf numFmtId="0" fontId="0" fillId="0" borderId="0" xfId="0" applyFill="1" applyAlignment="1">
      <alignment vertical="center"/>
    </xf>
    <xf numFmtId="164" fontId="7" fillId="4" borderId="0" xfId="0" applyNumberFormat="1" applyFont="1" applyFill="1" applyBorder="1" applyAlignment="1">
      <alignment horizontal="right" indent="2"/>
    </xf>
    <xf numFmtId="0" fontId="0" fillId="2" borderId="0" xfId="0" applyFill="1" applyAlignment="1">
      <alignment horizontal="right" indent="2"/>
    </xf>
    <xf numFmtId="164" fontId="7" fillId="4" borderId="0" xfId="0" applyNumberFormat="1" applyFont="1" applyFill="1" applyBorder="1" applyAlignment="1">
      <alignment horizontal="right" vertical="center" indent="4"/>
    </xf>
    <xf numFmtId="164" fontId="7" fillId="4" borderId="0" xfId="0" applyNumberFormat="1" applyFont="1" applyFill="1" applyBorder="1" applyAlignment="1">
      <alignment horizontal="right" indent="4"/>
    </xf>
    <xf numFmtId="164" fontId="8" fillId="4" borderId="0" xfId="0" applyNumberFormat="1" applyFont="1" applyFill="1" applyBorder="1" applyAlignment="1">
      <alignment horizontal="right" vertical="center" indent="5"/>
    </xf>
    <xf numFmtId="164" fontId="7" fillId="4" borderId="0" xfId="0" applyNumberFormat="1" applyFont="1" applyFill="1" applyBorder="1" applyAlignment="1">
      <alignment horizontal="right" indent="5"/>
    </xf>
    <xf numFmtId="164" fontId="7" fillId="4" borderId="0" xfId="0" applyNumberFormat="1" applyFont="1" applyFill="1" applyBorder="1" applyAlignment="1">
      <alignment horizontal="right" vertical="center" indent="2"/>
    </xf>
    <xf numFmtId="0" fontId="18" fillId="4" borderId="0" xfId="0" applyFont="1" applyFill="1"/>
    <xf numFmtId="0" fontId="3" fillId="4" borderId="0" xfId="0" applyFont="1" applyFill="1"/>
    <xf numFmtId="0" fontId="7" fillId="2" borderId="3" xfId="0" applyFont="1" applyFill="1" applyBorder="1"/>
    <xf numFmtId="0" fontId="18" fillId="2" borderId="3" xfId="0" applyFont="1" applyFill="1" applyBorder="1" applyAlignment="1">
      <alignment horizontal="center" vertical="center"/>
    </xf>
    <xf numFmtId="164" fontId="7" fillId="4" borderId="3" xfId="0" applyNumberFormat="1" applyFont="1" applyFill="1" applyBorder="1" applyAlignment="1">
      <alignment horizontal="right" indent="3"/>
    </xf>
    <xf numFmtId="164" fontId="12" fillId="4" borderId="0" xfId="0" applyNumberFormat="1" applyFont="1" applyFill="1" applyBorder="1" applyAlignment="1">
      <alignment horizontal="right" indent="2"/>
    </xf>
    <xf numFmtId="164" fontId="8" fillId="4" borderId="0" xfId="0" applyNumberFormat="1" applyFont="1" applyFill="1" applyBorder="1" applyAlignment="1">
      <alignment horizontal="right" indent="3"/>
    </xf>
    <xf numFmtId="1" fontId="7" fillId="4" borderId="0" xfId="0" applyNumberFormat="1" applyFont="1" applyFill="1" applyBorder="1" applyAlignment="1">
      <alignment horizontal="right" indent="3"/>
    </xf>
    <xf numFmtId="0" fontId="7" fillId="4" borderId="0" xfId="0" applyFont="1" applyFill="1" applyAlignment="1">
      <alignment horizontal="right" indent="3"/>
    </xf>
    <xf numFmtId="164" fontId="0" fillId="4" borderId="0" xfId="0" applyNumberFormat="1" applyFill="1"/>
    <xf numFmtId="0" fontId="18" fillId="2" borderId="10" xfId="0" applyFont="1" applyFill="1" applyBorder="1" applyAlignment="1">
      <alignment horizontal="center" vertical="center"/>
    </xf>
    <xf numFmtId="164" fontId="11" fillId="3" borderId="0" xfId="0" applyNumberFormat="1" applyFont="1" applyFill="1" applyBorder="1" applyAlignment="1">
      <alignment horizontal="right" vertical="top" indent="2"/>
    </xf>
    <xf numFmtId="164" fontId="11" fillId="4" borderId="0" xfId="0" applyNumberFormat="1" applyFont="1" applyFill="1" applyBorder="1" applyAlignment="1">
      <alignment horizontal="right" vertical="top" indent="2"/>
    </xf>
    <xf numFmtId="164" fontId="11" fillId="2" borderId="0" xfId="0" applyNumberFormat="1" applyFont="1" applyFill="1" applyAlignment="1">
      <alignment horizontal="right" vertical="top" indent="3"/>
    </xf>
    <xf numFmtId="164" fontId="11" fillId="4" borderId="0" xfId="0" applyNumberFormat="1" applyFont="1" applyFill="1" applyAlignment="1">
      <alignment horizontal="right" vertical="top" indent="2"/>
    </xf>
    <xf numFmtId="164" fontId="11" fillId="4" borderId="0" xfId="0" applyNumberFormat="1" applyFont="1" applyFill="1" applyAlignment="1">
      <alignment horizontal="right" vertical="top" indent="3"/>
    </xf>
    <xf numFmtId="164" fontId="11" fillId="2" borderId="0" xfId="0" applyNumberFormat="1" applyFont="1" applyFill="1" applyBorder="1" applyAlignment="1">
      <alignment horizontal="right" indent="3"/>
    </xf>
    <xf numFmtId="164" fontId="11" fillId="4" borderId="0" xfId="0" applyNumberFormat="1" applyFont="1" applyFill="1" applyBorder="1" applyAlignment="1">
      <alignment horizontal="right" indent="3"/>
    </xf>
    <xf numFmtId="164" fontId="11" fillId="2" borderId="0" xfId="0" applyNumberFormat="1" applyFont="1" applyFill="1" applyBorder="1" applyAlignment="1">
      <alignment horizontal="right" indent="4"/>
    </xf>
    <xf numFmtId="164" fontId="11" fillId="2" borderId="0" xfId="0" applyNumberFormat="1" applyFont="1" applyFill="1" applyBorder="1" applyAlignment="1">
      <alignment horizontal="right" indent="2"/>
    </xf>
    <xf numFmtId="164" fontId="11" fillId="2" borderId="0" xfId="0" applyNumberFormat="1" applyFont="1" applyFill="1" applyAlignment="1">
      <alignment horizontal="right" indent="3"/>
    </xf>
    <xf numFmtId="164" fontId="11" fillId="4" borderId="0" xfId="0" applyNumberFormat="1" applyFont="1" applyFill="1" applyBorder="1" applyAlignment="1">
      <alignment horizontal="right" indent="2"/>
    </xf>
    <xf numFmtId="164" fontId="11" fillId="2" borderId="0" xfId="0" applyNumberFormat="1" applyFont="1" applyFill="1" applyAlignment="1">
      <alignment horizontal="right" indent="4"/>
    </xf>
    <xf numFmtId="164" fontId="11" fillId="4" borderId="0" xfId="0" applyNumberFormat="1" applyFont="1" applyFill="1" applyBorder="1" applyAlignment="1">
      <alignment horizontal="right" indent="4"/>
    </xf>
    <xf numFmtId="0" fontId="7" fillId="2" borderId="0" xfId="0" applyFont="1" applyFill="1" applyBorder="1" applyAlignment="1"/>
    <xf numFmtId="0" fontId="15" fillId="3" borderId="0" xfId="0" applyFont="1" applyFill="1" applyAlignment="1">
      <alignment horizontal="left"/>
    </xf>
    <xf numFmtId="0" fontId="15" fillId="2" borderId="0" xfId="0" applyFont="1" applyFill="1" applyAlignment="1">
      <alignment horizontal="left" vertical="top" wrapText="1"/>
    </xf>
    <xf numFmtId="0" fontId="15" fillId="2" borderId="0" xfId="0" applyFont="1" applyFill="1" applyAlignment="1">
      <alignment horizontal="left" vertical="top"/>
    </xf>
    <xf numFmtId="0" fontId="27" fillId="2" borderId="1" xfId="0" applyFont="1" applyFill="1" applyBorder="1" applyAlignment="1">
      <alignment horizontal="center" vertical="center" wrapText="1"/>
    </xf>
    <xf numFmtId="164" fontId="28" fillId="3" borderId="0" xfId="0" applyNumberFormat="1" applyFont="1" applyFill="1"/>
    <xf numFmtId="164" fontId="28" fillId="3" borderId="0" xfId="0" applyNumberFormat="1" applyFont="1" applyFill="1" applyAlignment="1">
      <alignment horizontal="right" indent="3"/>
    </xf>
    <xf numFmtId="164" fontId="27" fillId="3" borderId="0" xfId="0" applyNumberFormat="1" applyFont="1" applyFill="1" applyBorder="1" applyAlignment="1">
      <alignment horizontal="right" indent="3"/>
    </xf>
    <xf numFmtId="164" fontId="28" fillId="2" borderId="0" xfId="0" applyNumberFormat="1" applyFont="1" applyFill="1"/>
    <xf numFmtId="164" fontId="27" fillId="2" borderId="0" xfId="0" applyNumberFormat="1" applyFont="1" applyFill="1" applyBorder="1" applyAlignment="1">
      <alignment horizontal="right" indent="3"/>
    </xf>
    <xf numFmtId="0" fontId="28" fillId="2" borderId="0" xfId="0" applyFont="1" applyFill="1"/>
    <xf numFmtId="0" fontId="29" fillId="3" borderId="0" xfId="0" applyFont="1" applyFill="1"/>
    <xf numFmtId="0" fontId="24" fillId="3" borderId="0" xfId="0" applyFont="1" applyFill="1" applyBorder="1" applyAlignment="1">
      <alignment horizontal="left" vertical="center" wrapText="1" shrinkToFit="1"/>
    </xf>
    <xf numFmtId="0" fontId="11" fillId="2" borderId="0" xfId="0" applyFont="1" applyFill="1" applyAlignment="1">
      <alignment horizontal="left"/>
    </xf>
    <xf numFmtId="164" fontId="7" fillId="4" borderId="0" xfId="0" applyNumberFormat="1" applyFont="1" applyFill="1"/>
    <xf numFmtId="164" fontId="7" fillId="2" borderId="0" xfId="0" applyNumberFormat="1" applyFont="1" applyFill="1"/>
    <xf numFmtId="164" fontId="8" fillId="2" borderId="0" xfId="0" applyNumberFormat="1" applyFont="1" applyFill="1" applyAlignment="1">
      <alignment horizontal="right"/>
    </xf>
    <xf numFmtId="0" fontId="19" fillId="2" borderId="0" xfId="0" applyFont="1" applyFill="1" applyAlignment="1">
      <alignment horizontal="left"/>
    </xf>
    <xf numFmtId="0" fontId="26" fillId="2" borderId="0" xfId="0" applyFont="1" applyFill="1" applyAlignment="1">
      <alignment horizontal="left" wrapText="1"/>
    </xf>
    <xf numFmtId="0" fontId="15" fillId="2" borderId="1" xfId="0" applyFont="1" applyFill="1" applyBorder="1" applyAlignment="1">
      <alignment horizontal="left" vertical="top" wrapText="1"/>
    </xf>
    <xf numFmtId="0" fontId="15" fillId="2" borderId="4" xfId="0" applyFont="1" applyFill="1" applyBorder="1" applyAlignment="1">
      <alignment horizontal="left"/>
    </xf>
    <xf numFmtId="0" fontId="15" fillId="2" borderId="0" xfId="0" applyFont="1" applyFill="1" applyBorder="1" applyAlignment="1">
      <alignment horizontal="left"/>
    </xf>
    <xf numFmtId="0" fontId="15" fillId="2" borderId="3" xfId="0" applyFont="1" applyFill="1" applyBorder="1" applyAlignment="1">
      <alignment horizontal="left"/>
    </xf>
    <xf numFmtId="0" fontId="10" fillId="2" borderId="2" xfId="0" applyFont="1" applyFill="1" applyBorder="1" applyAlignment="1">
      <alignment horizontal="left"/>
    </xf>
    <xf numFmtId="0" fontId="15" fillId="2" borderId="7" xfId="0" applyFont="1" applyFill="1" applyBorder="1" applyAlignment="1">
      <alignment horizontal="left" vertical="top" wrapText="1"/>
    </xf>
    <xf numFmtId="0" fontId="15" fillId="2" borderId="8" xfId="0" applyFont="1" applyFill="1" applyBorder="1" applyAlignment="1">
      <alignment horizontal="left"/>
    </xf>
    <xf numFmtId="0" fontId="16" fillId="2" borderId="0" xfId="0" applyFont="1" applyFill="1" applyAlignment="1">
      <alignment horizontal="left" wrapText="1"/>
    </xf>
    <xf numFmtId="0" fontId="10" fillId="2" borderId="0" xfId="0" applyFont="1" applyFill="1" applyBorder="1" applyAlignment="1">
      <alignment wrapText="1"/>
    </xf>
    <xf numFmtId="0" fontId="0" fillId="0" borderId="0" xfId="0" applyAlignment="1"/>
    <xf numFmtId="0" fontId="15" fillId="0" borderId="0" xfId="0" applyFont="1" applyAlignment="1">
      <alignment horizontal="left" wrapText="1"/>
    </xf>
    <xf numFmtId="0" fontId="10" fillId="2" borderId="9" xfId="0" applyFont="1" applyFill="1" applyBorder="1" applyAlignment="1">
      <alignment horizontal="left"/>
    </xf>
    <xf numFmtId="0" fontId="11" fillId="2" borderId="0" xfId="0" applyFont="1" applyFill="1" applyAlignment="1">
      <alignment horizontal="left"/>
    </xf>
    <xf numFmtId="0" fontId="15" fillId="2" borderId="0" xfId="0" applyFont="1" applyFill="1" applyAlignment="1">
      <alignment horizontal="left" wrapText="1"/>
    </xf>
    <xf numFmtId="0" fontId="10" fillId="3" borderId="0" xfId="0" applyFont="1" applyFill="1" applyAlignment="1">
      <alignment horizontal="left"/>
    </xf>
    <xf numFmtId="0" fontId="15" fillId="3" borderId="0" xfId="0" applyFont="1" applyFill="1" applyAlignment="1">
      <alignment horizontal="left"/>
    </xf>
    <xf numFmtId="0" fontId="15" fillId="2" borderId="0" xfId="0" applyFont="1" applyFill="1" applyAlignment="1">
      <alignment horizontal="left" vertical="top" wrapText="1"/>
    </xf>
    <xf numFmtId="0" fontId="15" fillId="2" borderId="0" xfId="0" applyFont="1" applyFill="1" applyAlignment="1">
      <alignment horizontal="left" vertical="top"/>
    </xf>
    <xf numFmtId="0" fontId="11" fillId="0" borderId="0" xfId="0" applyFont="1" applyAlignment="1">
      <alignment horizontal="left"/>
    </xf>
    <xf numFmtId="0" fontId="18" fillId="2" borderId="3" xfId="0" applyFont="1" applyFill="1" applyBorder="1" applyAlignment="1">
      <alignment horizontal="center" vertical="center"/>
    </xf>
    <xf numFmtId="0" fontId="30" fillId="3" borderId="0" xfId="1" applyFont="1" applyFill="1" applyBorder="1" applyAlignment="1" applyProtection="1">
      <alignment horizontal="left" vertical="center" wrapText="1"/>
    </xf>
    <xf numFmtId="0" fontId="26" fillId="3" borderId="0" xfId="0" applyFont="1" applyFill="1" applyBorder="1" applyAlignment="1">
      <alignment horizontal="left" vertical="center"/>
    </xf>
    <xf numFmtId="0" fontId="26" fillId="3" borderId="0" xfId="0" applyFont="1" applyFill="1" applyAlignment="1">
      <alignment horizontal="left" vertical="center"/>
    </xf>
    <xf numFmtId="0" fontId="24" fillId="3" borderId="0" xfId="0" applyFont="1" applyFill="1" applyBorder="1" applyAlignment="1">
      <alignment horizontal="left" vertical="center" wrapText="1" shrinkToFit="1"/>
    </xf>
    <xf numFmtId="0" fontId="24" fillId="3" borderId="0" xfId="0" applyFont="1" applyFill="1" applyAlignment="1">
      <alignment horizontal="left" vertical="center"/>
    </xf>
    <xf numFmtId="0" fontId="11" fillId="3" borderId="0" xfId="0" applyFont="1" applyFill="1" applyAlignment="1">
      <alignment horizontal="left"/>
    </xf>
    <xf numFmtId="0" fontId="15" fillId="3" borderId="0" xfId="0" applyFont="1" applyFill="1" applyAlignment="1">
      <alignment horizontal="left" vertical="center"/>
    </xf>
    <xf numFmtId="0" fontId="24" fillId="3" borderId="0" xfId="0" applyFont="1" applyFill="1" applyAlignment="1">
      <alignment horizontal="left" vertical="center" wrapText="1"/>
    </xf>
    <xf numFmtId="0" fontId="25" fillId="3" borderId="0" xfId="0" quotePrefix="1" applyFont="1" applyFill="1" applyAlignment="1">
      <alignment horizontal="left" vertical="center" wrapText="1"/>
    </xf>
    <xf numFmtId="0" fontId="24" fillId="3" borderId="0" xfId="0" quotePrefix="1" applyFont="1" applyFill="1" applyAlignment="1">
      <alignment horizontal="left" vertical="center"/>
    </xf>
  </cellXfs>
  <cellStyles count="4">
    <cellStyle name="Lien hypertexte" xfId="1" builtinId="8"/>
    <cellStyle name="Normal" xfId="0" builtinId="0"/>
    <cellStyle name="Normal 2" xfId="2"/>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bfs.admin.ch/bfs/fr/home/statistiques/education-science/enquetes/hsp.assetdetail.7437.html"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8" tint="0.59999389629810485"/>
    <pageSetUpPr fitToPage="1"/>
  </sheetPr>
  <dimension ref="A1:E60"/>
  <sheetViews>
    <sheetView tabSelected="1" zoomScaleNormal="100" workbookViewId="0">
      <selection activeCell="A61" sqref="A61"/>
    </sheetView>
  </sheetViews>
  <sheetFormatPr baseColWidth="10" defaultColWidth="11.453125" defaultRowHeight="12.5"/>
  <cols>
    <col min="1" max="1" width="149.81640625" style="2" bestFit="1" customWidth="1"/>
    <col min="2" max="16384" width="11.453125" style="2"/>
  </cols>
  <sheetData>
    <row r="1" spans="1:5" s="1" customFormat="1" ht="18">
      <c r="A1" s="1" t="s">
        <v>210</v>
      </c>
    </row>
    <row r="2" spans="1:5">
      <c r="A2" s="2" t="s">
        <v>0</v>
      </c>
    </row>
    <row r="3" spans="1:5">
      <c r="A3" s="3" t="s">
        <v>52</v>
      </c>
    </row>
    <row r="4" spans="1:5">
      <c r="A4" s="2" t="s">
        <v>0</v>
      </c>
    </row>
    <row r="5" spans="1:5">
      <c r="A5" s="3" t="str">
        <f>"Tab.1a  Produits d´exploitation* " &amp; RIGHT(A1,4) &amp; " selon la haute école, le pourvoyeur de fonds et la source de financement"</f>
        <v>Tab.1a  Produits d´exploitation* 2020 selon la haute école, le pourvoyeur de fonds et la source de financement</v>
      </c>
    </row>
    <row r="6" spans="1:5">
      <c r="A6" s="4"/>
    </row>
    <row r="7" spans="1:5">
      <c r="A7" s="4" t="str">
        <f>"Tab.1a  Produits d´exploitation* " &amp; RIGHT(A1,4) &amp; " selon la haute école, le pourvoyeur de fonds et la source de financement (%)"</f>
        <v>Tab.1a  Produits d´exploitation* 2020 selon la haute école, le pourvoyeur de fonds et la source de financement (%)</v>
      </c>
      <c r="B7" s="4"/>
      <c r="C7" s="4"/>
      <c r="D7" s="4"/>
      <c r="E7" s="4"/>
    </row>
    <row r="8" spans="1:5">
      <c r="A8" s="2" t="s">
        <v>0</v>
      </c>
    </row>
    <row r="9" spans="1:5">
      <c r="A9" s="3" t="str">
        <f>"Tab.2a  Produits d´exploitation* " &amp; RIGHT(A1,4) &amp; " selon le domaine, le pourvoyeur de fonds et la source de financement"</f>
        <v>Tab.2a  Produits d´exploitation* 2020 selon le domaine, le pourvoyeur de fonds et la source de financement</v>
      </c>
    </row>
    <row r="10" spans="1:5">
      <c r="A10" s="2" t="s">
        <v>0</v>
      </c>
    </row>
    <row r="11" spans="1:5">
      <c r="A11" s="3" t="str">
        <f>"Tab.2b  Produits d´exploitation* " &amp; RIGHT(A1,4) &amp; " selon le domaine, le pourvoyeur de fonds et la source de financement (%)"</f>
        <v>Tab.2b  Produits d´exploitation* 2020 selon le domaine, le pourvoyeur de fonds et la source de financement (%)</v>
      </c>
    </row>
    <row r="12" spans="1:5">
      <c r="A12" s="2" t="s">
        <v>0</v>
      </c>
    </row>
    <row r="13" spans="1:5">
      <c r="A13" s="3" t="str">
        <f>"Tab.3  Produits d´exploitation* " &amp; RIGHT(A1,4) &amp; " selon la prestation et le pourvoyeur de fonds et la source de financement"</f>
        <v>Tab.3  Produits d´exploitation* 2020 selon la prestation et le pourvoyeur de fonds et la source de financement</v>
      </c>
    </row>
    <row r="15" spans="1:5">
      <c r="A15" s="4" t="str">
        <f>"Tab.4  Coûts complets " &amp; RIGHT(A1,4) &amp; " selon la nature de coûts et la haute école"</f>
        <v>Tab.4  Coûts complets 2020 selon la nature de coûts et la haute école</v>
      </c>
    </row>
    <row r="16" spans="1:5">
      <c r="A16" s="2" t="s">
        <v>0</v>
      </c>
    </row>
    <row r="17" spans="1:1">
      <c r="A17" s="4" t="str">
        <f>"Tab.5  Coûts de personnel " &amp; RIGHT(A1,4) &amp; " selon le groupe de personnel et la haute école"</f>
        <v>Tab.5  Coûts de personnel 2020 selon le groupe de personnel et la haute école</v>
      </c>
    </row>
    <row r="18" spans="1:1">
      <c r="A18" s="2" t="s">
        <v>0</v>
      </c>
    </row>
    <row r="19" spans="1:1">
      <c r="A19" s="3" t="str">
        <f>"Tab.6  Coûts complets " &amp; RIGHT(A1,4) &amp; " selon la nature de coûts et le domaine"</f>
        <v>Tab.6  Coûts complets 2020 selon la nature de coûts et le domaine</v>
      </c>
    </row>
    <row r="20" spans="1:1">
      <c r="A20" s="2" t="s">
        <v>0</v>
      </c>
    </row>
    <row r="21" spans="1:1">
      <c r="A21" s="3" t="str">
        <f>"Tab.7  Coûts de personnel " &amp; RIGHT(A1,4) &amp; " selon le groupe de personnel et le domaine"</f>
        <v>Tab.7  Coûts de personnel 2020 selon le groupe de personnel et le domaine</v>
      </c>
    </row>
    <row r="22" spans="1:1">
      <c r="A22" s="2" t="s">
        <v>0</v>
      </c>
    </row>
    <row r="23" spans="1:1">
      <c r="A23" s="3" t="str">
        <f>"Tab.8  Coûts complets " &amp; RIGHT(A1,4) &amp; " selon la prestation et le domaine"</f>
        <v>Tab.8  Coûts complets 2020 selon la prestation et le domaine</v>
      </c>
    </row>
    <row r="24" spans="1:1">
      <c r="A24" s="2" t="s">
        <v>0</v>
      </c>
    </row>
    <row r="25" spans="1:1">
      <c r="A25" s="3" t="str">
        <f>"Tab.9  Coûts complets " &amp; RIGHT(A1,4) &amp; " selon la prestation, la haute école et le domaine"</f>
        <v>Tab.9  Coûts complets 2020 selon la prestation, la haute école et le domaine</v>
      </c>
    </row>
    <row r="26" spans="1:1">
      <c r="A26" s="2" t="s">
        <v>0</v>
      </c>
    </row>
    <row r="27" spans="1:1">
      <c r="A27" s="3" t="str">
        <f>"Tab.10  Coûts complets " &amp; RIGHT(A1,4) &amp; " selon la nature de coûts et la prestation"</f>
        <v>Tab.10  Coûts complets 2020 selon la nature de coûts et la prestation</v>
      </c>
    </row>
    <row r="28" spans="1:1">
      <c r="A28" s="2" t="s">
        <v>0</v>
      </c>
    </row>
    <row r="29" spans="1:1">
      <c r="A29" s="3" t="str">
        <f>"Tab.11  Coûts de personnel " &amp; RIGHT(A1,4) &amp; " selon le groupe de personnel et la prestation"</f>
        <v>Tab.11  Coûts de personnel 2020 selon le groupe de personnel et la prestation</v>
      </c>
    </row>
    <row r="30" spans="1:1">
      <c r="A30" s="2" t="s">
        <v>0</v>
      </c>
    </row>
    <row r="31" spans="1:1">
      <c r="A31" s="3" t="s">
        <v>153</v>
      </c>
    </row>
    <row r="33" spans="1:1">
      <c r="A33" s="3" t="str">
        <f>"Tab.12  Chiffres-clés " &amp; RIGHT(A1,4) &amp; " - Architecture, construction et planification"</f>
        <v>Tab.12  Chiffres-clés 2020 - Architecture, construction et planification</v>
      </c>
    </row>
    <row r="34" spans="1:1">
      <c r="A34" s="2" t="s">
        <v>0</v>
      </c>
    </row>
    <row r="35" spans="1:1">
      <c r="A35" s="3" t="str">
        <f>"Tab.13  Chiffres-clés " &amp; RIGHT(A1,4) &amp; " - Technique et IT"</f>
        <v>Tab.13  Chiffres-clés 2020 - Technique et IT</v>
      </c>
    </row>
    <row r="36" spans="1:1">
      <c r="A36" s="2" t="s">
        <v>0</v>
      </c>
    </row>
    <row r="37" spans="1:1">
      <c r="A37" s="3" t="str">
        <f>"Tab.14  Chiffres-clés " &amp; RIGHT(A1,4) &amp; " - Chimie et Sciences de la vie"</f>
        <v>Tab.14  Chiffres-clés 2020 - Chimie et Sciences de la vie</v>
      </c>
    </row>
    <row r="39" spans="1:1">
      <c r="A39" s="3" t="str">
        <f>"Tab.15  Chiffres-clés " &amp; RIGHT(A1,4) &amp; " - Agronomie et économie forestière"</f>
        <v>Tab.15  Chiffres-clés 2020 - Agronomie et économie forestière</v>
      </c>
    </row>
    <row r="41" spans="1:1">
      <c r="A41" s="3" t="str">
        <f>"Tab.16  Chiffres-clés " &amp; RIGHT(A1,4) &amp; " - Economie et services"</f>
        <v>Tab.16  Chiffres-clés 2020 - Economie et services</v>
      </c>
    </row>
    <row r="43" spans="1:1">
      <c r="A43" s="3" t="str">
        <f>"Tab.17  Chiffres-clés " &amp; RIGHT(A1,4) &amp; " - Design"</f>
        <v>Tab.17  Chiffres-clés 2020 - Design</v>
      </c>
    </row>
    <row r="45" spans="1:1">
      <c r="A45" s="3" t="str">
        <f>"Tab.18  Chiffres-clés " &amp; RIGHT(A1,4) &amp; " - Musique, arts de la scène et autres arts"</f>
        <v>Tab.18  Chiffres-clés 2020 - Musique, arts de la scène et autres arts</v>
      </c>
    </row>
    <row r="47" spans="1:1">
      <c r="A47" s="3" t="str">
        <f>"Tab.19  Chiffres-clés " &amp; RIGHT(A1,4) &amp; " - Linguistique appliquée"</f>
        <v>Tab.19  Chiffres-clés 2020 - Linguistique appliquée</v>
      </c>
    </row>
    <row r="49" spans="1:1">
      <c r="A49" s="3" t="str">
        <f>"Tab.20  Chiffres-clés " &amp; RIGHT(A1,4) &amp; " - Travail social"</f>
        <v>Tab.20  Chiffres-clés 2020 - Travail social</v>
      </c>
    </row>
    <row r="51" spans="1:1">
      <c r="A51" s="3" t="str">
        <f>"Tab.21  Chiffres-clés " &amp; RIGHT(A1,4) &amp; " - Psychologie appliquée"</f>
        <v>Tab.21  Chiffres-clés 2020 - Psychologie appliquée</v>
      </c>
    </row>
    <row r="53" spans="1:1">
      <c r="A53" s="3" t="str">
        <f>"Tab.22  Chiffres-clés " &amp; RIGHT(A1,4) &amp; " - Santé"</f>
        <v>Tab.22  Chiffres-clés 2020 - Santé</v>
      </c>
    </row>
    <row r="58" spans="1:1">
      <c r="A58" s="5" t="s">
        <v>168</v>
      </c>
    </row>
    <row r="59" spans="1:1">
      <c r="A59" s="5" t="s">
        <v>94</v>
      </c>
    </row>
    <row r="60" spans="1:1">
      <c r="A60" s="5" t="str">
        <f>"© " &amp; VALUE(RIGHT(A1,4))+1 &amp; " BFS/OFS/UST"</f>
        <v>© 2021 BFS/OFS/UST</v>
      </c>
    </row>
  </sheetData>
  <phoneticPr fontId="3" type="noConversion"/>
  <hyperlinks>
    <hyperlink ref="A3" location="'Définitions et lacunes'!A1" display="Définitions et lacunes"/>
    <hyperlink ref="A27" location="'Tab 10'!A1" display="Tab.10  Coûts complets 2014 selon la nature de coûts et le type de prestations"/>
    <hyperlink ref="A29" location="'Tab 11'!A1" display="Tab.11  Coûts de personnel 2014 selon le groupe de personnel et le type de prestations"/>
    <hyperlink ref="A11" location="'Tab 2b'!A1" display="Tab.2b  Produits d´exploitation* 2014 selon le domaine d'études, le pourvoyeur de fonds et la source de financement (%)"/>
    <hyperlink ref="A15" location="'Tab 4'!A1" display="Tab.4  Produits d´exploitation* 2010 selon le pourvoyeur de fonds et le type de prestations"/>
    <hyperlink ref="A17" location="'Tab 5'!A1" display="Tab.5  Produits d´exploitation* 2010 selon le type de prestations, le pourvoyeur de fonds et la haute école spécialisée ou la haute école pédagogique"/>
    <hyperlink ref="A19" location="'Tab 6'!A1" display="Tab.6  Coûts complets 2014 selon la nature de coûts et le domaine d'études"/>
    <hyperlink ref="A21" location="'Tab 7'!A1" display="Tab.7  Coûts de personnel 2014 selon le groupe de personnel et le domaine d'études"/>
    <hyperlink ref="A23" location="'Tab 8'!A1" display="Tab.8  Coûts complets 2014 selon le type de prestations et le domaine d'études"/>
    <hyperlink ref="A25" location="'Tab 9'!A1" display="Tab.9  Coûts complets 2014 selon le type de prestation, la haute école et le domaine d'études"/>
    <hyperlink ref="A33" location="'Tab 12 - 010000'!A1" display="Tab.12  Chiffres-clés 2014 - Architecture, construction et planification"/>
    <hyperlink ref="A35" location="'Tab 13 - 020000'!A1" display="Tab.13  Chiffres-clés 2014 - Technique et IT"/>
    <hyperlink ref="A37" location="'Tab 14 - 030000'!A1" display="Tab.14  Chiffres-clés 2014 - Chimie et Sciences de la vie"/>
    <hyperlink ref="A39" location="'Tab 15 - 040000'!A1" display="Tab.15  Chiffres-clés 2014 - Agronomie et économie forestière"/>
    <hyperlink ref="A41" location="'Tab 16 - 050000'!A1" display="Tab.16  Chiffres-clés 2014 - Economie et services"/>
    <hyperlink ref="A43" location="'Tab 17 - 060000'!A1" display="Tab.17  Chiffres-clés 2014 - Design"/>
    <hyperlink ref="A45" location="'Tab 18 - 080000'!A1" display="Tab.18  Chiffres-clés 2014 - Musique, arts de la scène et autres arts"/>
    <hyperlink ref="A47" location="'Tab 19 - 110000'!A1" display="Tab.19  Chiffres-clés 2014 - Linguistique appliquée"/>
    <hyperlink ref="A49" location="'Tab 20 - 120000'!A1" display="Tab.20  Chiffres-clés 2014 - Travail social"/>
    <hyperlink ref="A51" location="'Tab 21 - 130000'!A1" display="Tab.21  Chiffres-clés 2014 - Psychologie appliquée"/>
    <hyperlink ref="A53" location="'Tab 22 - 140000'!A1" display="Tab.22  Chiffres-clés 2014 - Santé"/>
    <hyperlink ref="A31" location="'Méthodes et précisions'!A1" display="Méthodes et précisions"/>
    <hyperlink ref="A9" location="'Tab 2a'!A1" display="Tab.2a  Produits d´exploitation* 2014 selon le domaine d'études, le pourvoyeur de fonds et la source de financement"/>
    <hyperlink ref="A7" location="'Tab 1b'!A1" display="Tab.1b  Produits d´exploitation* 2010 selon le pourvoyeur de fonds, la source de financement et la haute école spécialisée ou la haute école pédagogique (en %)"/>
    <hyperlink ref="A13" location="'Tab 3'!A1" display="Tab.3  Produits d´exploitation* 2014 selon la prestation et le pourvoyeur de fonds et la source de financement"/>
    <hyperlink ref="A5" location="'Tab 1a'!A1" display="Tab.1a  Produits d´exploitation* 2014 selon la haute école, le pourvoyeur de fonds et la source de financement"/>
  </hyperlinks>
  <pageMargins left="0.78740157480314965" right="0.78740157480314965" top="0.98425196850393704" bottom="0.98425196850393704" header="0.51181102362204722" footer="0.51181102362204722"/>
  <pageSetup paperSize="9" scale="5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9" tint="0.39997558519241921"/>
    <pageSetUpPr fitToPage="1"/>
  </sheetPr>
  <dimension ref="A1:F39"/>
  <sheetViews>
    <sheetView zoomScale="80" zoomScaleNormal="80" workbookViewId="0">
      <selection activeCell="G27" sqref="G27"/>
    </sheetView>
  </sheetViews>
  <sheetFormatPr baseColWidth="10" defaultColWidth="11.453125" defaultRowHeight="12.5"/>
  <cols>
    <col min="1" max="1" width="47.26953125" style="2" customWidth="1"/>
    <col min="2" max="5" width="16.7265625" style="2" customWidth="1"/>
    <col min="6" max="6" width="16.453125" style="2" bestFit="1" customWidth="1"/>
    <col min="7" max="16384" width="11.453125" style="2"/>
  </cols>
  <sheetData>
    <row r="1" spans="1:6" ht="13">
      <c r="A1" s="7" t="s">
        <v>222</v>
      </c>
      <c r="E1" s="7"/>
      <c r="F1" s="31" t="s">
        <v>54</v>
      </c>
    </row>
    <row r="2" spans="1:6">
      <c r="A2" s="2" t="s">
        <v>0</v>
      </c>
    </row>
    <row r="4" spans="1:6" ht="12.75" customHeight="1">
      <c r="A4" s="55" t="s">
        <v>12</v>
      </c>
      <c r="E4" s="165"/>
    </row>
    <row r="5" spans="1:6" s="18" customFormat="1" ht="39">
      <c r="A5" s="17"/>
      <c r="B5" s="8" t="s">
        <v>20</v>
      </c>
      <c r="C5" s="8" t="s">
        <v>21</v>
      </c>
      <c r="D5" s="8" t="s">
        <v>154</v>
      </c>
      <c r="E5" s="153" t="s">
        <v>22</v>
      </c>
    </row>
    <row r="6" spans="1:6" ht="22.5" customHeight="1">
      <c r="A6" s="19" t="s">
        <v>1</v>
      </c>
      <c r="B6" s="21">
        <v>70.456829437953544</v>
      </c>
      <c r="C6" s="21">
        <v>13.781017863696654</v>
      </c>
      <c r="D6" s="60">
        <v>15.762152698349801</v>
      </c>
      <c r="E6" s="154">
        <v>100</v>
      </c>
    </row>
    <row r="7" spans="1:6" ht="13">
      <c r="A7" s="19" t="s">
        <v>2</v>
      </c>
      <c r="B7" s="21">
        <v>70.379054837217154</v>
      </c>
      <c r="C7" s="21">
        <v>14.377139601066879</v>
      </c>
      <c r="D7" s="60">
        <v>15.243805561715968</v>
      </c>
      <c r="E7" s="154">
        <v>100.00000000000001</v>
      </c>
    </row>
    <row r="8" spans="1:6" ht="13">
      <c r="A8" s="19" t="s">
        <v>3</v>
      </c>
      <c r="B8" s="21">
        <v>66.534167034332654</v>
      </c>
      <c r="C8" s="21">
        <v>17.83230890907366</v>
      </c>
      <c r="D8" s="60">
        <v>15.633524056593695</v>
      </c>
      <c r="E8" s="154">
        <v>100.00000000000001</v>
      </c>
    </row>
    <row r="9" spans="1:6" ht="13">
      <c r="A9" s="19" t="s">
        <v>4</v>
      </c>
      <c r="B9" s="21">
        <v>72.655189395187833</v>
      </c>
      <c r="C9" s="21">
        <v>14.500566437774001</v>
      </c>
      <c r="D9" s="60">
        <v>12.844244167038156</v>
      </c>
      <c r="E9" s="154">
        <v>99.999999999999986</v>
      </c>
    </row>
    <row r="10" spans="1:6" ht="13">
      <c r="A10" s="19" t="s">
        <v>5</v>
      </c>
      <c r="B10" s="21">
        <v>73.309893690132355</v>
      </c>
      <c r="C10" s="21">
        <v>16.342572091987549</v>
      </c>
      <c r="D10" s="60">
        <v>10.347534217880099</v>
      </c>
      <c r="E10" s="154">
        <v>100</v>
      </c>
    </row>
    <row r="11" spans="1:6" ht="13">
      <c r="A11" s="19" t="s">
        <v>6</v>
      </c>
      <c r="B11" s="21">
        <v>66.987415665001521</v>
      </c>
      <c r="C11" s="21">
        <v>14.834445674692509</v>
      </c>
      <c r="D11" s="60">
        <v>18.17813866030599</v>
      </c>
      <c r="E11" s="154">
        <v>100.00000000000001</v>
      </c>
    </row>
    <row r="12" spans="1:6" ht="13">
      <c r="A12" s="19" t="s">
        <v>7</v>
      </c>
      <c r="B12" s="21">
        <v>72.310232035561228</v>
      </c>
      <c r="C12" s="21">
        <v>13.486147888949379</v>
      </c>
      <c r="D12" s="60">
        <v>14.20362007548939</v>
      </c>
      <c r="E12" s="154">
        <v>100</v>
      </c>
    </row>
    <row r="13" spans="1:6" ht="13">
      <c r="A13" s="19" t="s">
        <v>8</v>
      </c>
      <c r="B13" s="21">
        <v>76.912226607883653</v>
      </c>
      <c r="C13" s="21">
        <v>10.851923198826276</v>
      </c>
      <c r="D13" s="60">
        <v>12.235850193290084</v>
      </c>
      <c r="E13" s="154">
        <v>100</v>
      </c>
    </row>
    <row r="14" spans="1:6" ht="13">
      <c r="A14" s="19" t="s">
        <v>9</v>
      </c>
      <c r="B14" s="21">
        <v>81.837917582848561</v>
      </c>
      <c r="C14" s="21">
        <v>10.022706374844503</v>
      </c>
      <c r="D14" s="60">
        <v>8.1393760423069477</v>
      </c>
      <c r="E14" s="154">
        <v>100.00000000000001</v>
      </c>
    </row>
    <row r="15" spans="1:6" ht="13">
      <c r="A15" s="19" t="s">
        <v>10</v>
      </c>
      <c r="B15" s="21">
        <v>79.50162902378753</v>
      </c>
      <c r="C15" s="21">
        <v>12.641209957395324</v>
      </c>
      <c r="D15" s="60">
        <v>7.8571610188171395</v>
      </c>
      <c r="E15" s="154">
        <v>99.999999999999986</v>
      </c>
    </row>
    <row r="16" spans="1:6" ht="13">
      <c r="A16" s="19" t="s">
        <v>11</v>
      </c>
      <c r="B16" s="21">
        <v>77.625865141481626</v>
      </c>
      <c r="C16" s="21">
        <v>11.7800358814187</v>
      </c>
      <c r="D16" s="60">
        <v>10.594098977099673</v>
      </c>
      <c r="E16" s="154">
        <v>100</v>
      </c>
    </row>
    <row r="17" spans="1:5" s="7" customFormat="1" ht="22.5" customHeight="1">
      <c r="A17" s="7" t="s">
        <v>25</v>
      </c>
      <c r="B17" s="22">
        <v>72.521630678352579</v>
      </c>
      <c r="C17" s="22">
        <v>14.259637522261839</v>
      </c>
      <c r="D17" s="59">
        <v>13.21873179938556</v>
      </c>
      <c r="E17" s="154">
        <v>99.999999999999986</v>
      </c>
    </row>
    <row r="18" spans="1:5" ht="13">
      <c r="A18" s="2" t="s">
        <v>0</v>
      </c>
      <c r="B18" s="21"/>
      <c r="C18" s="21"/>
      <c r="D18" s="60"/>
      <c r="E18" s="154"/>
    </row>
    <row r="19" spans="1:5" ht="13">
      <c r="B19" s="21"/>
      <c r="C19" s="21"/>
      <c r="D19" s="60"/>
      <c r="E19" s="22"/>
    </row>
    <row r="20" spans="1:5" ht="12.75" customHeight="1">
      <c r="A20" s="55" t="s">
        <v>19</v>
      </c>
      <c r="E20" s="142"/>
    </row>
    <row r="21" spans="1:5" s="18" customFormat="1" ht="39">
      <c r="A21" s="17"/>
      <c r="B21" s="8" t="s">
        <v>20</v>
      </c>
      <c r="C21" s="8" t="s">
        <v>21</v>
      </c>
      <c r="D21" s="8" t="s">
        <v>154</v>
      </c>
      <c r="E21" s="153" t="s">
        <v>22</v>
      </c>
    </row>
    <row r="22" spans="1:5" ht="21.75" customHeight="1">
      <c r="A22" s="19" t="s">
        <v>1</v>
      </c>
      <c r="B22" s="53">
        <v>153694.26</v>
      </c>
      <c r="C22" s="53">
        <v>30061.86</v>
      </c>
      <c r="D22" s="52">
        <v>34383.5</v>
      </c>
      <c r="E22" s="158">
        <v>218139.62</v>
      </c>
    </row>
    <row r="23" spans="1:5" ht="13">
      <c r="A23" s="19" t="s">
        <v>2</v>
      </c>
      <c r="B23" s="53">
        <v>566872.8899999999</v>
      </c>
      <c r="C23" s="53">
        <v>115801.65</v>
      </c>
      <c r="D23" s="52">
        <v>122782.27</v>
      </c>
      <c r="E23" s="158">
        <v>805456.80999999994</v>
      </c>
    </row>
    <row r="24" spans="1:5" ht="13">
      <c r="A24" s="19" t="s">
        <v>3</v>
      </c>
      <c r="B24" s="53">
        <v>137939.51999999999</v>
      </c>
      <c r="C24" s="53">
        <v>36970.18</v>
      </c>
      <c r="D24" s="52">
        <v>32411.63</v>
      </c>
      <c r="E24" s="158">
        <v>207321.33</v>
      </c>
    </row>
    <row r="25" spans="1:5" ht="13">
      <c r="A25" s="19" t="s">
        <v>4</v>
      </c>
      <c r="B25" s="53">
        <v>30200.429999999997</v>
      </c>
      <c r="C25" s="53">
        <v>6027.42</v>
      </c>
      <c r="D25" s="52">
        <v>5338.94</v>
      </c>
      <c r="E25" s="158">
        <v>41566.79</v>
      </c>
    </row>
    <row r="26" spans="1:5" ht="13">
      <c r="A26" s="19" t="s">
        <v>5</v>
      </c>
      <c r="B26" s="53">
        <v>424267.66000000003</v>
      </c>
      <c r="C26" s="53">
        <v>94579.66</v>
      </c>
      <c r="D26" s="52">
        <v>59884.47</v>
      </c>
      <c r="E26" s="158">
        <v>578731.79</v>
      </c>
    </row>
    <row r="27" spans="1:5" ht="13">
      <c r="A27" s="19" t="s">
        <v>6</v>
      </c>
      <c r="B27" s="53">
        <v>101652.72</v>
      </c>
      <c r="C27" s="53">
        <v>22511.119999999999</v>
      </c>
      <c r="D27" s="52">
        <v>27585.14</v>
      </c>
      <c r="E27" s="158">
        <v>151748.97999999998</v>
      </c>
    </row>
    <row r="28" spans="1:5" ht="13">
      <c r="A28" s="19" t="s">
        <v>7</v>
      </c>
      <c r="B28" s="53">
        <v>267296.18999999994</v>
      </c>
      <c r="C28" s="53">
        <v>49851.81</v>
      </c>
      <c r="D28" s="52">
        <v>52503.96</v>
      </c>
      <c r="E28" s="158">
        <v>369651.95999999996</v>
      </c>
    </row>
    <row r="29" spans="1:5" ht="13">
      <c r="A29" s="19" t="s">
        <v>8</v>
      </c>
      <c r="B29" s="53">
        <v>15894.55</v>
      </c>
      <c r="C29" s="53">
        <v>2242.64</v>
      </c>
      <c r="D29" s="52">
        <v>2528.64</v>
      </c>
      <c r="E29" s="158">
        <v>20665.829999999998</v>
      </c>
    </row>
    <row r="30" spans="1:5" ht="13">
      <c r="A30" s="19" t="s">
        <v>9</v>
      </c>
      <c r="B30" s="53">
        <v>180086.58000000002</v>
      </c>
      <c r="C30" s="53">
        <v>22055.239999999998</v>
      </c>
      <c r="D30" s="52">
        <v>17910.919999999998</v>
      </c>
      <c r="E30" s="158">
        <v>220052.74</v>
      </c>
    </row>
    <row r="31" spans="1:5" ht="13">
      <c r="A31" s="19" t="s">
        <v>10</v>
      </c>
      <c r="B31" s="53">
        <v>43461.72</v>
      </c>
      <c r="C31" s="53">
        <v>6910.66</v>
      </c>
      <c r="D31" s="52">
        <v>4295.33</v>
      </c>
      <c r="E31" s="158">
        <v>54667.710000000006</v>
      </c>
    </row>
    <row r="32" spans="1:5" ht="13">
      <c r="A32" s="19" t="s">
        <v>11</v>
      </c>
      <c r="B32" s="53">
        <v>205510.03</v>
      </c>
      <c r="C32" s="53">
        <v>31186.97</v>
      </c>
      <c r="D32" s="52">
        <v>28047.27</v>
      </c>
      <c r="E32" s="158">
        <v>264744.27</v>
      </c>
    </row>
    <row r="33" spans="1:6" ht="21.75" customHeight="1">
      <c r="A33" s="7" t="s">
        <v>25</v>
      </c>
      <c r="B33" s="184">
        <v>2126876.5499999998</v>
      </c>
      <c r="C33" s="184">
        <v>418199.20999999996</v>
      </c>
      <c r="D33" s="185">
        <v>387672.07000000007</v>
      </c>
      <c r="E33" s="186">
        <v>2932747.8300000005</v>
      </c>
    </row>
    <row r="34" spans="1:6" ht="13">
      <c r="A34" s="2" t="s">
        <v>0</v>
      </c>
      <c r="E34" s="142"/>
      <c r="F34" s="15"/>
    </row>
    <row r="35" spans="1:6" ht="13">
      <c r="F35" s="15"/>
    </row>
    <row r="36" spans="1:6">
      <c r="A36" s="6"/>
      <c r="E36" s="6"/>
    </row>
    <row r="37" spans="1:6">
      <c r="A37" s="5" t="s">
        <v>175</v>
      </c>
      <c r="E37" s="5"/>
    </row>
    <row r="38" spans="1:6">
      <c r="A38" s="5" t="s">
        <v>94</v>
      </c>
      <c r="E38" s="5"/>
    </row>
    <row r="39" spans="1:6">
      <c r="A39" s="5" t="s">
        <v>215</v>
      </c>
      <c r="E39" s="5"/>
    </row>
  </sheetData>
  <phoneticPr fontId="3" type="noConversion"/>
  <hyperlinks>
    <hyperlink ref="F1" location="Contenu!A1" display="retour"/>
  </hyperlinks>
  <pageMargins left="0.78740157499999996" right="0.78740157499999996" top="0.984251969" bottom="0.984251969" header="0.4921259845" footer="0.4921259845"/>
  <pageSetup paperSize="9" scale="77"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9" tint="0.39997558519241921"/>
    <pageSetUpPr fitToPage="1"/>
  </sheetPr>
  <dimension ref="A1:F39"/>
  <sheetViews>
    <sheetView zoomScale="80" zoomScaleNormal="80" workbookViewId="0">
      <selection activeCell="H6" sqref="H5:H6"/>
    </sheetView>
  </sheetViews>
  <sheetFormatPr baseColWidth="10" defaultColWidth="11.453125" defaultRowHeight="12.5"/>
  <cols>
    <col min="1" max="1" width="43.453125" style="2" customWidth="1"/>
    <col min="2" max="3" width="16" style="2" customWidth="1"/>
    <col min="4" max="4" width="14.54296875" style="2" customWidth="1"/>
    <col min="5" max="5" width="21" style="2" bestFit="1" customWidth="1"/>
    <col min="6" max="6" width="15.54296875" style="2" bestFit="1" customWidth="1"/>
    <col min="7" max="16384" width="11.453125" style="2"/>
  </cols>
  <sheetData>
    <row r="1" spans="1:6" ht="13">
      <c r="A1" s="7" t="s">
        <v>223</v>
      </c>
      <c r="F1" s="31" t="s">
        <v>54</v>
      </c>
    </row>
    <row r="2" spans="1:6" ht="13">
      <c r="A2" s="7"/>
      <c r="F2" s="31"/>
    </row>
    <row r="3" spans="1:6" ht="13">
      <c r="A3" s="7"/>
      <c r="F3" s="31"/>
    </row>
    <row r="4" spans="1:6" ht="12.75" customHeight="1">
      <c r="A4" s="55" t="s">
        <v>12</v>
      </c>
      <c r="F4" s="142"/>
    </row>
    <row r="5" spans="1:6" s="18" customFormat="1" ht="39">
      <c r="A5" s="17"/>
      <c r="B5" s="8" t="s">
        <v>13</v>
      </c>
      <c r="C5" s="8" t="s">
        <v>203</v>
      </c>
      <c r="D5" s="8" t="s">
        <v>204</v>
      </c>
      <c r="E5" s="8" t="s">
        <v>169</v>
      </c>
      <c r="F5" s="153" t="s">
        <v>14</v>
      </c>
    </row>
    <row r="6" spans="1:6" ht="22.5" customHeight="1">
      <c r="A6" s="19" t="s">
        <v>1</v>
      </c>
      <c r="B6" s="21">
        <v>47.297550344430555</v>
      </c>
      <c r="C6" s="21">
        <v>20.534813726940744</v>
      </c>
      <c r="D6" s="60">
        <v>2.9449375663085919</v>
      </c>
      <c r="E6" s="60">
        <v>29.222698362320099</v>
      </c>
      <c r="F6" s="154">
        <v>100</v>
      </c>
    </row>
    <row r="7" spans="1:6" ht="13">
      <c r="A7" s="19" t="s">
        <v>2</v>
      </c>
      <c r="B7" s="21">
        <v>43.408396192663233</v>
      </c>
      <c r="C7" s="21">
        <v>30.46406399854472</v>
      </c>
      <c r="D7" s="60">
        <v>3.2814746177048626</v>
      </c>
      <c r="E7" s="60">
        <v>22.846065191087199</v>
      </c>
      <c r="F7" s="154">
        <v>100</v>
      </c>
    </row>
    <row r="8" spans="1:6" ht="13">
      <c r="A8" s="19" t="s">
        <v>3</v>
      </c>
      <c r="B8" s="21">
        <v>31.082071330971722</v>
      </c>
      <c r="C8" s="21">
        <v>37.30153620949239</v>
      </c>
      <c r="D8" s="60">
        <v>3.8406179751821665</v>
      </c>
      <c r="E8" s="60">
        <v>27.775774484353722</v>
      </c>
      <c r="F8" s="154">
        <v>100</v>
      </c>
    </row>
    <row r="9" spans="1:6" ht="13">
      <c r="A9" s="19" t="s">
        <v>4</v>
      </c>
      <c r="B9" s="21">
        <v>30.236225113351033</v>
      </c>
      <c r="C9" s="21">
        <v>40.852001113891426</v>
      </c>
      <c r="D9" s="60">
        <v>1.2855114976839734</v>
      </c>
      <c r="E9" s="60">
        <v>27.626262275073572</v>
      </c>
      <c r="F9" s="154">
        <v>100</v>
      </c>
    </row>
    <row r="10" spans="1:6" ht="13">
      <c r="A10" s="19" t="s">
        <v>5</v>
      </c>
      <c r="B10" s="21">
        <v>50.943098043343667</v>
      </c>
      <c r="C10" s="21">
        <v>13.686916414981996</v>
      </c>
      <c r="D10" s="60">
        <v>2.9877931304026326</v>
      </c>
      <c r="E10" s="60">
        <v>32.382192411271696</v>
      </c>
      <c r="F10" s="154">
        <v>100</v>
      </c>
    </row>
    <row r="11" spans="1:6" ht="13">
      <c r="A11" s="19" t="s">
        <v>6</v>
      </c>
      <c r="B11" s="21">
        <v>46.16814975536316</v>
      </c>
      <c r="C11" s="21">
        <v>16.007382783264433</v>
      </c>
      <c r="D11" s="60">
        <v>3.1542884440278627</v>
      </c>
      <c r="E11" s="60">
        <v>34.670179017344545</v>
      </c>
      <c r="F11" s="154">
        <v>100</v>
      </c>
    </row>
    <row r="12" spans="1:6" ht="13">
      <c r="A12" s="19" t="s">
        <v>7</v>
      </c>
      <c r="B12" s="21">
        <v>58.837220986950854</v>
      </c>
      <c r="C12" s="21">
        <v>8.2405364625661157</v>
      </c>
      <c r="D12" s="60">
        <v>2.7109402494663324</v>
      </c>
      <c r="E12" s="60">
        <v>30.211302301016719</v>
      </c>
      <c r="F12" s="154">
        <v>100.00000000000001</v>
      </c>
    </row>
    <row r="13" spans="1:6" ht="13">
      <c r="A13" s="19" t="s">
        <v>8</v>
      </c>
      <c r="B13" s="21">
        <v>44.042203145103201</v>
      </c>
      <c r="C13" s="21">
        <v>7.2746318706726516</v>
      </c>
      <c r="D13" s="60">
        <v>8.8932369900374653</v>
      </c>
      <c r="E13" s="60">
        <v>39.789927994186691</v>
      </c>
      <c r="F13" s="154">
        <v>100</v>
      </c>
    </row>
    <row r="14" spans="1:6" ht="13">
      <c r="A14" s="19" t="s">
        <v>9</v>
      </c>
      <c r="B14" s="21">
        <v>48.9806958408561</v>
      </c>
      <c r="C14" s="21">
        <v>13.571177819024602</v>
      </c>
      <c r="D14" s="60">
        <v>3.2226610111647402</v>
      </c>
      <c r="E14" s="60">
        <v>34.225465328954549</v>
      </c>
      <c r="F14" s="154">
        <v>100</v>
      </c>
    </row>
    <row r="15" spans="1:6" ht="13">
      <c r="A15" s="19" t="s">
        <v>10</v>
      </c>
      <c r="B15" s="21">
        <v>37.5670129944236</v>
      </c>
      <c r="C15" s="21">
        <v>22.790400379920538</v>
      </c>
      <c r="D15" s="60">
        <v>7.472483831748951</v>
      </c>
      <c r="E15" s="60">
        <v>32.170102793906914</v>
      </c>
      <c r="F15" s="154">
        <v>100</v>
      </c>
    </row>
    <row r="16" spans="1:6" ht="13">
      <c r="A16" s="19" t="s">
        <v>11</v>
      </c>
      <c r="B16" s="21">
        <v>52.772446191555709</v>
      </c>
      <c r="C16" s="21">
        <v>10.316182621354296</v>
      </c>
      <c r="D16" s="60">
        <v>2.3225825036374137</v>
      </c>
      <c r="E16" s="60">
        <v>34.588788683452577</v>
      </c>
      <c r="F16" s="154">
        <v>100</v>
      </c>
    </row>
    <row r="17" spans="1:6" s="7" customFormat="1" ht="22.5" customHeight="1">
      <c r="A17" s="7" t="s">
        <v>25</v>
      </c>
      <c r="B17" s="22">
        <v>47.538904408908934</v>
      </c>
      <c r="C17" s="22">
        <v>19.799652217708637</v>
      </c>
      <c r="D17" s="59">
        <v>3.1586591144652947</v>
      </c>
      <c r="E17" s="59">
        <v>29.502784258917146</v>
      </c>
      <c r="F17" s="154">
        <v>100.00000000000001</v>
      </c>
    </row>
    <row r="18" spans="1:6" ht="13">
      <c r="A18" s="2" t="s">
        <v>0</v>
      </c>
      <c r="B18" s="21"/>
      <c r="C18" s="21"/>
      <c r="D18" s="21"/>
      <c r="E18" s="60"/>
      <c r="F18" s="154"/>
    </row>
    <row r="19" spans="1:6" ht="13">
      <c r="B19" s="21"/>
      <c r="C19" s="21"/>
      <c r="D19" s="21"/>
      <c r="E19" s="60"/>
      <c r="F19" s="22"/>
    </row>
    <row r="20" spans="1:6" ht="12.75" customHeight="1">
      <c r="A20" s="55" t="s">
        <v>19</v>
      </c>
      <c r="F20" s="142"/>
    </row>
    <row r="21" spans="1:6" s="18" customFormat="1" ht="39">
      <c r="A21" s="17"/>
      <c r="B21" s="8" t="s">
        <v>13</v>
      </c>
      <c r="C21" s="8" t="s">
        <v>203</v>
      </c>
      <c r="D21" s="8" t="s">
        <v>204</v>
      </c>
      <c r="E21" s="8" t="s">
        <v>169</v>
      </c>
      <c r="F21" s="153" t="s">
        <v>14</v>
      </c>
    </row>
    <row r="22" spans="1:6" ht="21.75" customHeight="1">
      <c r="A22" s="19" t="s">
        <v>1</v>
      </c>
      <c r="B22" s="53">
        <v>72693.62</v>
      </c>
      <c r="C22" s="53">
        <v>31560.83</v>
      </c>
      <c r="D22" s="53">
        <v>4526.2</v>
      </c>
      <c r="E22" s="52">
        <v>44913.61</v>
      </c>
      <c r="F22" s="158">
        <v>153694.26</v>
      </c>
    </row>
    <row r="23" spans="1:6" ht="13">
      <c r="A23" s="19" t="s">
        <v>2</v>
      </c>
      <c r="B23" s="53">
        <v>246070.43</v>
      </c>
      <c r="C23" s="53">
        <v>172692.52</v>
      </c>
      <c r="D23" s="53">
        <v>18601.79</v>
      </c>
      <c r="E23" s="52">
        <v>129508.15</v>
      </c>
      <c r="F23" s="158">
        <v>566872.8899999999</v>
      </c>
    </row>
    <row r="24" spans="1:6" ht="13">
      <c r="A24" s="19" t="s">
        <v>3</v>
      </c>
      <c r="B24" s="53">
        <v>42874.46</v>
      </c>
      <c r="C24" s="53">
        <v>51453.56</v>
      </c>
      <c r="D24" s="53">
        <v>5297.73</v>
      </c>
      <c r="E24" s="52">
        <v>38313.769999999997</v>
      </c>
      <c r="F24" s="158">
        <v>137939.51999999999</v>
      </c>
    </row>
    <row r="25" spans="1:6" ht="13">
      <c r="A25" s="19" t="s">
        <v>4</v>
      </c>
      <c r="B25" s="53">
        <v>9131.4699999999993</v>
      </c>
      <c r="C25" s="53">
        <v>12337.48</v>
      </c>
      <c r="D25" s="53">
        <v>388.23</v>
      </c>
      <c r="E25" s="52">
        <v>8343.25</v>
      </c>
      <c r="F25" s="158">
        <v>30200.429999999997</v>
      </c>
    </row>
    <row r="26" spans="1:6" ht="13">
      <c r="A26" s="19" t="s">
        <v>5</v>
      </c>
      <c r="B26" s="53">
        <v>216135.09</v>
      </c>
      <c r="C26" s="53">
        <v>58069.16</v>
      </c>
      <c r="D26" s="53">
        <v>12676.24</v>
      </c>
      <c r="E26" s="52">
        <v>137387.17000000001</v>
      </c>
      <c r="F26" s="158">
        <v>424267.66000000003</v>
      </c>
    </row>
    <row r="27" spans="1:6" ht="13">
      <c r="A27" s="19" t="s">
        <v>6</v>
      </c>
      <c r="B27" s="53">
        <v>46931.18</v>
      </c>
      <c r="C27" s="53">
        <v>16271.94</v>
      </c>
      <c r="D27" s="53">
        <v>3206.42</v>
      </c>
      <c r="E27" s="52">
        <v>35243.18</v>
      </c>
      <c r="F27" s="158">
        <v>101652.72</v>
      </c>
    </row>
    <row r="28" spans="1:6" ht="13">
      <c r="A28" s="19" t="s">
        <v>7</v>
      </c>
      <c r="B28" s="53">
        <v>157269.65</v>
      </c>
      <c r="C28" s="53">
        <v>22026.639999999999</v>
      </c>
      <c r="D28" s="53">
        <v>7246.24</v>
      </c>
      <c r="E28" s="52">
        <v>80753.66</v>
      </c>
      <c r="F28" s="158">
        <v>267296.18999999994</v>
      </c>
    </row>
    <row r="29" spans="1:6" ht="13">
      <c r="A29" s="19" t="s">
        <v>8</v>
      </c>
      <c r="B29" s="53">
        <v>7000.31</v>
      </c>
      <c r="C29" s="53">
        <v>1156.27</v>
      </c>
      <c r="D29" s="53">
        <v>1413.54</v>
      </c>
      <c r="E29" s="52">
        <v>6324.43</v>
      </c>
      <c r="F29" s="158">
        <v>15894.55</v>
      </c>
    </row>
    <row r="30" spans="1:6" ht="13">
      <c r="A30" s="19" t="s">
        <v>9</v>
      </c>
      <c r="B30" s="53">
        <v>88207.66</v>
      </c>
      <c r="C30" s="53">
        <v>24439.87</v>
      </c>
      <c r="D30" s="53">
        <v>5803.58</v>
      </c>
      <c r="E30" s="52">
        <v>61635.47</v>
      </c>
      <c r="F30" s="158">
        <v>180086.58000000002</v>
      </c>
    </row>
    <row r="31" spans="1:6" ht="13">
      <c r="A31" s="19" t="s">
        <v>10</v>
      </c>
      <c r="B31" s="53">
        <v>16327.27</v>
      </c>
      <c r="C31" s="53">
        <v>9905.1</v>
      </c>
      <c r="D31" s="53">
        <v>3247.67</v>
      </c>
      <c r="E31" s="52">
        <v>13981.68</v>
      </c>
      <c r="F31" s="158">
        <v>43461.72</v>
      </c>
    </row>
    <row r="32" spans="1:6" ht="13">
      <c r="A32" s="19" t="s">
        <v>11</v>
      </c>
      <c r="B32" s="53">
        <v>108452.67</v>
      </c>
      <c r="C32" s="53">
        <v>21200.79</v>
      </c>
      <c r="D32" s="53">
        <v>4773.1400000000003</v>
      </c>
      <c r="E32" s="52">
        <v>71083.429999999993</v>
      </c>
      <c r="F32" s="158">
        <v>205510.03</v>
      </c>
    </row>
    <row r="33" spans="1:6" ht="21.75" customHeight="1">
      <c r="A33" s="7" t="s">
        <v>25</v>
      </c>
      <c r="B33" s="184">
        <v>1011093.8100000002</v>
      </c>
      <c r="C33" s="184">
        <v>421114.15999999992</v>
      </c>
      <c r="D33" s="184">
        <v>67180.78</v>
      </c>
      <c r="E33" s="185">
        <v>627487.80000000005</v>
      </c>
      <c r="F33" s="186">
        <v>2126876.5499999998</v>
      </c>
    </row>
    <row r="34" spans="1:6">
      <c r="A34" s="2" t="s">
        <v>0</v>
      </c>
      <c r="E34" s="52"/>
      <c r="F34" s="142"/>
    </row>
    <row r="37" spans="1:6">
      <c r="A37" s="5" t="s">
        <v>175</v>
      </c>
    </row>
    <row r="38" spans="1:6">
      <c r="A38" s="5" t="s">
        <v>94</v>
      </c>
    </row>
    <row r="39" spans="1:6">
      <c r="A39" s="5" t="s">
        <v>215</v>
      </c>
    </row>
  </sheetData>
  <phoneticPr fontId="3" type="noConversion"/>
  <hyperlinks>
    <hyperlink ref="F1" location="Contenu!A1" display="retour"/>
  </hyperlinks>
  <pageMargins left="0.78740157499999996" right="0.78740157499999996" top="0.984251969" bottom="0.984251969" header="0.4921259845" footer="0.4921259845"/>
  <pageSetup paperSize="9" scale="7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9" tint="0.39997558519241921"/>
    <pageSetUpPr fitToPage="1"/>
  </sheetPr>
  <dimension ref="A1:G42"/>
  <sheetViews>
    <sheetView zoomScale="80" zoomScaleNormal="80" workbookViewId="0">
      <selection activeCell="G5" sqref="G5"/>
    </sheetView>
  </sheetViews>
  <sheetFormatPr baseColWidth="10" defaultColWidth="11.453125" defaultRowHeight="13"/>
  <cols>
    <col min="1" max="1" width="49" style="7" customWidth="1"/>
    <col min="2" max="2" width="20.54296875" style="2" bestFit="1" customWidth="1"/>
    <col min="3" max="3" width="23.7265625" style="2" customWidth="1"/>
    <col min="4" max="4" width="16.453125" style="2" bestFit="1" customWidth="1"/>
    <col min="5" max="5" width="16.1796875" style="2" bestFit="1" customWidth="1"/>
    <col min="6" max="6" width="17.453125" style="2" bestFit="1" customWidth="1"/>
    <col min="7" max="7" width="18.54296875" style="27" customWidth="1"/>
    <col min="8" max="16384" width="11.453125" style="2"/>
  </cols>
  <sheetData>
    <row r="1" spans="1:7">
      <c r="A1" s="7" t="s">
        <v>224</v>
      </c>
      <c r="D1" s="31" t="s">
        <v>54</v>
      </c>
      <c r="F1" s="31"/>
      <c r="G1" s="35"/>
    </row>
    <row r="2" spans="1:7">
      <c r="A2" s="7" t="s">
        <v>0</v>
      </c>
    </row>
    <row r="4" spans="1:7" ht="12.75" customHeight="1">
      <c r="A4" s="55" t="s">
        <v>12</v>
      </c>
      <c r="F4" s="142"/>
    </row>
    <row r="5" spans="1:7" s="18" customFormat="1" ht="33.75" customHeight="1">
      <c r="A5" s="17"/>
      <c r="B5" s="8" t="s">
        <v>23</v>
      </c>
      <c r="C5" s="8" t="s">
        <v>205</v>
      </c>
      <c r="D5" s="8" t="s">
        <v>24</v>
      </c>
      <c r="E5" s="8" t="s">
        <v>17</v>
      </c>
      <c r="F5" s="143" t="s">
        <v>14</v>
      </c>
    </row>
    <row r="6" spans="1:7" ht="22.5" customHeight="1">
      <c r="A6" s="19" t="s">
        <v>1</v>
      </c>
      <c r="B6" s="60">
        <v>65.480663255945899</v>
      </c>
      <c r="C6" s="60">
        <v>27.486707825015927</v>
      </c>
      <c r="D6" s="60">
        <v>4.887282741209507</v>
      </c>
      <c r="E6" s="21">
        <v>2.1453461778286771</v>
      </c>
      <c r="F6" s="161">
        <v>100</v>
      </c>
    </row>
    <row r="7" spans="1:7">
      <c r="A7" s="19" t="s">
        <v>2</v>
      </c>
      <c r="B7" s="60">
        <v>55.711345271122035</v>
      </c>
      <c r="C7" s="60">
        <v>39.170998639008353</v>
      </c>
      <c r="D7" s="60">
        <v>3.2049452384052066</v>
      </c>
      <c r="E7" s="21">
        <v>1.9127108514643898</v>
      </c>
      <c r="F7" s="161">
        <v>99.999999999999986</v>
      </c>
    </row>
    <row r="8" spans="1:7">
      <c r="A8" s="19" t="s">
        <v>3</v>
      </c>
      <c r="B8" s="60">
        <v>54.423177510156698</v>
      </c>
      <c r="C8" s="60">
        <v>42.661396329137787</v>
      </c>
      <c r="D8" s="60">
        <v>1.277147955646819</v>
      </c>
      <c r="E8" s="21">
        <v>1.6382782050586981</v>
      </c>
      <c r="F8" s="161">
        <v>100</v>
      </c>
    </row>
    <row r="9" spans="1:7">
      <c r="A9" s="19" t="s">
        <v>4</v>
      </c>
      <c r="B9" s="60">
        <v>55.009526833915523</v>
      </c>
      <c r="C9" s="60">
        <v>41.315954078735913</v>
      </c>
      <c r="D9" s="60">
        <v>1.3299796953337761</v>
      </c>
      <c r="E9" s="21">
        <v>2.3445393920147808</v>
      </c>
      <c r="F9" s="161">
        <v>100</v>
      </c>
    </row>
    <row r="10" spans="1:7">
      <c r="A10" s="19" t="s">
        <v>5</v>
      </c>
      <c r="B10" s="60">
        <v>62.930610100589256</v>
      </c>
      <c r="C10" s="60">
        <v>19.636405659284858</v>
      </c>
      <c r="D10" s="60">
        <v>14.675577346037571</v>
      </c>
      <c r="E10" s="21">
        <v>2.7574068940883114</v>
      </c>
      <c r="F10" s="161">
        <v>99.999999999999986</v>
      </c>
    </row>
    <row r="11" spans="1:7">
      <c r="A11" s="19" t="s">
        <v>6</v>
      </c>
      <c r="B11" s="60">
        <v>77.864956842870171</v>
      </c>
      <c r="C11" s="60">
        <v>18.116861023834296</v>
      </c>
      <c r="D11" s="60">
        <v>2.4878653212605002</v>
      </c>
      <c r="E11" s="21">
        <v>1.5303168120350339</v>
      </c>
      <c r="F11" s="161">
        <v>100</v>
      </c>
    </row>
    <row r="12" spans="1:7">
      <c r="A12" s="19" t="s">
        <v>7</v>
      </c>
      <c r="B12" s="60">
        <v>84.572942613370699</v>
      </c>
      <c r="C12" s="60">
        <v>11.535694278477518</v>
      </c>
      <c r="D12" s="60">
        <v>2.2590844642079002</v>
      </c>
      <c r="E12" s="21">
        <v>1.6322786439438872</v>
      </c>
      <c r="F12" s="161">
        <v>100.00000000000001</v>
      </c>
    </row>
    <row r="13" spans="1:7">
      <c r="A13" s="19" t="s">
        <v>8</v>
      </c>
      <c r="B13" s="60">
        <v>61.267590640003633</v>
      </c>
      <c r="C13" s="60">
        <v>17.111346174504565</v>
      </c>
      <c r="D13" s="60">
        <v>13.904359952810966</v>
      </c>
      <c r="E13" s="21">
        <v>7.7167032326808211</v>
      </c>
      <c r="F13" s="161">
        <v>99.999999999999972</v>
      </c>
    </row>
    <row r="14" spans="1:7">
      <c r="A14" s="19" t="s">
        <v>9</v>
      </c>
      <c r="B14" s="60">
        <v>56.378657805275026</v>
      </c>
      <c r="C14" s="60">
        <v>25.966272991308625</v>
      </c>
      <c r="D14" s="60">
        <v>14.809010313528503</v>
      </c>
      <c r="E14" s="21">
        <v>2.8460588898878414</v>
      </c>
      <c r="F14" s="161">
        <v>100</v>
      </c>
    </row>
    <row r="15" spans="1:7">
      <c r="A15" s="19" t="s">
        <v>10</v>
      </c>
      <c r="B15" s="60">
        <v>41.622342833697324</v>
      </c>
      <c r="C15" s="60">
        <v>19.80671229626692</v>
      </c>
      <c r="D15" s="60">
        <v>23.229042069242677</v>
      </c>
      <c r="E15" s="21">
        <v>15.341902800793081</v>
      </c>
      <c r="F15" s="161">
        <v>100</v>
      </c>
    </row>
    <row r="16" spans="1:7">
      <c r="A16" s="19" t="s">
        <v>11</v>
      </c>
      <c r="B16" s="60">
        <v>74.388998107494459</v>
      </c>
      <c r="C16" s="60">
        <v>16.862374396242835</v>
      </c>
      <c r="D16" s="60">
        <v>6.8225537043729041</v>
      </c>
      <c r="E16" s="21">
        <v>1.9260737918898116</v>
      </c>
      <c r="F16" s="161">
        <v>100</v>
      </c>
    </row>
    <row r="17" spans="1:6" ht="21" customHeight="1">
      <c r="A17" s="7" t="s">
        <v>25</v>
      </c>
      <c r="B17" s="59">
        <v>64.05834533723511</v>
      </c>
      <c r="C17" s="59">
        <v>26.630544138058703</v>
      </c>
      <c r="D17" s="59">
        <v>6.9203584197715262</v>
      </c>
      <c r="E17" s="22">
        <v>2.3907521049346547</v>
      </c>
      <c r="F17" s="161">
        <v>100</v>
      </c>
    </row>
    <row r="18" spans="1:6">
      <c r="A18" s="16" t="s">
        <v>0</v>
      </c>
      <c r="B18" s="60"/>
      <c r="C18" s="21"/>
      <c r="D18" s="60"/>
      <c r="E18" s="21"/>
      <c r="F18" s="154"/>
    </row>
    <row r="19" spans="1:6">
      <c r="A19" s="16"/>
      <c r="B19" s="60"/>
      <c r="C19" s="21"/>
      <c r="D19" s="60"/>
      <c r="E19" s="21"/>
      <c r="F19" s="22"/>
    </row>
    <row r="20" spans="1:6" ht="12.75" customHeight="1">
      <c r="A20" s="55" t="s">
        <v>19</v>
      </c>
      <c r="F20" s="142"/>
    </row>
    <row r="21" spans="1:6" s="18" customFormat="1" ht="33.75" customHeight="1">
      <c r="A21" s="17"/>
      <c r="B21" s="8" t="s">
        <v>23</v>
      </c>
      <c r="C21" s="8" t="s">
        <v>205</v>
      </c>
      <c r="D21" s="8" t="s">
        <v>24</v>
      </c>
      <c r="E21" s="8" t="s">
        <v>17</v>
      </c>
      <c r="F21" s="143" t="s">
        <v>14</v>
      </c>
    </row>
    <row r="22" spans="1:6" ht="22.5" customHeight="1">
      <c r="A22" s="19" t="s">
        <v>1</v>
      </c>
      <c r="B22" s="52">
        <v>142839.26999999999</v>
      </c>
      <c r="C22" s="52">
        <v>59959.4</v>
      </c>
      <c r="D22" s="52">
        <v>10661.1</v>
      </c>
      <c r="E22" s="52">
        <v>4679.8500000000004</v>
      </c>
      <c r="F22" s="154">
        <v>218139.62</v>
      </c>
    </row>
    <row r="23" spans="1:6">
      <c r="A23" s="19" t="s">
        <v>2</v>
      </c>
      <c r="B23" s="52">
        <v>448730.83</v>
      </c>
      <c r="C23" s="52">
        <v>315505.48</v>
      </c>
      <c r="D23" s="52">
        <v>25814.45</v>
      </c>
      <c r="E23" s="52">
        <v>15406.06</v>
      </c>
      <c r="F23" s="154">
        <v>805456.82000000007</v>
      </c>
    </row>
    <row r="24" spans="1:6">
      <c r="A24" s="19" t="s">
        <v>3</v>
      </c>
      <c r="B24" s="52">
        <v>112830.85</v>
      </c>
      <c r="C24" s="52">
        <v>88446.17</v>
      </c>
      <c r="D24" s="52">
        <v>2647.8</v>
      </c>
      <c r="E24" s="52">
        <v>3396.5</v>
      </c>
      <c r="F24" s="154">
        <v>207321.32</v>
      </c>
    </row>
    <row r="25" spans="1:6">
      <c r="A25" s="19" t="s">
        <v>4</v>
      </c>
      <c r="B25" s="52">
        <v>22865.7</v>
      </c>
      <c r="C25" s="52">
        <v>17173.72</v>
      </c>
      <c r="D25" s="52">
        <v>552.83000000000004</v>
      </c>
      <c r="E25" s="52">
        <v>974.55</v>
      </c>
      <c r="F25" s="154">
        <v>41566.800000000003</v>
      </c>
    </row>
    <row r="26" spans="1:6">
      <c r="A26" s="19" t="s">
        <v>5</v>
      </c>
      <c r="B26" s="52">
        <v>364199.44</v>
      </c>
      <c r="C26" s="52">
        <v>113642.12</v>
      </c>
      <c r="D26" s="52">
        <v>84932.23</v>
      </c>
      <c r="E26" s="52">
        <v>15957.99</v>
      </c>
      <c r="F26" s="154">
        <v>578731.78</v>
      </c>
    </row>
    <row r="27" spans="1:6">
      <c r="A27" s="19" t="s">
        <v>6</v>
      </c>
      <c r="B27" s="52">
        <v>118159.27</v>
      </c>
      <c r="C27" s="52">
        <v>27492.15</v>
      </c>
      <c r="D27" s="52">
        <v>3775.31</v>
      </c>
      <c r="E27" s="52">
        <v>2322.2399999999998</v>
      </c>
      <c r="F27" s="154">
        <v>151748.97</v>
      </c>
    </row>
    <row r="28" spans="1:6">
      <c r="A28" s="19" t="s">
        <v>7</v>
      </c>
      <c r="B28" s="52">
        <v>312625.53999999998</v>
      </c>
      <c r="C28" s="52">
        <v>42641.919999999998</v>
      </c>
      <c r="D28" s="52">
        <v>8350.75</v>
      </c>
      <c r="E28" s="52">
        <v>6033.75</v>
      </c>
      <c r="F28" s="154">
        <v>369651.95999999996</v>
      </c>
    </row>
    <row r="29" spans="1:6">
      <c r="A29" s="19" t="s">
        <v>8</v>
      </c>
      <c r="B29" s="52">
        <v>12661.45</v>
      </c>
      <c r="C29" s="52">
        <v>3536.2</v>
      </c>
      <c r="D29" s="52">
        <v>2873.45</v>
      </c>
      <c r="E29" s="52">
        <v>1594.72</v>
      </c>
      <c r="F29" s="154">
        <v>20665.820000000003</v>
      </c>
    </row>
    <row r="30" spans="1:6">
      <c r="A30" s="19" t="s">
        <v>9</v>
      </c>
      <c r="B30" s="52">
        <v>124062.77</v>
      </c>
      <c r="C30" s="52">
        <v>57139.49</v>
      </c>
      <c r="D30" s="52">
        <v>32587.63</v>
      </c>
      <c r="E30" s="52">
        <v>6262.83</v>
      </c>
      <c r="F30" s="154">
        <v>220052.72</v>
      </c>
    </row>
    <row r="31" spans="1:6">
      <c r="A31" s="19" t="s">
        <v>10</v>
      </c>
      <c r="B31" s="52">
        <v>22753.99</v>
      </c>
      <c r="C31" s="52">
        <v>10827.88</v>
      </c>
      <c r="D31" s="52">
        <v>12698.79</v>
      </c>
      <c r="E31" s="52">
        <v>8387.07</v>
      </c>
      <c r="F31" s="154">
        <v>54667.73</v>
      </c>
    </row>
    <row r="32" spans="1:6">
      <c r="A32" s="19" t="s">
        <v>11</v>
      </c>
      <c r="B32" s="52">
        <v>196940.61</v>
      </c>
      <c r="C32" s="52">
        <v>44642.17</v>
      </c>
      <c r="D32" s="52">
        <v>18062.32</v>
      </c>
      <c r="E32" s="52">
        <v>5099.17</v>
      </c>
      <c r="F32" s="154">
        <v>264744.26999999996</v>
      </c>
    </row>
    <row r="33" spans="1:7" ht="21" customHeight="1">
      <c r="A33" s="7" t="s">
        <v>25</v>
      </c>
      <c r="B33" s="181">
        <v>1878669.7199999997</v>
      </c>
      <c r="C33" s="183">
        <v>781006.70000000007</v>
      </c>
      <c r="D33" s="181">
        <v>202956.66000000003</v>
      </c>
      <c r="E33" s="181">
        <v>70114.73</v>
      </c>
      <c r="F33" s="182">
        <v>2932747.81</v>
      </c>
    </row>
    <row r="34" spans="1:7" s="5" customFormat="1" ht="17.25" customHeight="1">
      <c r="A34" s="5" t="s">
        <v>0</v>
      </c>
      <c r="F34" s="166"/>
      <c r="G34" s="30"/>
    </row>
    <row r="35" spans="1:7" ht="12.5">
      <c r="A35" s="5" t="s">
        <v>0</v>
      </c>
    </row>
    <row r="36" spans="1:7" ht="12.5">
      <c r="A36" s="5"/>
    </row>
    <row r="37" spans="1:7" ht="12.5">
      <c r="A37" s="5"/>
    </row>
    <row r="38" spans="1:7" ht="12.5">
      <c r="A38" s="5" t="s">
        <v>175</v>
      </c>
    </row>
    <row r="39" spans="1:7" ht="12.5">
      <c r="A39" s="5" t="s">
        <v>94</v>
      </c>
    </row>
    <row r="40" spans="1:7" ht="12.5">
      <c r="A40" s="5" t="s">
        <v>215</v>
      </c>
    </row>
    <row r="41" spans="1:7" ht="12.5">
      <c r="A41" s="2"/>
    </row>
    <row r="42" spans="1:7" ht="12.5">
      <c r="A42" s="2"/>
    </row>
  </sheetData>
  <phoneticPr fontId="3" type="noConversion"/>
  <hyperlinks>
    <hyperlink ref="D1" location="Contenu!A1" display="retour"/>
  </hyperlinks>
  <pageMargins left="0.78740157499999996" right="0.78740157499999996" top="0.984251969" bottom="0.984251969" header="0.4921259845" footer="0.4921259845"/>
  <pageSetup paperSize="9" scale="7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9" tint="0.39997558519241921"/>
    <pageSetUpPr fitToPage="1"/>
  </sheetPr>
  <dimension ref="A1:M95"/>
  <sheetViews>
    <sheetView zoomScale="70" zoomScaleNormal="70" workbookViewId="0">
      <pane ySplit="4" topLeftCell="A5" activePane="bottomLeft" state="frozen"/>
      <selection activeCell="A34" sqref="A34"/>
      <selection pane="bottomLeft" activeCell="N7" sqref="N7"/>
    </sheetView>
  </sheetViews>
  <sheetFormatPr baseColWidth="10" defaultColWidth="11.453125" defaultRowHeight="13"/>
  <cols>
    <col min="1" max="1" width="1.1796875" style="7" customWidth="1"/>
    <col min="2" max="2" width="35.26953125" style="7" customWidth="1"/>
    <col min="3" max="3" width="8.1796875" style="7" bestFit="1" customWidth="1"/>
    <col min="4" max="5" width="18.453125" style="2" customWidth="1"/>
    <col min="6" max="6" width="21.81640625" style="54" customWidth="1"/>
    <col min="7" max="7" width="18.453125" style="2" customWidth="1"/>
    <col min="8" max="8" width="18.453125" style="54" customWidth="1"/>
    <col min="9" max="9" width="18.453125" style="2" customWidth="1"/>
    <col min="10" max="10" width="18.453125" style="54" customWidth="1"/>
    <col min="11" max="12" width="18.453125" style="2" customWidth="1"/>
    <col min="13" max="13" width="18.453125" style="54" customWidth="1"/>
    <col min="14" max="16384" width="11.453125" style="2"/>
  </cols>
  <sheetData>
    <row r="1" spans="1:13">
      <c r="A1" s="7" t="s">
        <v>225</v>
      </c>
      <c r="L1" s="31" t="s">
        <v>54</v>
      </c>
    </row>
    <row r="2" spans="1:13">
      <c r="A2" s="29"/>
    </row>
    <row r="3" spans="1:13">
      <c r="A3" s="167"/>
      <c r="B3" s="167"/>
      <c r="C3" s="168"/>
      <c r="D3" s="227" t="s">
        <v>19</v>
      </c>
      <c r="E3" s="227"/>
      <c r="F3" s="227"/>
      <c r="G3" s="227"/>
      <c r="H3" s="227"/>
      <c r="I3" s="227"/>
      <c r="J3" s="227"/>
      <c r="K3" s="227"/>
      <c r="L3" s="227"/>
      <c r="M3" s="175" t="s">
        <v>32</v>
      </c>
    </row>
    <row r="4" spans="1:13" ht="32.25" customHeight="1">
      <c r="A4" s="7" t="s">
        <v>0</v>
      </c>
      <c r="D4" s="8" t="s">
        <v>23</v>
      </c>
      <c r="E4" s="193" t="s">
        <v>172</v>
      </c>
      <c r="F4" s="8" t="s">
        <v>205</v>
      </c>
      <c r="G4" s="193" t="s">
        <v>172</v>
      </c>
      <c r="H4" s="8" t="s">
        <v>24</v>
      </c>
      <c r="I4" s="193" t="s">
        <v>172</v>
      </c>
      <c r="J4" s="8" t="s">
        <v>17</v>
      </c>
      <c r="K4" s="193" t="s">
        <v>172</v>
      </c>
      <c r="L4" s="169" t="s">
        <v>14</v>
      </c>
      <c r="M4" s="170" t="s">
        <v>84</v>
      </c>
    </row>
    <row r="5" spans="1:13" s="65" customFormat="1">
      <c r="A5" s="64" t="s">
        <v>26</v>
      </c>
      <c r="B5" s="64"/>
      <c r="C5" s="64"/>
      <c r="D5" s="81"/>
      <c r="E5" s="194"/>
      <c r="F5" s="81"/>
      <c r="G5" s="194"/>
      <c r="H5" s="81"/>
      <c r="I5" s="194"/>
      <c r="J5" s="81"/>
      <c r="K5" s="194"/>
      <c r="L5" s="171"/>
      <c r="M5" s="171"/>
    </row>
    <row r="6" spans="1:13" s="65" customFormat="1">
      <c r="A6" s="64"/>
      <c r="B6" s="66" t="s">
        <v>1</v>
      </c>
      <c r="C6" s="66"/>
      <c r="D6" s="78">
        <v>19769.23</v>
      </c>
      <c r="E6" s="195">
        <v>9.687467765373821</v>
      </c>
      <c r="F6" s="78">
        <v>17465.25</v>
      </c>
      <c r="G6" s="195">
        <v>19.399125546810925</v>
      </c>
      <c r="H6" s="78">
        <v>3225.79</v>
      </c>
      <c r="I6" s="195">
        <v>12.718266922783345</v>
      </c>
      <c r="J6" s="78">
        <v>496.55</v>
      </c>
      <c r="K6" s="195">
        <v>15.42277122242273</v>
      </c>
      <c r="L6" s="151">
        <v>40956.82</v>
      </c>
      <c r="M6" s="154">
        <v>12.69253570750111</v>
      </c>
    </row>
    <row r="7" spans="1:13" s="65" customFormat="1">
      <c r="A7" s="64"/>
      <c r="B7" s="66" t="s">
        <v>2</v>
      </c>
      <c r="C7" s="66"/>
      <c r="D7" s="78">
        <v>45701.75</v>
      </c>
      <c r="E7" s="195">
        <v>22.395117561289588</v>
      </c>
      <c r="F7" s="78">
        <v>24849.3</v>
      </c>
      <c r="G7" s="195">
        <v>27.600789593642734</v>
      </c>
      <c r="H7" s="78">
        <v>6032.95</v>
      </c>
      <c r="I7" s="195">
        <v>23.786008522503259</v>
      </c>
      <c r="J7" s="78">
        <v>333.59</v>
      </c>
      <c r="K7" s="195">
        <v>10.36125717870909</v>
      </c>
      <c r="L7" s="151">
        <v>76917.59</v>
      </c>
      <c r="M7" s="154">
        <v>23.836793423169333</v>
      </c>
    </row>
    <row r="8" spans="1:13" s="65" customFormat="1">
      <c r="A8" s="64"/>
      <c r="B8" s="66" t="s">
        <v>3</v>
      </c>
      <c r="C8" s="66"/>
      <c r="D8" s="78">
        <v>11314.61</v>
      </c>
      <c r="E8" s="195">
        <v>5.5444708596529191</v>
      </c>
      <c r="F8" s="78">
        <v>1854.34</v>
      </c>
      <c r="G8" s="195">
        <v>2.0596655911866919</v>
      </c>
      <c r="H8" s="78">
        <v>93.84</v>
      </c>
      <c r="I8" s="195">
        <v>0.36998135899546752</v>
      </c>
      <c r="J8" s="78">
        <v>91.47</v>
      </c>
      <c r="K8" s="195">
        <v>2.8410449777766731</v>
      </c>
      <c r="L8" s="151">
        <v>13354.26</v>
      </c>
      <c r="M8" s="154">
        <v>4.1384907787580616</v>
      </c>
    </row>
    <row r="9" spans="1:13" s="65" customFormat="1">
      <c r="A9" s="64"/>
      <c r="B9" s="66" t="s">
        <v>4</v>
      </c>
      <c r="C9" s="66"/>
      <c r="D9" s="78">
        <v>18164.71</v>
      </c>
      <c r="E9" s="195">
        <v>8.9012087265089992</v>
      </c>
      <c r="F9" s="78">
        <v>15479.34</v>
      </c>
      <c r="G9" s="195">
        <v>17.193321598131845</v>
      </c>
      <c r="H9" s="78">
        <v>498.24</v>
      </c>
      <c r="I9" s="195">
        <v>1.9644023050501038</v>
      </c>
      <c r="J9" s="78">
        <v>717.61</v>
      </c>
      <c r="K9" s="195">
        <v>22.288862867632211</v>
      </c>
      <c r="L9" s="151">
        <v>34859.9</v>
      </c>
      <c r="M9" s="154">
        <v>10.803097640635135</v>
      </c>
    </row>
    <row r="10" spans="1:13" s="65" customFormat="1">
      <c r="A10" s="64"/>
      <c r="B10" s="66" t="s">
        <v>5</v>
      </c>
      <c r="C10" s="66"/>
      <c r="D10" s="78">
        <v>17821.099999999999</v>
      </c>
      <c r="E10" s="195">
        <v>8.7328303526997946</v>
      </c>
      <c r="F10" s="78">
        <v>4644.46</v>
      </c>
      <c r="G10" s="195">
        <v>5.1587273378360727</v>
      </c>
      <c r="H10" s="78">
        <v>5543.66</v>
      </c>
      <c r="I10" s="195">
        <v>21.856893228994174</v>
      </c>
      <c r="J10" s="78">
        <v>117.68</v>
      </c>
      <c r="K10" s="195">
        <v>3.6551237890538855</v>
      </c>
      <c r="L10" s="151">
        <v>28126.899999999998</v>
      </c>
      <c r="M10" s="154">
        <v>8.7165381148075696</v>
      </c>
    </row>
    <row r="11" spans="1:13" s="65" customFormat="1">
      <c r="A11" s="64"/>
      <c r="B11" s="66" t="s">
        <v>6</v>
      </c>
      <c r="C11" s="66"/>
      <c r="D11" s="78">
        <v>9410.7099999999991</v>
      </c>
      <c r="E11" s="195">
        <v>4.6115073664619741</v>
      </c>
      <c r="F11" s="78">
        <v>4907.8999999999996</v>
      </c>
      <c r="G11" s="195">
        <v>5.4513372709347605</v>
      </c>
      <c r="H11" s="78">
        <v>261.85000000000002</v>
      </c>
      <c r="I11" s="195">
        <v>1.0323915052532309</v>
      </c>
      <c r="J11" s="78">
        <v>337.41</v>
      </c>
      <c r="K11" s="195">
        <v>10.479905826518284</v>
      </c>
      <c r="L11" s="151">
        <v>14917.869999999999</v>
      </c>
      <c r="M11" s="154">
        <v>4.6230541740022675</v>
      </c>
    </row>
    <row r="12" spans="1:13" s="65" customFormat="1">
      <c r="A12" s="64"/>
      <c r="B12" s="66" t="s">
        <v>7</v>
      </c>
      <c r="C12" s="66"/>
      <c r="D12" s="78">
        <v>38346.65</v>
      </c>
      <c r="E12" s="195">
        <v>18.790915770875852</v>
      </c>
      <c r="F12" s="78">
        <v>5682.53</v>
      </c>
      <c r="G12" s="195">
        <v>6.3117397628731045</v>
      </c>
      <c r="H12" s="78">
        <v>1472.49</v>
      </c>
      <c r="I12" s="195">
        <v>5.8055610753115507</v>
      </c>
      <c r="J12" s="78">
        <v>899.36</v>
      </c>
      <c r="K12" s="195">
        <v>27.933991595203114</v>
      </c>
      <c r="L12" s="151">
        <v>46401.03</v>
      </c>
      <c r="M12" s="154">
        <v>14.379698671425912</v>
      </c>
    </row>
    <row r="13" spans="1:13" s="65" customFormat="1">
      <c r="A13" s="64"/>
      <c r="B13" s="66" t="s">
        <v>9</v>
      </c>
      <c r="C13" s="66"/>
      <c r="D13" s="78">
        <v>11163.97</v>
      </c>
      <c r="E13" s="195">
        <v>5.4706531062970267</v>
      </c>
      <c r="F13" s="78">
        <v>6223.71</v>
      </c>
      <c r="G13" s="195">
        <v>6.9128430258337339</v>
      </c>
      <c r="H13" s="78">
        <v>5691.96</v>
      </c>
      <c r="I13" s="195">
        <v>22.441593096204617</v>
      </c>
      <c r="J13" s="78">
        <v>109.1</v>
      </c>
      <c r="K13" s="195">
        <v>3.3886302293149124</v>
      </c>
      <c r="L13" s="151">
        <v>23188.739999999998</v>
      </c>
      <c r="M13" s="154">
        <v>7.1862002582710094</v>
      </c>
    </row>
    <row r="14" spans="1:13" s="65" customFormat="1">
      <c r="A14" s="64"/>
      <c r="B14" s="66" t="s">
        <v>11</v>
      </c>
      <c r="C14" s="66"/>
      <c r="D14" s="78">
        <v>32377.42</v>
      </c>
      <c r="E14" s="195">
        <v>15.865828490840039</v>
      </c>
      <c r="F14" s="78">
        <v>8924.2900000000009</v>
      </c>
      <c r="G14" s="195">
        <v>9.9124502727501351</v>
      </c>
      <c r="H14" s="78">
        <v>2542.66</v>
      </c>
      <c r="I14" s="195">
        <v>10.024901984904256</v>
      </c>
      <c r="J14" s="78">
        <v>116.82</v>
      </c>
      <c r="K14" s="195">
        <v>3.6284123133690933</v>
      </c>
      <c r="L14" s="151">
        <v>43961.189999999995</v>
      </c>
      <c r="M14" s="154">
        <v>13.623591231429605</v>
      </c>
    </row>
    <row r="15" spans="1:13" s="64" customFormat="1" ht="20.25" customHeight="1">
      <c r="B15" s="64" t="s">
        <v>226</v>
      </c>
      <c r="D15" s="71">
        <v>204070.14999999997</v>
      </c>
      <c r="E15" s="196">
        <v>100</v>
      </c>
      <c r="F15" s="71">
        <v>90031.12</v>
      </c>
      <c r="G15" s="196">
        <v>100</v>
      </c>
      <c r="H15" s="71">
        <v>25363.439999999999</v>
      </c>
      <c r="I15" s="196">
        <v>100</v>
      </c>
      <c r="J15" s="71">
        <v>3219.59</v>
      </c>
      <c r="K15" s="196">
        <v>100</v>
      </c>
      <c r="L15" s="154">
        <v>322684.3</v>
      </c>
      <c r="M15" s="154">
        <v>100</v>
      </c>
    </row>
    <row r="16" spans="1:13" s="65" customFormat="1">
      <c r="A16" s="64" t="s">
        <v>0</v>
      </c>
      <c r="B16" s="64"/>
      <c r="C16" s="64"/>
      <c r="D16" s="81"/>
      <c r="E16" s="194"/>
      <c r="F16" s="81"/>
      <c r="G16" s="194"/>
      <c r="H16" s="81"/>
      <c r="I16" s="194"/>
      <c r="J16" s="81"/>
      <c r="K16" s="194"/>
      <c r="L16" s="154"/>
      <c r="M16" s="154"/>
    </row>
    <row r="17" spans="1:13" s="65" customFormat="1">
      <c r="A17" s="64" t="s">
        <v>27</v>
      </c>
      <c r="B17" s="64"/>
      <c r="C17" s="64"/>
      <c r="D17" s="81"/>
      <c r="E17" s="194"/>
      <c r="F17" s="81"/>
      <c r="G17" s="194"/>
      <c r="H17" s="81"/>
      <c r="I17" s="194"/>
      <c r="J17" s="81"/>
      <c r="K17" s="194"/>
      <c r="L17" s="171"/>
      <c r="M17" s="154"/>
    </row>
    <row r="18" spans="1:13" s="65" customFormat="1">
      <c r="A18" s="64"/>
      <c r="B18" s="66" t="s">
        <v>1</v>
      </c>
      <c r="C18" s="66"/>
      <c r="D18" s="78">
        <v>42996.95</v>
      </c>
      <c r="E18" s="195">
        <v>7.0417769622275719</v>
      </c>
      <c r="F18" s="78">
        <v>10062.51</v>
      </c>
      <c r="G18" s="195">
        <v>5.1085439494008673</v>
      </c>
      <c r="H18" s="78">
        <v>807.12</v>
      </c>
      <c r="I18" s="195">
        <v>2.7431657067580599</v>
      </c>
      <c r="J18" s="78">
        <v>1447.67</v>
      </c>
      <c r="K18" s="195">
        <v>6.1243544271238761</v>
      </c>
      <c r="L18" s="151">
        <v>55314.25</v>
      </c>
      <c r="M18" s="154">
        <v>6.4271588470346819</v>
      </c>
    </row>
    <row r="19" spans="1:13" s="65" customFormat="1">
      <c r="A19" s="64"/>
      <c r="B19" s="66" t="s">
        <v>2</v>
      </c>
      <c r="C19" s="66"/>
      <c r="D19" s="78">
        <v>129613.98</v>
      </c>
      <c r="E19" s="195">
        <v>21.227383299202042</v>
      </c>
      <c r="F19" s="78">
        <v>78379.72</v>
      </c>
      <c r="G19" s="195">
        <v>39.791885360783155</v>
      </c>
      <c r="H19" s="78">
        <v>2074.04</v>
      </c>
      <c r="I19" s="195">
        <v>7.0490576400590825</v>
      </c>
      <c r="J19" s="78">
        <v>4507.6499999999996</v>
      </c>
      <c r="K19" s="195">
        <v>19.069571265153616</v>
      </c>
      <c r="L19" s="151">
        <v>214575.39</v>
      </c>
      <c r="M19" s="154">
        <v>24.932275429828977</v>
      </c>
    </row>
    <row r="20" spans="1:13" s="65" customFormat="1">
      <c r="A20" s="64"/>
      <c r="B20" s="66" t="s">
        <v>3</v>
      </c>
      <c r="C20" s="66"/>
      <c r="D20" s="78">
        <v>24683.77</v>
      </c>
      <c r="E20" s="195">
        <v>4.0425565749878558</v>
      </c>
      <c r="F20" s="78">
        <v>14674.49</v>
      </c>
      <c r="G20" s="195">
        <v>7.4499580224062916</v>
      </c>
      <c r="H20" s="78">
        <v>658.92</v>
      </c>
      <c r="I20" s="195">
        <v>2.2394770882855348</v>
      </c>
      <c r="J20" s="78">
        <v>1311.29</v>
      </c>
      <c r="K20" s="195">
        <v>5.5474001096543182</v>
      </c>
      <c r="L20" s="151">
        <v>41328.47</v>
      </c>
      <c r="M20" s="154">
        <v>4.8021014764713881</v>
      </c>
    </row>
    <row r="21" spans="1:13" s="65" customFormat="1">
      <c r="A21" s="64"/>
      <c r="B21" s="66" t="s">
        <v>4</v>
      </c>
      <c r="C21" s="66"/>
      <c r="D21" s="78">
        <v>4700.9799999999996</v>
      </c>
      <c r="E21" s="195">
        <v>0.76989769422930154</v>
      </c>
      <c r="F21" s="78">
        <v>1694.38</v>
      </c>
      <c r="G21" s="195">
        <v>0.86020433241664762</v>
      </c>
      <c r="H21" s="78">
        <v>54.59</v>
      </c>
      <c r="I21" s="195">
        <v>0.18553550392992676</v>
      </c>
      <c r="J21" s="78">
        <v>256.94</v>
      </c>
      <c r="K21" s="195">
        <v>1.0869822725518998</v>
      </c>
      <c r="L21" s="151">
        <v>6706.8899999999994</v>
      </c>
      <c r="M21" s="154">
        <v>0.77929733115044386</v>
      </c>
    </row>
    <row r="22" spans="1:13" s="65" customFormat="1">
      <c r="A22" s="64"/>
      <c r="B22" s="66" t="s">
        <v>5</v>
      </c>
      <c r="C22" s="66"/>
      <c r="D22" s="78">
        <v>132864.54999999999</v>
      </c>
      <c r="E22" s="195">
        <v>21.759741732535289</v>
      </c>
      <c r="F22" s="78">
        <v>40450.57</v>
      </c>
      <c r="G22" s="195">
        <v>20.535981044820449</v>
      </c>
      <c r="H22" s="78">
        <v>10118.16</v>
      </c>
      <c r="I22" s="195">
        <v>34.388677678029453</v>
      </c>
      <c r="J22" s="78">
        <v>6236.7</v>
      </c>
      <c r="K22" s="195">
        <v>26.384301156785369</v>
      </c>
      <c r="L22" s="151">
        <v>189669.98</v>
      </c>
      <c r="M22" s="154">
        <v>22.03842752950445</v>
      </c>
    </row>
    <row r="23" spans="1:13" s="65" customFormat="1">
      <c r="A23" s="64"/>
      <c r="B23" s="66" t="s">
        <v>6</v>
      </c>
      <c r="C23" s="66"/>
      <c r="D23" s="78">
        <v>39374.92</v>
      </c>
      <c r="E23" s="195">
        <v>6.4485830866039029</v>
      </c>
      <c r="F23" s="78">
        <v>4188.95</v>
      </c>
      <c r="G23" s="195">
        <v>2.12664982959945</v>
      </c>
      <c r="H23" s="78">
        <v>960.2</v>
      </c>
      <c r="I23" s="195">
        <v>3.263440023328736</v>
      </c>
      <c r="J23" s="78">
        <v>1292.69</v>
      </c>
      <c r="K23" s="195">
        <v>5.468712983206645</v>
      </c>
      <c r="L23" s="151">
        <v>45816.759999999995</v>
      </c>
      <c r="M23" s="154">
        <v>5.3236118066585867</v>
      </c>
    </row>
    <row r="24" spans="1:13" s="65" customFormat="1">
      <c r="A24" s="64"/>
      <c r="B24" s="66" t="s">
        <v>7</v>
      </c>
      <c r="C24" s="66"/>
      <c r="D24" s="78">
        <v>91656.25</v>
      </c>
      <c r="E24" s="195">
        <v>15.010898905484479</v>
      </c>
      <c r="F24" s="78">
        <v>6665.87</v>
      </c>
      <c r="G24" s="195">
        <v>3.3841347592193953</v>
      </c>
      <c r="H24" s="78">
        <v>892.42</v>
      </c>
      <c r="I24" s="195">
        <v>3.0330755526130289</v>
      </c>
      <c r="J24" s="78">
        <v>2124.41</v>
      </c>
      <c r="K24" s="195">
        <v>8.9872966826184371</v>
      </c>
      <c r="L24" s="151">
        <v>101338.95</v>
      </c>
      <c r="M24" s="154">
        <v>11.774931939630481</v>
      </c>
    </row>
    <row r="25" spans="1:13" s="65" customFormat="1">
      <c r="A25" s="64"/>
      <c r="B25" s="66" t="s">
        <v>9</v>
      </c>
      <c r="C25" s="66"/>
      <c r="D25" s="78">
        <v>46137.279999999999</v>
      </c>
      <c r="E25" s="195">
        <v>7.5560809639716986</v>
      </c>
      <c r="F25" s="78">
        <v>18566.41</v>
      </c>
      <c r="G25" s="195">
        <v>9.4258113997000503</v>
      </c>
      <c r="H25" s="78">
        <v>6440.17</v>
      </c>
      <c r="I25" s="195">
        <v>21.888261336222687</v>
      </c>
      <c r="J25" s="78">
        <v>2999.41</v>
      </c>
      <c r="K25" s="195">
        <v>12.688976018194495</v>
      </c>
      <c r="L25" s="151">
        <v>74143.27</v>
      </c>
      <c r="M25" s="154">
        <v>8.6149694469071036</v>
      </c>
    </row>
    <row r="26" spans="1:13" s="65" customFormat="1">
      <c r="A26" s="64"/>
      <c r="B26" s="66" t="s">
        <v>11</v>
      </c>
      <c r="C26" s="66"/>
      <c r="D26" s="78">
        <v>98569.33</v>
      </c>
      <c r="E26" s="195">
        <v>16.14308078075787</v>
      </c>
      <c r="F26" s="78">
        <v>22291.23</v>
      </c>
      <c r="G26" s="195">
        <v>11.316831301653671</v>
      </c>
      <c r="H26" s="78">
        <v>7417.32</v>
      </c>
      <c r="I26" s="195">
        <v>25.209309470773483</v>
      </c>
      <c r="J26" s="78">
        <v>3461.16</v>
      </c>
      <c r="K26" s="195">
        <v>14.642405084711346</v>
      </c>
      <c r="L26" s="151">
        <v>131739.04</v>
      </c>
      <c r="M26" s="154">
        <v>15.307226192813895</v>
      </c>
    </row>
    <row r="27" spans="1:13" s="64" customFormat="1" ht="20.25" customHeight="1">
      <c r="B27" s="64" t="s">
        <v>227</v>
      </c>
      <c r="D27" s="71">
        <v>610598.00999999989</v>
      </c>
      <c r="E27" s="196">
        <v>100.00000000000001</v>
      </c>
      <c r="F27" s="71">
        <v>196974.13000000003</v>
      </c>
      <c r="G27" s="196">
        <v>99.999999999999972</v>
      </c>
      <c r="H27" s="71">
        <v>29422.940000000002</v>
      </c>
      <c r="I27" s="196">
        <v>100</v>
      </c>
      <c r="J27" s="71">
        <v>23637.919999999998</v>
      </c>
      <c r="K27" s="196">
        <v>100</v>
      </c>
      <c r="L27" s="154">
        <v>860633</v>
      </c>
      <c r="M27" s="154">
        <v>100.00000000000001</v>
      </c>
    </row>
    <row r="28" spans="1:13" s="65" customFormat="1">
      <c r="A28" s="64" t="s">
        <v>0</v>
      </c>
      <c r="B28" s="64"/>
      <c r="C28" s="64"/>
      <c r="D28" s="81"/>
      <c r="E28" s="194"/>
      <c r="F28" s="81"/>
      <c r="G28" s="194"/>
      <c r="H28" s="81"/>
      <c r="I28" s="194"/>
      <c r="J28" s="81"/>
      <c r="K28" s="194"/>
      <c r="L28" s="171"/>
      <c r="M28" s="154"/>
    </row>
    <row r="29" spans="1:13" s="65" customFormat="1">
      <c r="A29" s="64" t="s">
        <v>28</v>
      </c>
      <c r="B29" s="66"/>
      <c r="C29" s="66"/>
      <c r="D29" s="81"/>
      <c r="E29" s="194"/>
      <c r="F29" s="81"/>
      <c r="G29" s="194"/>
      <c r="H29" s="81"/>
      <c r="I29" s="194"/>
      <c r="J29" s="81"/>
      <c r="K29" s="194"/>
      <c r="L29" s="171"/>
      <c r="M29" s="154"/>
    </row>
    <row r="30" spans="1:13" s="65" customFormat="1">
      <c r="A30" s="64"/>
      <c r="B30" s="66" t="s">
        <v>1</v>
      </c>
      <c r="C30" s="66"/>
      <c r="D30" s="78">
        <v>12826.62</v>
      </c>
      <c r="E30" s="195">
        <v>5.4063677830786512</v>
      </c>
      <c r="F30" s="78">
        <v>8628.5499999999993</v>
      </c>
      <c r="G30" s="195">
        <v>8.5380019281513739</v>
      </c>
      <c r="H30" s="78">
        <v>2352.77</v>
      </c>
      <c r="I30" s="195">
        <v>8.0394034200019941</v>
      </c>
      <c r="J30" s="78">
        <v>245.25</v>
      </c>
      <c r="K30" s="195">
        <v>5.8893592905393222</v>
      </c>
      <c r="L30" s="151">
        <v>24053.19</v>
      </c>
      <c r="M30" s="154">
        <v>6.4704244113494962</v>
      </c>
    </row>
    <row r="31" spans="1:13" s="65" customFormat="1">
      <c r="A31" s="64"/>
      <c r="B31" s="66" t="s">
        <v>2</v>
      </c>
      <c r="C31" s="66"/>
      <c r="D31" s="78">
        <v>56434.53</v>
      </c>
      <c r="E31" s="195">
        <v>23.786923199189314</v>
      </c>
      <c r="F31" s="78">
        <v>32929.24</v>
      </c>
      <c r="G31" s="195">
        <v>32.583680295363578</v>
      </c>
      <c r="H31" s="78">
        <v>2374.63</v>
      </c>
      <c r="I31" s="195">
        <v>8.1140989315739898</v>
      </c>
      <c r="J31" s="78">
        <v>1071.6099999999999</v>
      </c>
      <c r="K31" s="195">
        <v>25.733318284749611</v>
      </c>
      <c r="L31" s="151">
        <v>92810.01</v>
      </c>
      <c r="M31" s="154">
        <v>24.966341442510988</v>
      </c>
    </row>
    <row r="32" spans="1:13">
      <c r="B32" s="66" t="s">
        <v>3</v>
      </c>
      <c r="C32" s="66"/>
      <c r="D32" s="78">
        <v>22443.39</v>
      </c>
      <c r="E32" s="195">
        <v>9.4597969409766236</v>
      </c>
      <c r="F32" s="78">
        <v>20881.330000000002</v>
      </c>
      <c r="G32" s="195">
        <v>20.662201158058441</v>
      </c>
      <c r="H32" s="78">
        <v>528.87</v>
      </c>
      <c r="I32" s="195">
        <v>1.8071461667466242</v>
      </c>
      <c r="J32" s="78">
        <v>26.08</v>
      </c>
      <c r="K32" s="195">
        <v>0.62627722853115408</v>
      </c>
      <c r="L32" s="151">
        <v>43879.670000000006</v>
      </c>
      <c r="M32" s="154">
        <v>11.80384339582235</v>
      </c>
    </row>
    <row r="33" spans="1:13">
      <c r="B33" s="66" t="s">
        <v>5</v>
      </c>
      <c r="C33" s="66"/>
      <c r="D33" s="78">
        <v>51081.14</v>
      </c>
      <c r="E33" s="195">
        <v>21.530491245466866</v>
      </c>
      <c r="F33" s="78">
        <v>6845.82</v>
      </c>
      <c r="G33" s="195">
        <v>6.7739799108514465</v>
      </c>
      <c r="H33" s="78">
        <v>14227.2</v>
      </c>
      <c r="I33" s="195">
        <v>48.614271831523006</v>
      </c>
      <c r="J33" s="78">
        <v>802.19</v>
      </c>
      <c r="K33" s="195">
        <v>19.263547927737978</v>
      </c>
      <c r="L33" s="151">
        <v>72956.350000000006</v>
      </c>
      <c r="M33" s="154">
        <v>19.625610906618117</v>
      </c>
    </row>
    <row r="34" spans="1:13">
      <c r="B34" s="19" t="s">
        <v>6</v>
      </c>
      <c r="C34" s="19"/>
      <c r="D34" s="78">
        <v>21525.47</v>
      </c>
      <c r="E34" s="195">
        <v>9.0728974214271574</v>
      </c>
      <c r="F34" s="78">
        <v>7795.34</v>
      </c>
      <c r="G34" s="195">
        <v>7.7135356404721005</v>
      </c>
      <c r="H34" s="78">
        <v>289.48</v>
      </c>
      <c r="I34" s="195">
        <v>0.98915172414735708</v>
      </c>
      <c r="J34" s="78">
        <v>413.72</v>
      </c>
      <c r="K34" s="195">
        <v>9.9349468937081689</v>
      </c>
      <c r="L34" s="151">
        <v>30024.010000000002</v>
      </c>
      <c r="M34" s="154">
        <v>8.076603861300784</v>
      </c>
    </row>
    <row r="35" spans="1:13">
      <c r="B35" s="19" t="s">
        <v>7</v>
      </c>
      <c r="C35" s="19"/>
      <c r="D35" s="78">
        <v>40433.72</v>
      </c>
      <c r="E35" s="195">
        <v>17.042647334841362</v>
      </c>
      <c r="F35" s="78">
        <v>3412.21</v>
      </c>
      <c r="G35" s="195">
        <v>3.3764022413102319</v>
      </c>
      <c r="H35" s="78">
        <v>166.9</v>
      </c>
      <c r="I35" s="195">
        <v>0.5702964721576409</v>
      </c>
      <c r="J35" s="78">
        <v>616.38</v>
      </c>
      <c r="K35" s="195">
        <v>14.801562811427635</v>
      </c>
      <c r="L35" s="151">
        <v>44629.21</v>
      </c>
      <c r="M35" s="154">
        <v>12.005473279978375</v>
      </c>
    </row>
    <row r="36" spans="1:13">
      <c r="B36" s="19" t="s">
        <v>9</v>
      </c>
      <c r="C36" s="19"/>
      <c r="D36" s="78">
        <v>23225.22</v>
      </c>
      <c r="E36" s="195">
        <v>9.7893350830471277</v>
      </c>
      <c r="F36" s="78">
        <v>12904.74</v>
      </c>
      <c r="G36" s="195">
        <v>12.76931755651786</v>
      </c>
      <c r="H36" s="78">
        <v>7122.24</v>
      </c>
      <c r="I36" s="195">
        <v>24.336658752906153</v>
      </c>
      <c r="J36" s="78">
        <v>799.56</v>
      </c>
      <c r="K36" s="195">
        <v>19.200391903541774</v>
      </c>
      <c r="L36" s="151">
        <v>44051.759999999995</v>
      </c>
      <c r="M36" s="154">
        <v>11.850136437907373</v>
      </c>
    </row>
    <row r="37" spans="1:13">
      <c r="B37" s="19" t="s">
        <v>10</v>
      </c>
      <c r="C37" s="19"/>
      <c r="D37" s="78">
        <v>9280.14</v>
      </c>
      <c r="E37" s="195">
        <v>3.9115409919729061</v>
      </c>
      <c r="F37" s="78">
        <v>7663.3</v>
      </c>
      <c r="G37" s="195">
        <v>7.5828812692749574</v>
      </c>
      <c r="H37" s="78">
        <v>2203.39</v>
      </c>
      <c r="I37" s="195">
        <v>7.5289727009432266</v>
      </c>
      <c r="J37" s="78">
        <v>189.5</v>
      </c>
      <c r="K37" s="195">
        <v>4.5505956597643289</v>
      </c>
      <c r="L37" s="151">
        <v>19336.329999999998</v>
      </c>
      <c r="M37" s="154">
        <v>5.2015662645125076</v>
      </c>
    </row>
    <row r="38" spans="1:13" s="7" customFormat="1" ht="20.25" customHeight="1">
      <c r="B38" s="64" t="s">
        <v>228</v>
      </c>
      <c r="D38" s="22">
        <v>237250.22999999998</v>
      </c>
      <c r="E38" s="196">
        <v>100</v>
      </c>
      <c r="F38" s="22">
        <v>101060.53000000001</v>
      </c>
      <c r="G38" s="196">
        <v>100</v>
      </c>
      <c r="H38" s="22">
        <v>29265.480000000003</v>
      </c>
      <c r="I38" s="196">
        <v>100</v>
      </c>
      <c r="J38" s="22">
        <v>4164.2900000000009</v>
      </c>
      <c r="K38" s="196">
        <v>99.999999999999957</v>
      </c>
      <c r="L38" s="154">
        <v>371740.53</v>
      </c>
      <c r="M38" s="154">
        <v>100</v>
      </c>
    </row>
    <row r="39" spans="1:13">
      <c r="A39" s="7" t="s">
        <v>0</v>
      </c>
      <c r="D39" s="106"/>
      <c r="E39" s="197"/>
      <c r="F39" s="106"/>
      <c r="G39" s="197"/>
      <c r="H39" s="106"/>
      <c r="I39" s="197"/>
      <c r="J39" s="105"/>
      <c r="K39" s="197"/>
      <c r="L39" s="171"/>
      <c r="M39" s="154"/>
    </row>
    <row r="40" spans="1:13">
      <c r="A40" s="64" t="s">
        <v>248</v>
      </c>
      <c r="B40" s="66"/>
      <c r="C40" s="66"/>
      <c r="D40" s="106"/>
      <c r="E40" s="195"/>
      <c r="F40" s="106"/>
      <c r="G40" s="195"/>
      <c r="H40" s="106"/>
      <c r="I40" s="195"/>
      <c r="J40" s="105"/>
      <c r="K40" s="195"/>
      <c r="L40" s="171"/>
      <c r="M40" s="154"/>
    </row>
    <row r="41" spans="1:13">
      <c r="A41" s="64"/>
      <c r="B41" s="66" t="s">
        <v>1</v>
      </c>
      <c r="C41" s="66"/>
      <c r="D41" s="78">
        <v>16211.08</v>
      </c>
      <c r="E41" s="195">
        <v>9.0686770302637552</v>
      </c>
      <c r="F41" s="78">
        <v>3747.14</v>
      </c>
      <c r="G41" s="195">
        <v>5.6505693033697968</v>
      </c>
      <c r="H41" s="78">
        <v>1972.19</v>
      </c>
      <c r="I41" s="195">
        <v>6.5429595812113055</v>
      </c>
      <c r="J41" s="78">
        <v>277.12</v>
      </c>
      <c r="K41" s="195">
        <v>2.9266211423876376</v>
      </c>
      <c r="L41" s="151">
        <v>22207.53</v>
      </c>
      <c r="M41" s="154">
        <v>7.8007505360407192</v>
      </c>
    </row>
    <row r="42" spans="1:13">
      <c r="A42" s="64"/>
      <c r="B42" s="66" t="s">
        <v>2</v>
      </c>
      <c r="C42" s="66"/>
      <c r="D42" s="78">
        <v>49948.14</v>
      </c>
      <c r="E42" s="195">
        <v>27.941602282044023</v>
      </c>
      <c r="F42" s="78">
        <v>33675.89</v>
      </c>
      <c r="G42" s="195">
        <v>50.782183291165502</v>
      </c>
      <c r="H42" s="78">
        <v>3147.32</v>
      </c>
      <c r="I42" s="195">
        <v>10.441584000090238</v>
      </c>
      <c r="J42" s="78">
        <v>3957.33</v>
      </c>
      <c r="K42" s="195">
        <v>41.792745544907874</v>
      </c>
      <c r="L42" s="151">
        <v>90728.680000000008</v>
      </c>
      <c r="M42" s="154">
        <v>31.869901747032063</v>
      </c>
    </row>
    <row r="43" spans="1:13">
      <c r="A43" s="64"/>
      <c r="B43" s="66" t="s">
        <v>5</v>
      </c>
      <c r="C43" s="66"/>
      <c r="D43" s="78">
        <v>34958.85</v>
      </c>
      <c r="E43" s="195">
        <v>19.556409566755335</v>
      </c>
      <c r="F43" s="78">
        <v>12422.13</v>
      </c>
      <c r="G43" s="195">
        <v>18.732181466523549</v>
      </c>
      <c r="H43" s="78">
        <v>18439.96</v>
      </c>
      <c r="I43" s="195">
        <v>61.176617343741341</v>
      </c>
      <c r="J43" s="78">
        <v>2387.59</v>
      </c>
      <c r="K43" s="195">
        <v>25.214965983520859</v>
      </c>
      <c r="L43" s="151">
        <v>68208.53</v>
      </c>
      <c r="M43" s="154">
        <v>23.95933842980509</v>
      </c>
    </row>
    <row r="44" spans="1:13">
      <c r="A44" s="64"/>
      <c r="B44" s="66" t="s">
        <v>6</v>
      </c>
      <c r="C44" s="66"/>
      <c r="D44" s="78">
        <v>22548.720000000001</v>
      </c>
      <c r="E44" s="195">
        <v>12.614030596718351</v>
      </c>
      <c r="F44" s="78">
        <v>5129.33</v>
      </c>
      <c r="G44" s="195">
        <v>7.7348683649006436</v>
      </c>
      <c r="H44" s="78">
        <v>165.05</v>
      </c>
      <c r="I44" s="195">
        <v>0.54757172426537304</v>
      </c>
      <c r="J44" s="78">
        <v>0</v>
      </c>
      <c r="K44" s="195">
        <v>0</v>
      </c>
      <c r="L44" s="151">
        <v>27843.100000000002</v>
      </c>
      <c r="M44" s="154">
        <v>9.7803347445679627</v>
      </c>
    </row>
    <row r="45" spans="1:13">
      <c r="A45" s="64"/>
      <c r="B45" s="66" t="s">
        <v>7</v>
      </c>
      <c r="C45" s="66"/>
      <c r="D45" s="78">
        <v>38332.300000000003</v>
      </c>
      <c r="E45" s="195">
        <v>21.443558882392743</v>
      </c>
      <c r="F45" s="78">
        <v>5235.96</v>
      </c>
      <c r="G45" s="195">
        <v>7.8956630522670945</v>
      </c>
      <c r="H45" s="78">
        <v>953.24</v>
      </c>
      <c r="I45" s="195">
        <v>3.162479675484545</v>
      </c>
      <c r="J45" s="78">
        <v>1982.91</v>
      </c>
      <c r="K45" s="195">
        <v>20.941203556047455</v>
      </c>
      <c r="L45" s="151">
        <v>46504.41</v>
      </c>
      <c r="M45" s="154">
        <v>16.335418717694285</v>
      </c>
    </row>
    <row r="46" spans="1:13" s="7" customFormat="1" ht="12.75" customHeight="1">
      <c r="A46" s="64"/>
      <c r="B46" s="66" t="s">
        <v>9</v>
      </c>
      <c r="C46" s="66"/>
      <c r="D46" s="78">
        <v>12586.79</v>
      </c>
      <c r="E46" s="195">
        <v>7.0412047413098646</v>
      </c>
      <c r="F46" s="78">
        <v>6103.93</v>
      </c>
      <c r="G46" s="195">
        <v>9.2045345217734074</v>
      </c>
      <c r="H46" s="78">
        <v>5464.41</v>
      </c>
      <c r="I46" s="195">
        <v>18.128787675207192</v>
      </c>
      <c r="J46" s="78">
        <v>863.99</v>
      </c>
      <c r="K46" s="195">
        <v>9.1244637731361689</v>
      </c>
      <c r="L46" s="151">
        <v>25019.120000000003</v>
      </c>
      <c r="M46" s="154">
        <v>8.7883665473498009</v>
      </c>
    </row>
    <row r="47" spans="1:13" s="7" customFormat="1" ht="12.75" customHeight="1">
      <c r="A47" s="64"/>
      <c r="B47" s="66" t="s">
        <v>10</v>
      </c>
      <c r="C47" s="66"/>
      <c r="D47" s="78">
        <v>4173.16</v>
      </c>
      <c r="E47" s="195">
        <v>2.3345169005159119</v>
      </c>
      <c r="F47" s="78">
        <v>0</v>
      </c>
      <c r="G47" s="195">
        <v>0</v>
      </c>
      <c r="H47" s="78">
        <v>0</v>
      </c>
      <c r="I47" s="195">
        <v>0</v>
      </c>
      <c r="J47" s="78">
        <v>0</v>
      </c>
      <c r="K47" s="195">
        <v>0</v>
      </c>
      <c r="L47" s="151">
        <v>4173.16</v>
      </c>
      <c r="M47" s="154">
        <v>1.4658892775100918</v>
      </c>
    </row>
    <row r="48" spans="1:13" ht="20.25" customHeight="1">
      <c r="A48" s="64"/>
      <c r="B48" s="64" t="s">
        <v>249</v>
      </c>
      <c r="C48" s="64"/>
      <c r="D48" s="22">
        <v>178759.04000000004</v>
      </c>
      <c r="E48" s="196">
        <v>100</v>
      </c>
      <c r="F48" s="22">
        <v>66314.38</v>
      </c>
      <c r="G48" s="196">
        <v>100.00000000000001</v>
      </c>
      <c r="H48" s="22">
        <v>30142.170000000002</v>
      </c>
      <c r="I48" s="196">
        <v>99.999999999999986</v>
      </c>
      <c r="J48" s="22">
        <v>9468.94</v>
      </c>
      <c r="K48" s="196">
        <v>100</v>
      </c>
      <c r="L48" s="154">
        <v>284684.52999999997</v>
      </c>
      <c r="M48" s="154">
        <v>100</v>
      </c>
    </row>
    <row r="49" spans="1:13">
      <c r="A49" s="64" t="s">
        <v>0</v>
      </c>
      <c r="B49" s="64"/>
      <c r="C49" s="64"/>
      <c r="D49" s="106"/>
      <c r="E49" s="197"/>
      <c r="F49" s="106"/>
      <c r="G49" s="197"/>
      <c r="H49" s="106"/>
      <c r="I49" s="197"/>
      <c r="J49" s="105"/>
      <c r="K49" s="197"/>
      <c r="L49" s="171"/>
      <c r="M49" s="154"/>
    </row>
    <row r="50" spans="1:13">
      <c r="A50" s="64" t="s">
        <v>29</v>
      </c>
      <c r="B50" s="66"/>
      <c r="C50" s="66"/>
      <c r="D50" s="106"/>
      <c r="E50" s="197"/>
      <c r="F50" s="106"/>
      <c r="G50" s="197"/>
      <c r="H50" s="106"/>
      <c r="I50" s="197"/>
      <c r="J50" s="105"/>
      <c r="K50" s="197"/>
      <c r="L50" s="171"/>
      <c r="M50" s="154"/>
    </row>
    <row r="51" spans="1:13">
      <c r="A51" s="64"/>
      <c r="B51" s="66" t="s">
        <v>1</v>
      </c>
      <c r="C51" s="66"/>
      <c r="D51" s="78">
        <v>8283.3799999999992</v>
      </c>
      <c r="E51" s="195">
        <v>9.1222995025309555</v>
      </c>
      <c r="F51" s="78">
        <v>9309.0400000000009</v>
      </c>
      <c r="G51" s="195">
        <v>20.178447022754359</v>
      </c>
      <c r="H51" s="78">
        <v>1271.0999999999999</v>
      </c>
      <c r="I51" s="195">
        <v>8.0138045995997818</v>
      </c>
      <c r="J51" s="78">
        <v>1240.17</v>
      </c>
      <c r="K51" s="195">
        <v>37.224456717493091</v>
      </c>
      <c r="L51" s="151">
        <v>20103.689999999995</v>
      </c>
      <c r="M51" s="172">
        <v>12.876234066183221</v>
      </c>
    </row>
    <row r="52" spans="1:13">
      <c r="A52" s="64"/>
      <c r="B52" s="66" t="s">
        <v>2</v>
      </c>
      <c r="C52" s="66"/>
      <c r="D52" s="78">
        <v>25784.2</v>
      </c>
      <c r="E52" s="195">
        <v>28.395557711122596</v>
      </c>
      <c r="F52" s="78">
        <v>24672.76</v>
      </c>
      <c r="G52" s="195">
        <v>53.481130230951074</v>
      </c>
      <c r="H52" s="78">
        <v>3342.6</v>
      </c>
      <c r="I52" s="195">
        <v>21.073828380632705</v>
      </c>
      <c r="J52" s="78">
        <v>510.36</v>
      </c>
      <c r="K52" s="195">
        <v>15.31876575819426</v>
      </c>
      <c r="L52" s="151">
        <v>54309.919999999998</v>
      </c>
      <c r="M52" s="172">
        <v>34.785019169897943</v>
      </c>
    </row>
    <row r="53" spans="1:13">
      <c r="A53" s="64"/>
      <c r="B53" s="66" t="s">
        <v>3</v>
      </c>
      <c r="C53" s="66"/>
      <c r="D53" s="78">
        <v>0</v>
      </c>
      <c r="E53" s="195">
        <v>0</v>
      </c>
      <c r="F53" s="78">
        <v>2603.9299999999998</v>
      </c>
      <c r="G53" s="195">
        <v>5.6443267572124247</v>
      </c>
      <c r="H53" s="78">
        <v>46.35</v>
      </c>
      <c r="I53" s="195">
        <v>0.29221921421717401</v>
      </c>
      <c r="J53" s="78">
        <v>22.06</v>
      </c>
      <c r="K53" s="195">
        <v>0.66214431504382276</v>
      </c>
      <c r="L53" s="151">
        <v>2672.3399999999997</v>
      </c>
      <c r="M53" s="172">
        <v>1.7116099255621267</v>
      </c>
    </row>
    <row r="54" spans="1:13">
      <c r="A54" s="64"/>
      <c r="B54" s="66" t="s">
        <v>5</v>
      </c>
      <c r="C54" s="66"/>
      <c r="D54" s="78">
        <v>17746.27</v>
      </c>
      <c r="E54" s="195">
        <v>19.543566755693934</v>
      </c>
      <c r="F54" s="78">
        <v>2347.36</v>
      </c>
      <c r="G54" s="195">
        <v>5.0881808868941016</v>
      </c>
      <c r="H54" s="78">
        <v>5793.86</v>
      </c>
      <c r="I54" s="195">
        <v>36.528095285530007</v>
      </c>
      <c r="J54" s="78">
        <v>773.34</v>
      </c>
      <c r="K54" s="195">
        <v>23.212270380597907</v>
      </c>
      <c r="L54" s="151">
        <v>26660.83</v>
      </c>
      <c r="M54" s="172">
        <v>17.076023728913434</v>
      </c>
    </row>
    <row r="55" spans="1:13">
      <c r="A55" s="64"/>
      <c r="B55" s="66" t="s">
        <v>6</v>
      </c>
      <c r="C55" s="66"/>
      <c r="D55" s="78">
        <v>6584.09</v>
      </c>
      <c r="E55" s="195">
        <v>7.2509097652913477</v>
      </c>
      <c r="F55" s="78">
        <v>1223.07</v>
      </c>
      <c r="G55" s="195">
        <v>2.6511491195784069</v>
      </c>
      <c r="H55" s="78">
        <v>190.56</v>
      </c>
      <c r="I55" s="195">
        <v>1.2014087046650417</v>
      </c>
      <c r="J55" s="78">
        <v>195.75</v>
      </c>
      <c r="K55" s="195">
        <v>5.8755552887501494</v>
      </c>
      <c r="L55" s="151">
        <v>8193.4700000000012</v>
      </c>
      <c r="M55" s="172">
        <v>5.2478444272792837</v>
      </c>
    </row>
    <row r="56" spans="1:13">
      <c r="A56" s="64"/>
      <c r="B56" s="66" t="s">
        <v>7</v>
      </c>
      <c r="C56" s="66"/>
      <c r="D56" s="78">
        <v>10846.43</v>
      </c>
      <c r="E56" s="195">
        <v>11.944928639424587</v>
      </c>
      <c r="F56" s="78">
        <v>987.52</v>
      </c>
      <c r="G56" s="195">
        <v>2.1405665894560966</v>
      </c>
      <c r="H56" s="78">
        <v>607.19000000000005</v>
      </c>
      <c r="I56" s="195">
        <v>3.8281032293533102</v>
      </c>
      <c r="J56" s="78">
        <v>286.02</v>
      </c>
      <c r="K56" s="195">
        <v>8.5850642334013685</v>
      </c>
      <c r="L56" s="151">
        <v>12727.160000000002</v>
      </c>
      <c r="M56" s="172">
        <v>8.1516324196087631</v>
      </c>
    </row>
    <row r="57" spans="1:13">
      <c r="A57" s="64"/>
      <c r="B57" s="66" t="s">
        <v>9</v>
      </c>
      <c r="C57" s="66"/>
      <c r="D57" s="78">
        <v>5001.91</v>
      </c>
      <c r="E57" s="195">
        <v>5.5084906287897706</v>
      </c>
      <c r="F57" s="78">
        <v>1555.44</v>
      </c>
      <c r="G57" s="195">
        <v>3.3716004697662743</v>
      </c>
      <c r="H57" s="78">
        <v>958.43</v>
      </c>
      <c r="I57" s="195">
        <v>6.0425385433045546</v>
      </c>
      <c r="J57" s="78">
        <v>17.059999999999999</v>
      </c>
      <c r="K57" s="195">
        <v>0.51206627446272046</v>
      </c>
      <c r="L57" s="151">
        <v>7532.8400000000011</v>
      </c>
      <c r="M57" s="172">
        <v>4.8247168068701631</v>
      </c>
    </row>
    <row r="58" spans="1:13" s="7" customFormat="1" ht="12.75" customHeight="1">
      <c r="A58" s="64"/>
      <c r="B58" s="66" t="s">
        <v>11</v>
      </c>
      <c r="C58" s="66"/>
      <c r="D58" s="78">
        <v>16557.36</v>
      </c>
      <c r="E58" s="195">
        <v>18.234246997146812</v>
      </c>
      <c r="F58" s="78">
        <v>3434.46</v>
      </c>
      <c r="G58" s="195">
        <v>7.4445989233872591</v>
      </c>
      <c r="H58" s="78">
        <v>3651.29</v>
      </c>
      <c r="I58" s="195">
        <v>23.020002042697417</v>
      </c>
      <c r="J58" s="78">
        <v>286.83999999999997</v>
      </c>
      <c r="K58" s="195">
        <v>8.609677032056668</v>
      </c>
      <c r="L58" s="151">
        <v>23929.95</v>
      </c>
      <c r="M58" s="172">
        <v>15.326919455685061</v>
      </c>
    </row>
    <row r="59" spans="1:13" ht="20.25" customHeight="1">
      <c r="A59" s="64"/>
      <c r="B59" s="64" t="s">
        <v>229</v>
      </c>
      <c r="C59" s="64"/>
      <c r="D59" s="22">
        <v>90803.64</v>
      </c>
      <c r="E59" s="198">
        <v>100.00000000000001</v>
      </c>
      <c r="F59" s="22">
        <v>46133.58</v>
      </c>
      <c r="G59" s="198">
        <v>100.00000000000001</v>
      </c>
      <c r="H59" s="22">
        <v>15861.380000000001</v>
      </c>
      <c r="I59" s="198">
        <v>100</v>
      </c>
      <c r="J59" s="22">
        <v>3331.6000000000004</v>
      </c>
      <c r="K59" s="198">
        <v>100</v>
      </c>
      <c r="L59" s="154">
        <v>156130.20000000001</v>
      </c>
      <c r="M59" s="154">
        <v>100</v>
      </c>
    </row>
    <row r="60" spans="1:13">
      <c r="A60" s="64" t="s">
        <v>0</v>
      </c>
      <c r="B60" s="64"/>
      <c r="C60" s="64"/>
      <c r="E60" s="199"/>
      <c r="F60" s="2"/>
      <c r="G60" s="199"/>
      <c r="H60" s="15"/>
      <c r="I60" s="199"/>
      <c r="J60" s="2"/>
      <c r="K60" s="199"/>
      <c r="L60" s="142"/>
      <c r="M60" s="152"/>
    </row>
    <row r="61" spans="1:13">
      <c r="A61" s="64" t="s">
        <v>209</v>
      </c>
      <c r="B61" s="66"/>
      <c r="C61" s="66"/>
      <c r="D61" s="106"/>
      <c r="E61" s="197"/>
      <c r="F61" s="106"/>
      <c r="G61" s="197"/>
      <c r="H61" s="106"/>
      <c r="I61" s="197"/>
      <c r="J61" s="105"/>
      <c r="K61" s="197"/>
      <c r="L61" s="171"/>
      <c r="M61" s="154"/>
    </row>
    <row r="62" spans="1:13">
      <c r="A62" s="64"/>
      <c r="B62" s="66" t="s">
        <v>1</v>
      </c>
      <c r="C62" s="66"/>
      <c r="D62" s="78">
        <v>20887.349999999999</v>
      </c>
      <c r="E62" s="195">
        <v>18.089192505638106</v>
      </c>
      <c r="F62" s="78">
        <v>5846.23</v>
      </c>
      <c r="G62" s="195">
        <v>7.3809232229857615</v>
      </c>
      <c r="H62" s="78">
        <v>307.83</v>
      </c>
      <c r="I62" s="195">
        <v>3.1185385022951135</v>
      </c>
      <c r="J62" s="78">
        <v>687.1</v>
      </c>
      <c r="K62" s="195">
        <v>11.13341791555065</v>
      </c>
      <c r="L62" s="151">
        <v>27728.51</v>
      </c>
      <c r="M62" s="154">
        <v>13.159032823181835</v>
      </c>
    </row>
    <row r="63" spans="1:13">
      <c r="A63" s="64"/>
      <c r="B63" s="66" t="s">
        <v>2</v>
      </c>
      <c r="C63" s="66"/>
      <c r="D63" s="78">
        <v>62187.87</v>
      </c>
      <c r="E63" s="195">
        <v>53.856920669476835</v>
      </c>
      <c r="F63" s="78">
        <v>58380.34</v>
      </c>
      <c r="G63" s="195">
        <v>73.705756918869866</v>
      </c>
      <c r="H63" s="78">
        <v>3621.01</v>
      </c>
      <c r="I63" s="195">
        <v>36.683426248889418</v>
      </c>
      <c r="J63" s="78">
        <v>3008.73</v>
      </c>
      <c r="K63" s="195">
        <v>48.751926189862772</v>
      </c>
      <c r="L63" s="151">
        <v>127197.94999999998</v>
      </c>
      <c r="M63" s="154">
        <v>60.363935858487949</v>
      </c>
    </row>
    <row r="64" spans="1:13">
      <c r="A64" s="64"/>
      <c r="B64" s="66" t="s">
        <v>5</v>
      </c>
      <c r="C64" s="66"/>
      <c r="D64" s="78">
        <v>13028.98</v>
      </c>
      <c r="E64" s="195">
        <v>11.283562891994858</v>
      </c>
      <c r="F64" s="78">
        <v>6968.87</v>
      </c>
      <c r="G64" s="195">
        <v>8.7982673314202113</v>
      </c>
      <c r="H64" s="78">
        <v>3337.19</v>
      </c>
      <c r="I64" s="195">
        <v>33.808126253043007</v>
      </c>
      <c r="J64" s="78">
        <v>1073.18</v>
      </c>
      <c r="K64" s="195">
        <v>17.3892612990986</v>
      </c>
      <c r="L64" s="151">
        <v>24408.219999999998</v>
      </c>
      <c r="M64" s="154">
        <v>11.583333115823507</v>
      </c>
    </row>
    <row r="65" spans="1:13">
      <c r="A65" s="64"/>
      <c r="B65" s="66" t="s">
        <v>9</v>
      </c>
      <c r="C65" s="66"/>
      <c r="D65" s="78">
        <v>12349.72</v>
      </c>
      <c r="E65" s="195">
        <v>10.695299426242634</v>
      </c>
      <c r="F65" s="78">
        <v>5475.21</v>
      </c>
      <c r="G65" s="195">
        <v>6.9125068017720599</v>
      </c>
      <c r="H65" s="78">
        <v>2032.57</v>
      </c>
      <c r="I65" s="195">
        <v>20.591390714387742</v>
      </c>
      <c r="J65" s="78">
        <v>734.72</v>
      </c>
      <c r="K65" s="195">
        <v>11.905028104953244</v>
      </c>
      <c r="L65" s="151">
        <v>20592.22</v>
      </c>
      <c r="M65" s="154">
        <v>9.772385854204984</v>
      </c>
    </row>
    <row r="66" spans="1:13" s="7" customFormat="1" ht="12.75" customHeight="1">
      <c r="A66" s="64"/>
      <c r="B66" s="66" t="s">
        <v>11</v>
      </c>
      <c r="C66" s="66"/>
      <c r="D66" s="78">
        <v>7014.75</v>
      </c>
      <c r="E66" s="195">
        <v>6.0750245066475612</v>
      </c>
      <c r="F66" s="78">
        <v>2536.65</v>
      </c>
      <c r="G66" s="195">
        <v>3.2025457249521199</v>
      </c>
      <c r="H66" s="78">
        <v>572.37</v>
      </c>
      <c r="I66" s="195">
        <v>5.7985182813847063</v>
      </c>
      <c r="J66" s="78">
        <v>667.78</v>
      </c>
      <c r="K66" s="195">
        <v>10.820366490534731</v>
      </c>
      <c r="L66" s="151">
        <v>10791.550000000001</v>
      </c>
      <c r="M66" s="154">
        <v>5.1213123483017275</v>
      </c>
    </row>
    <row r="67" spans="1:13" ht="20.25" customHeight="1">
      <c r="A67" s="64"/>
      <c r="B67" s="64" t="s">
        <v>230</v>
      </c>
      <c r="C67" s="64"/>
      <c r="D67" s="22">
        <v>115468.67</v>
      </c>
      <c r="E67" s="198">
        <v>100</v>
      </c>
      <c r="F67" s="22">
        <v>79207.299999999988</v>
      </c>
      <c r="G67" s="198">
        <v>100</v>
      </c>
      <c r="H67" s="22">
        <v>9870.9700000000012</v>
      </c>
      <c r="I67" s="198">
        <v>99.999999999999986</v>
      </c>
      <c r="J67" s="22">
        <v>6171.51</v>
      </c>
      <c r="K67" s="198">
        <v>100</v>
      </c>
      <c r="L67" s="154">
        <v>210718.44999999998</v>
      </c>
      <c r="M67" s="154">
        <v>100</v>
      </c>
    </row>
    <row r="68" spans="1:13">
      <c r="A68" s="64" t="s">
        <v>0</v>
      </c>
      <c r="B68" s="64"/>
      <c r="C68" s="64"/>
      <c r="D68" s="54"/>
      <c r="E68" s="197"/>
      <c r="G68" s="197"/>
      <c r="I68" s="197"/>
      <c r="J68" s="52"/>
      <c r="K68" s="197"/>
      <c r="L68" s="142"/>
      <c r="M68" s="152"/>
    </row>
    <row r="69" spans="1:13">
      <c r="A69" s="64" t="s">
        <v>207</v>
      </c>
      <c r="B69" s="64"/>
      <c r="C69" s="64"/>
      <c r="D69" s="54"/>
      <c r="E69" s="197"/>
      <c r="G69" s="197"/>
      <c r="I69" s="197"/>
      <c r="J69" s="52"/>
      <c r="K69" s="197"/>
      <c r="L69" s="142"/>
      <c r="M69" s="152"/>
    </row>
    <row r="70" spans="1:13">
      <c r="A70" s="64"/>
      <c r="B70" s="66" t="s">
        <v>1</v>
      </c>
      <c r="C70" s="64"/>
      <c r="D70" s="205">
        <v>4383.54</v>
      </c>
      <c r="E70" s="197">
        <v>11.724554258366858</v>
      </c>
      <c r="F70" s="54">
        <v>2082.4499999999998</v>
      </c>
      <c r="G70" s="197">
        <v>12.807967515877339</v>
      </c>
      <c r="H70" s="54">
        <v>98.25</v>
      </c>
      <c r="I70" s="197">
        <v>1.5267804279957917</v>
      </c>
      <c r="J70" s="52">
        <v>67.31</v>
      </c>
      <c r="K70" s="197">
        <v>3.257403078829058</v>
      </c>
      <c r="L70" s="203">
        <v>6631.55</v>
      </c>
      <c r="M70" s="203">
        <v>10.670544065724199</v>
      </c>
    </row>
    <row r="71" spans="1:13">
      <c r="A71" s="64"/>
      <c r="B71" s="66" t="s">
        <v>2</v>
      </c>
      <c r="C71" s="64"/>
      <c r="D71" s="106">
        <v>11493.14</v>
      </c>
      <c r="E71" s="197">
        <v>30.740438898471663</v>
      </c>
      <c r="F71" s="54">
        <v>2454.7600000000002</v>
      </c>
      <c r="G71" s="197">
        <v>15.097834924860171</v>
      </c>
      <c r="H71" s="54">
        <v>247.23</v>
      </c>
      <c r="I71" s="197">
        <v>3.8418923685842197</v>
      </c>
      <c r="J71" s="52">
        <v>649.9</v>
      </c>
      <c r="K71" s="197">
        <v>31.451288975352917</v>
      </c>
      <c r="L71" s="203">
        <v>14845.029999999999</v>
      </c>
      <c r="M71" s="203">
        <v>23.886504176549629</v>
      </c>
    </row>
    <row r="72" spans="1:13">
      <c r="A72" s="64"/>
      <c r="B72" s="66" t="s">
        <v>5</v>
      </c>
      <c r="C72" s="64"/>
      <c r="D72" s="106">
        <v>21511.01</v>
      </c>
      <c r="E72" s="197">
        <v>57.535006843161476</v>
      </c>
      <c r="F72" s="54">
        <v>11721.81</v>
      </c>
      <c r="G72" s="197">
        <v>72.094197559262483</v>
      </c>
      <c r="H72" s="54">
        <v>6089.63</v>
      </c>
      <c r="I72" s="197">
        <v>94.631327203419985</v>
      </c>
      <c r="J72" s="52">
        <v>1349.16</v>
      </c>
      <c r="K72" s="197">
        <v>65.291307945818033</v>
      </c>
      <c r="L72" s="203">
        <v>40671.61</v>
      </c>
      <c r="M72" s="203">
        <v>65.442951757726163</v>
      </c>
    </row>
    <row r="73" spans="1:13" ht="20.25" customHeight="1">
      <c r="A73" s="64"/>
      <c r="B73" s="64" t="s">
        <v>208</v>
      </c>
      <c r="C73" s="64"/>
      <c r="D73" s="204">
        <v>37387.69</v>
      </c>
      <c r="E73" s="197">
        <v>100</v>
      </c>
      <c r="F73" s="54">
        <v>16259.02</v>
      </c>
      <c r="G73" s="197">
        <v>100</v>
      </c>
      <c r="H73" s="54">
        <v>6435.1100000000006</v>
      </c>
      <c r="I73" s="197">
        <v>100</v>
      </c>
      <c r="J73" s="52">
        <v>2066.37</v>
      </c>
      <c r="K73" s="197">
        <v>100</v>
      </c>
      <c r="L73" s="203">
        <v>62148.19</v>
      </c>
      <c r="M73" s="203">
        <v>100</v>
      </c>
    </row>
    <row r="74" spans="1:13">
      <c r="A74" s="64"/>
      <c r="B74" s="64"/>
      <c r="C74" s="64"/>
      <c r="D74" s="54"/>
      <c r="E74" s="197"/>
      <c r="G74" s="197"/>
      <c r="I74" s="197"/>
      <c r="J74" s="52"/>
      <c r="K74" s="197"/>
      <c r="L74" s="142"/>
      <c r="M74" s="152"/>
    </row>
    <row r="75" spans="1:13">
      <c r="A75" s="64" t="s">
        <v>30</v>
      </c>
      <c r="B75" s="66"/>
      <c r="C75" s="66"/>
      <c r="D75" s="54"/>
      <c r="E75" s="197"/>
      <c r="G75" s="197"/>
      <c r="I75" s="197"/>
      <c r="J75" s="52"/>
      <c r="K75" s="197"/>
      <c r="L75" s="171"/>
      <c r="M75" s="154"/>
    </row>
    <row r="76" spans="1:13">
      <c r="A76" s="64"/>
      <c r="B76" s="66" t="s">
        <v>1</v>
      </c>
      <c r="C76" s="66"/>
      <c r="D76" s="78">
        <v>17481.12</v>
      </c>
      <c r="E76" s="195">
        <v>4.323454074046575</v>
      </c>
      <c r="F76" s="78">
        <v>2818.23</v>
      </c>
      <c r="G76" s="195">
        <v>1.5231480695808914</v>
      </c>
      <c r="H76" s="78">
        <v>626.04</v>
      </c>
      <c r="I76" s="195">
        <v>1.1061725253842425</v>
      </c>
      <c r="J76" s="78">
        <v>218.67</v>
      </c>
      <c r="K76" s="195">
        <v>1.2111655204156746</v>
      </c>
      <c r="L76" s="151">
        <v>21144.059999999998</v>
      </c>
      <c r="M76" s="154">
        <v>3.18430519099158</v>
      </c>
    </row>
    <row r="77" spans="1:13">
      <c r="A77" s="64"/>
      <c r="B77" s="66" t="s">
        <v>2</v>
      </c>
      <c r="C77" s="66"/>
      <c r="D77" s="78">
        <v>67567.199999999997</v>
      </c>
      <c r="E77" s="195">
        <v>16.710810640961206</v>
      </c>
      <c r="F77" s="78">
        <v>60163.47</v>
      </c>
      <c r="G77" s="195">
        <v>32.516108759678197</v>
      </c>
      <c r="H77" s="78">
        <v>4974.66</v>
      </c>
      <c r="I77" s="195">
        <v>8.7899051420483918</v>
      </c>
      <c r="J77" s="78">
        <v>1366.89</v>
      </c>
      <c r="K77" s="195">
        <v>7.5709061060089704</v>
      </c>
      <c r="L77" s="151">
        <v>134072.22</v>
      </c>
      <c r="M77" s="154">
        <v>20.19133818735688</v>
      </c>
    </row>
    <row r="78" spans="1:13">
      <c r="A78" s="64"/>
      <c r="B78" s="66" t="s">
        <v>3</v>
      </c>
      <c r="C78" s="66"/>
      <c r="D78" s="78">
        <v>54389.08</v>
      </c>
      <c r="E78" s="195">
        <v>13.451580305474998</v>
      </c>
      <c r="F78" s="78">
        <v>48432.08</v>
      </c>
      <c r="G78" s="195">
        <v>26.175730567692241</v>
      </c>
      <c r="H78" s="78">
        <v>1319.82</v>
      </c>
      <c r="I78" s="195">
        <v>2.3320372858805043</v>
      </c>
      <c r="J78" s="78">
        <v>1945.61</v>
      </c>
      <c r="K78" s="195">
        <v>10.776310185100566</v>
      </c>
      <c r="L78" s="151">
        <v>106086.59000000001</v>
      </c>
      <c r="M78" s="154">
        <v>15.976689397948904</v>
      </c>
    </row>
    <row r="79" spans="1:13">
      <c r="A79" s="64"/>
      <c r="B79" s="66" t="s">
        <v>5</v>
      </c>
      <c r="C79" s="66"/>
      <c r="D79" s="78">
        <v>75187.539999999994</v>
      </c>
      <c r="E79" s="195">
        <v>18.595483363225</v>
      </c>
      <c r="F79" s="78">
        <v>28241.1</v>
      </c>
      <c r="G79" s="195">
        <v>15.263259899951713</v>
      </c>
      <c r="H79" s="78">
        <v>21382.58</v>
      </c>
      <c r="I79" s="195">
        <v>37.781647367309745</v>
      </c>
      <c r="J79" s="78">
        <v>3218.15</v>
      </c>
      <c r="K79" s="195">
        <v>17.82463218331597</v>
      </c>
      <c r="L79" s="151">
        <v>128029.36999999998</v>
      </c>
      <c r="M79" s="154">
        <v>19.28128218943673</v>
      </c>
    </row>
    <row r="80" spans="1:13">
      <c r="A80" s="64"/>
      <c r="B80" s="66" t="s">
        <v>6</v>
      </c>
      <c r="C80" s="66"/>
      <c r="D80" s="78">
        <v>18715.36</v>
      </c>
      <c r="E80" s="195">
        <v>4.62870796832516</v>
      </c>
      <c r="F80" s="78">
        <v>4247.5600000000004</v>
      </c>
      <c r="G80" s="195">
        <v>2.2956475569520629</v>
      </c>
      <c r="H80" s="78">
        <v>1908.18</v>
      </c>
      <c r="I80" s="195">
        <v>3.3716316680846332</v>
      </c>
      <c r="J80" s="78">
        <v>82.67</v>
      </c>
      <c r="K80" s="195">
        <v>0.45789113080332838</v>
      </c>
      <c r="L80" s="151">
        <v>24953.77</v>
      </c>
      <c r="M80" s="154">
        <v>3.7580492746336307</v>
      </c>
    </row>
    <row r="81" spans="1:13">
      <c r="A81" s="64"/>
      <c r="B81" s="66" t="s">
        <v>7</v>
      </c>
      <c r="C81" s="66"/>
      <c r="D81" s="78">
        <v>93010.19</v>
      </c>
      <c r="E81" s="195">
        <v>23.00340509551711</v>
      </c>
      <c r="F81" s="78">
        <v>20657.830000000002</v>
      </c>
      <c r="G81" s="195">
        <v>11.164785658455921</v>
      </c>
      <c r="H81" s="78">
        <v>4258.5</v>
      </c>
      <c r="I81" s="195">
        <v>7.5244963570199932</v>
      </c>
      <c r="J81" s="78">
        <v>124.66</v>
      </c>
      <c r="K81" s="195">
        <v>0.69046459859614029</v>
      </c>
      <c r="L81" s="151">
        <v>118051.18000000001</v>
      </c>
      <c r="M81" s="154">
        <v>17.778562171914068</v>
      </c>
    </row>
    <row r="82" spans="1:13">
      <c r="A82" s="64"/>
      <c r="B82" s="66" t="s">
        <v>8</v>
      </c>
      <c r="C82" s="66"/>
      <c r="D82" s="78">
        <v>12661.45</v>
      </c>
      <c r="E82" s="195">
        <v>3.1314468172426602</v>
      </c>
      <c r="F82" s="78">
        <v>3536.2</v>
      </c>
      <c r="G82" s="195">
        <v>1.9111840423428708</v>
      </c>
      <c r="H82" s="78">
        <v>2873.45</v>
      </c>
      <c r="I82" s="195">
        <v>5.0772018450344252</v>
      </c>
      <c r="J82" s="78">
        <v>1594.72</v>
      </c>
      <c r="K82" s="195">
        <v>8.8328068720779473</v>
      </c>
      <c r="L82" s="151">
        <v>20665.820000000003</v>
      </c>
      <c r="M82" s="154">
        <v>3.1122820263514965</v>
      </c>
    </row>
    <row r="83" spans="1:13">
      <c r="A83" s="64"/>
      <c r="B83" s="66" t="s">
        <v>9</v>
      </c>
      <c r="C83" s="66"/>
      <c r="D83" s="78">
        <v>13597.89</v>
      </c>
      <c r="E83" s="195">
        <v>3.3630484156013565</v>
      </c>
      <c r="F83" s="78">
        <v>6310.06</v>
      </c>
      <c r="G83" s="195">
        <v>3.410351783899682</v>
      </c>
      <c r="H83" s="78">
        <v>4877.8500000000004</v>
      </c>
      <c r="I83" s="195">
        <v>8.6188480815052184</v>
      </c>
      <c r="J83" s="78">
        <v>739</v>
      </c>
      <c r="K83" s="195">
        <v>4.0931601023788522</v>
      </c>
      <c r="L83" s="151">
        <v>25524.800000000003</v>
      </c>
      <c r="M83" s="154">
        <v>3.8440466560831692</v>
      </c>
    </row>
    <row r="84" spans="1:13">
      <c r="A84" s="64"/>
      <c r="B84" s="66" t="s">
        <v>10</v>
      </c>
      <c r="C84" s="66"/>
      <c r="D84" s="78">
        <v>9300.69</v>
      </c>
      <c r="E84" s="195">
        <v>2.3002591408298922</v>
      </c>
      <c r="F84" s="78">
        <v>3164.59</v>
      </c>
      <c r="G84" s="195">
        <v>1.7103427149363228</v>
      </c>
      <c r="H84" s="78">
        <v>10495.4</v>
      </c>
      <c r="I84" s="195">
        <v>18.544698618167814</v>
      </c>
      <c r="J84" s="78">
        <v>8197.57</v>
      </c>
      <c r="K84" s="195">
        <v>45.404555426871184</v>
      </c>
      <c r="L84" s="151">
        <v>31158.25</v>
      </c>
      <c r="M84" s="154">
        <v>4.6924468251231506</v>
      </c>
    </row>
    <row r="85" spans="1:13">
      <c r="A85" s="64"/>
      <c r="B85" s="66" t="s">
        <v>11</v>
      </c>
      <c r="C85" s="66"/>
      <c r="D85" s="78">
        <v>42421.75</v>
      </c>
      <c r="E85" s="195">
        <v>10.491804178776034</v>
      </c>
      <c r="F85" s="78">
        <v>7455.54</v>
      </c>
      <c r="G85" s="195">
        <v>4.0294409465100864</v>
      </c>
      <c r="H85" s="78">
        <v>3878.67</v>
      </c>
      <c r="I85" s="195">
        <v>6.8533611095650429</v>
      </c>
      <c r="J85" s="78">
        <v>566.57000000000005</v>
      </c>
      <c r="K85" s="195">
        <v>3.1381078744313755</v>
      </c>
      <c r="L85" s="151">
        <v>54322.53</v>
      </c>
      <c r="M85" s="154">
        <v>8.1809980801603768</v>
      </c>
    </row>
    <row r="86" spans="1:13" ht="20.25" customHeight="1">
      <c r="A86" s="80"/>
      <c r="B86" s="64" t="s">
        <v>231</v>
      </c>
      <c r="C86" s="64"/>
      <c r="D86" s="22">
        <v>404332.27</v>
      </c>
      <c r="E86" s="198">
        <v>100</v>
      </c>
      <c r="F86" s="22">
        <v>185026.66000000003</v>
      </c>
      <c r="G86" s="198">
        <v>100</v>
      </c>
      <c r="H86" s="22">
        <v>56595.149999999994</v>
      </c>
      <c r="I86" s="198">
        <v>100.00000000000001</v>
      </c>
      <c r="J86" s="22">
        <v>18054.509999999998</v>
      </c>
      <c r="K86" s="198">
        <v>100</v>
      </c>
      <c r="L86" s="154">
        <v>664008.59000000008</v>
      </c>
      <c r="M86" s="154">
        <v>99.999999999999986</v>
      </c>
    </row>
    <row r="87" spans="1:13">
      <c r="A87" s="64" t="s">
        <v>0</v>
      </c>
      <c r="B87" s="64"/>
      <c r="C87" s="64"/>
      <c r="J87" s="52"/>
      <c r="L87" s="142"/>
      <c r="M87" s="142"/>
    </row>
    <row r="88" spans="1:13" ht="21" customHeight="1">
      <c r="A88" s="34"/>
      <c r="B88" s="7" t="s">
        <v>25</v>
      </c>
      <c r="D88" s="51">
        <v>1878669.6999999997</v>
      </c>
      <c r="E88" s="51"/>
      <c r="F88" s="51">
        <v>781006.72000000009</v>
      </c>
      <c r="G88" s="51"/>
      <c r="H88" s="51">
        <v>202956.63999999998</v>
      </c>
      <c r="I88" s="51"/>
      <c r="J88" s="51">
        <v>70114.73</v>
      </c>
      <c r="K88" s="51"/>
      <c r="L88" s="151">
        <v>2932747.79</v>
      </c>
      <c r="M88" s="173"/>
    </row>
    <row r="89" spans="1:13">
      <c r="A89" s="5" t="s">
        <v>0</v>
      </c>
      <c r="L89" s="142"/>
      <c r="M89" s="174"/>
    </row>
    <row r="92" spans="1:13" ht="12.5">
      <c r="A92" s="5" t="s">
        <v>175</v>
      </c>
      <c r="B92" s="5"/>
      <c r="C92" s="5"/>
    </row>
    <row r="93" spans="1:13">
      <c r="A93" s="5" t="s">
        <v>94</v>
      </c>
    </row>
    <row r="94" spans="1:13">
      <c r="A94" s="5" t="s">
        <v>215</v>
      </c>
    </row>
    <row r="95" spans="1:13" ht="12.5">
      <c r="A95" s="2"/>
      <c r="B95" s="5"/>
      <c r="C95" s="5"/>
    </row>
  </sheetData>
  <mergeCells count="1">
    <mergeCell ref="D3:L3"/>
  </mergeCells>
  <phoneticPr fontId="3" type="noConversion"/>
  <hyperlinks>
    <hyperlink ref="L1" location="Contenu!A1" display="retour"/>
  </hyperlinks>
  <pageMargins left="0.78740157480314965" right="0.78740157480314965" top="0.98425196850393704" bottom="0.98425196850393704" header="0.51181102362204722" footer="0.51181102362204722"/>
  <pageSetup paperSize="9" scale="5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9" tint="0.39997558519241921"/>
    <pageSetUpPr fitToPage="1"/>
  </sheetPr>
  <dimension ref="A1:I25"/>
  <sheetViews>
    <sheetView zoomScale="80" zoomScaleNormal="80" workbookViewId="0">
      <selection activeCell="I19" sqref="I19"/>
    </sheetView>
  </sheetViews>
  <sheetFormatPr baseColWidth="10" defaultColWidth="11.453125" defaultRowHeight="12.5"/>
  <cols>
    <col min="1" max="1" width="21.7265625" style="2" customWidth="1"/>
    <col min="2" max="5" width="23.81640625" style="2" customWidth="1"/>
    <col min="6" max="16384" width="11.453125" style="2"/>
  </cols>
  <sheetData>
    <row r="1" spans="1:6" ht="13">
      <c r="A1" s="7" t="s">
        <v>232</v>
      </c>
      <c r="E1" s="31" t="s">
        <v>54</v>
      </c>
      <c r="F1" s="31"/>
    </row>
    <row r="2" spans="1:6">
      <c r="A2" s="2" t="s">
        <v>0</v>
      </c>
    </row>
    <row r="4" spans="1:6" ht="12.75" customHeight="1">
      <c r="A4" s="55" t="s">
        <v>12</v>
      </c>
      <c r="E4" s="142"/>
    </row>
    <row r="5" spans="1:6" s="18" customFormat="1" ht="26">
      <c r="A5" s="17"/>
      <c r="B5" s="8" t="s">
        <v>20</v>
      </c>
      <c r="C5" s="8" t="s">
        <v>21</v>
      </c>
      <c r="D5" s="8" t="s">
        <v>154</v>
      </c>
      <c r="E5" s="153" t="s">
        <v>22</v>
      </c>
    </row>
    <row r="6" spans="1:6">
      <c r="A6" s="19" t="s">
        <v>15</v>
      </c>
      <c r="B6" s="20">
        <v>71.535562560003569</v>
      </c>
      <c r="C6" s="61">
        <v>14.052879321156677</v>
      </c>
      <c r="D6" s="61">
        <v>14.411558118839762</v>
      </c>
      <c r="E6" s="162">
        <v>100.00000000000001</v>
      </c>
    </row>
    <row r="7" spans="1:6">
      <c r="A7" s="19" t="s">
        <v>205</v>
      </c>
      <c r="B7" s="20">
        <v>74.145867122522759</v>
      </c>
      <c r="C7" s="61">
        <v>14.496981908093746</v>
      </c>
      <c r="D7" s="61">
        <v>11.357150969383492</v>
      </c>
      <c r="E7" s="162">
        <v>100</v>
      </c>
    </row>
    <row r="8" spans="1:6">
      <c r="A8" s="19" t="s">
        <v>16</v>
      </c>
      <c r="B8" s="20">
        <v>74.983343734568749</v>
      </c>
      <c r="C8" s="61">
        <v>14.594559252206851</v>
      </c>
      <c r="D8" s="61">
        <v>10.422097013224398</v>
      </c>
      <c r="E8" s="162">
        <v>100</v>
      </c>
    </row>
    <row r="9" spans="1:6">
      <c r="A9" s="19" t="s">
        <v>17</v>
      </c>
      <c r="B9" s="20">
        <v>73.724458105866802</v>
      </c>
      <c r="C9" s="61">
        <v>16.186303844086357</v>
      </c>
      <c r="D9" s="61">
        <v>10.089238050046847</v>
      </c>
      <c r="E9" s="162">
        <v>100</v>
      </c>
    </row>
    <row r="10" spans="1:6" ht="22.5" customHeight="1">
      <c r="A10" s="7" t="s">
        <v>18</v>
      </c>
      <c r="B10" s="22">
        <v>72.521630738244852</v>
      </c>
      <c r="C10" s="62">
        <v>14.259637327151006</v>
      </c>
      <c r="D10" s="62">
        <v>13.218731934604127</v>
      </c>
      <c r="E10" s="163">
        <v>99.999999999999986</v>
      </c>
    </row>
    <row r="11" spans="1:6" ht="12.75" customHeight="1">
      <c r="A11" s="7"/>
      <c r="B11" s="22"/>
      <c r="C11" s="62"/>
      <c r="D11" s="62"/>
      <c r="E11" s="163"/>
    </row>
    <row r="12" spans="1:6" ht="30" customHeight="1">
      <c r="A12" s="16" t="s">
        <v>0</v>
      </c>
      <c r="E12" s="156"/>
    </row>
    <row r="13" spans="1:6" ht="12.75" customHeight="1">
      <c r="A13" s="55" t="s">
        <v>19</v>
      </c>
      <c r="E13" s="142"/>
    </row>
    <row r="14" spans="1:6" s="18" customFormat="1" ht="26">
      <c r="A14" s="17"/>
      <c r="B14" s="8" t="s">
        <v>20</v>
      </c>
      <c r="C14" s="8" t="s">
        <v>21</v>
      </c>
      <c r="D14" s="8" t="s">
        <v>154</v>
      </c>
      <c r="E14" s="153" t="s">
        <v>22</v>
      </c>
    </row>
    <row r="15" spans="1:6" ht="13">
      <c r="A15" s="19" t="s">
        <v>15</v>
      </c>
      <c r="B15" s="52">
        <v>1343916.96</v>
      </c>
      <c r="C15" s="63">
        <v>264007.19</v>
      </c>
      <c r="D15" s="63">
        <v>270745.58</v>
      </c>
      <c r="E15" s="160">
        <v>1878669.73</v>
      </c>
    </row>
    <row r="16" spans="1:6" ht="13">
      <c r="A16" s="19" t="s">
        <v>205</v>
      </c>
      <c r="B16" s="52">
        <v>579084.18999999994</v>
      </c>
      <c r="C16" s="63">
        <v>113222.39999999999</v>
      </c>
      <c r="D16" s="63">
        <v>88700.11</v>
      </c>
      <c r="E16" s="160">
        <v>781006.7</v>
      </c>
    </row>
    <row r="17" spans="1:9" ht="13">
      <c r="A17" s="19" t="s">
        <v>16</v>
      </c>
      <c r="B17" s="52">
        <v>152183.69</v>
      </c>
      <c r="C17" s="63">
        <v>29620.63</v>
      </c>
      <c r="D17" s="63">
        <v>21152.34</v>
      </c>
      <c r="E17" s="160">
        <v>202956.66</v>
      </c>
    </row>
    <row r="18" spans="1:9" ht="13">
      <c r="A18" s="19" t="s">
        <v>17</v>
      </c>
      <c r="B18" s="52">
        <v>51691.69</v>
      </c>
      <c r="C18" s="63">
        <v>11348.98</v>
      </c>
      <c r="D18" s="63">
        <v>7074.04</v>
      </c>
      <c r="E18" s="160">
        <v>70114.709999999992</v>
      </c>
    </row>
    <row r="19" spans="1:9" ht="22.5" customHeight="1">
      <c r="A19" s="7" t="s">
        <v>18</v>
      </c>
      <c r="B19" s="181">
        <v>2126876.5299999998</v>
      </c>
      <c r="C19" s="183">
        <v>418199.19999999995</v>
      </c>
      <c r="D19" s="183">
        <v>387672.07</v>
      </c>
      <c r="E19" s="188">
        <v>2932747.8</v>
      </c>
    </row>
    <row r="20" spans="1:9" ht="13">
      <c r="A20" s="7" t="s">
        <v>0</v>
      </c>
      <c r="B20" s="15"/>
      <c r="C20" s="15"/>
      <c r="D20" s="15"/>
      <c r="E20" s="154"/>
    </row>
    <row r="21" spans="1:9">
      <c r="A21" s="5" t="s">
        <v>0</v>
      </c>
    </row>
    <row r="22" spans="1:9">
      <c r="A22" s="5"/>
    </row>
    <row r="23" spans="1:9">
      <c r="A23" s="5" t="s">
        <v>175</v>
      </c>
      <c r="I23" s="159"/>
    </row>
    <row r="24" spans="1:9">
      <c r="A24" s="5" t="s">
        <v>94</v>
      </c>
    </row>
    <row r="25" spans="1:9" s="5" customFormat="1" ht="10">
      <c r="A25" s="5" t="s">
        <v>215</v>
      </c>
    </row>
  </sheetData>
  <phoneticPr fontId="3" type="noConversion"/>
  <hyperlinks>
    <hyperlink ref="E1" location="Contenu!A1" display="retour"/>
  </hyperlinks>
  <pageMargins left="0.78740157499999996" right="0.78740157499999996" top="0.984251969" bottom="0.984251969" header="0.4921259845" footer="0.4921259845"/>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9" tint="0.39997558519241921"/>
    <pageSetUpPr fitToPage="1"/>
  </sheetPr>
  <dimension ref="A1:G38"/>
  <sheetViews>
    <sheetView zoomScale="80" zoomScaleNormal="80" workbookViewId="0">
      <selection activeCell="F28" sqref="F28"/>
    </sheetView>
  </sheetViews>
  <sheetFormatPr baseColWidth="10" defaultColWidth="11.453125" defaultRowHeight="12.5"/>
  <cols>
    <col min="1" max="1" width="37.26953125" style="2" customWidth="1"/>
    <col min="2" max="2" width="17.26953125" style="2" bestFit="1" customWidth="1"/>
    <col min="3" max="3" width="21" style="2" bestFit="1" customWidth="1"/>
    <col min="4" max="4" width="21" style="2" customWidth="1"/>
    <col min="5" max="5" width="23.54296875" style="2" customWidth="1"/>
    <col min="6" max="6" width="15.54296875" style="2" bestFit="1" customWidth="1"/>
    <col min="7" max="7" width="11.453125" style="27"/>
    <col min="8" max="16384" width="11.453125" style="2"/>
  </cols>
  <sheetData>
    <row r="1" spans="1:7" ht="13">
      <c r="A1" s="7" t="s">
        <v>233</v>
      </c>
      <c r="F1" s="31"/>
      <c r="G1" s="31" t="s">
        <v>54</v>
      </c>
    </row>
    <row r="2" spans="1:7">
      <c r="A2" s="2" t="s">
        <v>0</v>
      </c>
    </row>
    <row r="4" spans="1:7" ht="12.75" customHeight="1">
      <c r="A4" s="55" t="s">
        <v>12</v>
      </c>
      <c r="F4" s="142"/>
    </row>
    <row r="5" spans="1:7" s="18" customFormat="1" ht="39">
      <c r="A5" s="17"/>
      <c r="B5" s="8" t="s">
        <v>13</v>
      </c>
      <c r="C5" s="8" t="s">
        <v>203</v>
      </c>
      <c r="D5" s="8" t="s">
        <v>204</v>
      </c>
      <c r="E5" s="8" t="s">
        <v>169</v>
      </c>
      <c r="F5" s="143" t="s">
        <v>14</v>
      </c>
      <c r="G5" s="28"/>
    </row>
    <row r="6" spans="1:7" ht="13">
      <c r="A6" s="19" t="s">
        <v>15</v>
      </c>
      <c r="B6" s="21">
        <v>56.690958792573021</v>
      </c>
      <c r="C6" s="21">
        <v>8.7313341145720802</v>
      </c>
      <c r="D6" s="60">
        <v>2.6669177536088244</v>
      </c>
      <c r="E6" s="60">
        <v>31.910789339246083</v>
      </c>
      <c r="F6" s="154">
        <v>100.00000000000001</v>
      </c>
    </row>
    <row r="7" spans="1:7" ht="13">
      <c r="A7" s="19" t="s">
        <v>205</v>
      </c>
      <c r="B7" s="21">
        <v>26.548787318818011</v>
      </c>
      <c r="C7" s="21">
        <v>48.096374380381555</v>
      </c>
      <c r="D7" s="60">
        <v>3.0687057783428693</v>
      </c>
      <c r="E7" s="60">
        <v>22.286132522457574</v>
      </c>
      <c r="F7" s="154">
        <v>100.00000000000001</v>
      </c>
    </row>
    <row r="8" spans="1:7" ht="13">
      <c r="A8" s="19" t="s">
        <v>16</v>
      </c>
      <c r="B8" s="21">
        <v>51.573759316783551</v>
      </c>
      <c r="C8" s="21">
        <v>5.9810942946645591</v>
      </c>
      <c r="D8" s="60">
        <v>6.7615590080645296</v>
      </c>
      <c r="E8" s="60">
        <v>35.68358738048736</v>
      </c>
      <c r="F8" s="154">
        <v>100</v>
      </c>
    </row>
    <row r="9" spans="1:7" ht="13">
      <c r="A9" s="19" t="s">
        <v>17</v>
      </c>
      <c r="B9" s="21">
        <v>32.863522163813947</v>
      </c>
      <c r="C9" s="21">
        <v>31.24591206052656</v>
      </c>
      <c r="D9" s="60">
        <v>6.3438243168292621</v>
      </c>
      <c r="E9" s="60">
        <v>29.546741458830226</v>
      </c>
      <c r="F9" s="154">
        <v>99.999999999999986</v>
      </c>
    </row>
    <row r="10" spans="1:7" ht="22.5" customHeight="1">
      <c r="A10" s="7" t="s">
        <v>18</v>
      </c>
      <c r="B10" s="22">
        <v>47.538904385766109</v>
      </c>
      <c r="C10" s="22">
        <v>19.799652874066929</v>
      </c>
      <c r="D10" s="59">
        <v>3.1586586739945832</v>
      </c>
      <c r="E10" s="59">
        <v>29.502784066172378</v>
      </c>
      <c r="F10" s="154">
        <v>100</v>
      </c>
    </row>
    <row r="11" spans="1:7" ht="12.75" customHeight="1">
      <c r="A11" s="16" t="s">
        <v>0</v>
      </c>
      <c r="F11" s="142"/>
    </row>
    <row r="12" spans="1:7" ht="30" customHeight="1">
      <c r="A12" s="16"/>
    </row>
    <row r="13" spans="1:7" ht="12.75" customHeight="1">
      <c r="A13" s="55" t="s">
        <v>19</v>
      </c>
      <c r="F13" s="142"/>
    </row>
    <row r="14" spans="1:7" s="18" customFormat="1" ht="39">
      <c r="A14" s="17"/>
      <c r="B14" s="8" t="s">
        <v>13</v>
      </c>
      <c r="C14" s="8" t="s">
        <v>203</v>
      </c>
      <c r="D14" s="8" t="s">
        <v>204</v>
      </c>
      <c r="E14" s="8" t="s">
        <v>169</v>
      </c>
      <c r="F14" s="143" t="s">
        <v>14</v>
      </c>
      <c r="G14" s="28"/>
    </row>
    <row r="15" spans="1:7" ht="13">
      <c r="A15" s="19" t="s">
        <v>15</v>
      </c>
      <c r="B15" s="52">
        <v>761879.41</v>
      </c>
      <c r="C15" s="21">
        <v>117341.88</v>
      </c>
      <c r="D15" s="21">
        <v>35841.160000000003</v>
      </c>
      <c r="E15" s="60">
        <v>428854.51</v>
      </c>
      <c r="F15" s="164">
        <v>1343916.96</v>
      </c>
    </row>
    <row r="16" spans="1:7" ht="13">
      <c r="A16" s="19" t="s">
        <v>205</v>
      </c>
      <c r="B16" s="52">
        <v>153739.82999999999</v>
      </c>
      <c r="C16" s="21">
        <v>278518.5</v>
      </c>
      <c r="D16" s="21">
        <v>17770.39</v>
      </c>
      <c r="E16" s="60">
        <v>129055.47</v>
      </c>
      <c r="F16" s="164">
        <v>579084.18999999994</v>
      </c>
    </row>
    <row r="17" spans="1:7" ht="13">
      <c r="A17" s="19" t="s">
        <v>16</v>
      </c>
      <c r="B17" s="52">
        <v>78486.850000000006</v>
      </c>
      <c r="C17" s="21">
        <v>9102.25</v>
      </c>
      <c r="D17" s="21">
        <v>10289.99</v>
      </c>
      <c r="E17" s="60">
        <v>54304.6</v>
      </c>
      <c r="F17" s="164">
        <v>152183.69</v>
      </c>
    </row>
    <row r="18" spans="1:7" ht="13">
      <c r="A18" s="19" t="s">
        <v>17</v>
      </c>
      <c r="B18" s="52">
        <v>16987.71</v>
      </c>
      <c r="C18" s="21">
        <v>16151.54</v>
      </c>
      <c r="D18" s="21">
        <v>3279.23</v>
      </c>
      <c r="E18" s="60">
        <v>15273.21</v>
      </c>
      <c r="F18" s="164">
        <v>51691.69</v>
      </c>
    </row>
    <row r="19" spans="1:7" ht="21.75" customHeight="1">
      <c r="A19" s="7" t="s">
        <v>18</v>
      </c>
      <c r="B19" s="181">
        <v>1011093.7999999999</v>
      </c>
      <c r="C19" s="181">
        <v>421114.17</v>
      </c>
      <c r="D19" s="181">
        <v>67180.77</v>
      </c>
      <c r="E19" s="187">
        <v>627487.78999999992</v>
      </c>
      <c r="F19" s="186">
        <v>2126876.5299999998</v>
      </c>
      <c r="G19" s="22"/>
    </row>
    <row r="20" spans="1:7">
      <c r="A20" s="6"/>
      <c r="F20" s="142"/>
    </row>
    <row r="21" spans="1:7">
      <c r="A21" s="6"/>
      <c r="F21" s="142"/>
    </row>
    <row r="22" spans="1:7">
      <c r="A22" s="6"/>
    </row>
    <row r="23" spans="1:7">
      <c r="A23" s="5" t="s">
        <v>175</v>
      </c>
    </row>
    <row r="24" spans="1:7">
      <c r="A24" s="5" t="s">
        <v>94</v>
      </c>
    </row>
    <row r="25" spans="1:7">
      <c r="A25" s="5" t="s">
        <v>215</v>
      </c>
    </row>
    <row r="38" spans="1:1">
      <c r="A38" s="2" t="s">
        <v>78</v>
      </c>
    </row>
  </sheetData>
  <phoneticPr fontId="3" type="noConversion"/>
  <hyperlinks>
    <hyperlink ref="G1" location="Contenu!A1" display="retour"/>
  </hyperlinks>
  <pageMargins left="0.78740157499999996" right="0.78740157499999996" top="0.984251969" bottom="0.984251969" header="0.4921259845" footer="0.4921259845"/>
  <pageSetup paperSize="9" scale="81"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6" tint="0.39997558519241921"/>
    <pageSetUpPr fitToPage="1"/>
  </sheetPr>
  <dimension ref="A1:I29"/>
  <sheetViews>
    <sheetView workbookViewId="0">
      <selection activeCell="A23" sqref="A23:B23"/>
    </sheetView>
  </sheetViews>
  <sheetFormatPr baseColWidth="10" defaultColWidth="11.453125" defaultRowHeight="12.5"/>
  <cols>
    <col min="1" max="1" width="38.81640625" style="65" customWidth="1"/>
    <col min="2" max="2" width="41.7265625" style="65" customWidth="1"/>
    <col min="3" max="3" width="7" style="65" customWidth="1"/>
    <col min="4" max="5" width="38.81640625" style="65" customWidth="1"/>
    <col min="6" max="16384" width="11.453125" style="65"/>
  </cols>
  <sheetData>
    <row r="1" spans="1:9" s="66" customFormat="1">
      <c r="A1" s="131"/>
      <c r="B1" s="131"/>
      <c r="C1" s="131"/>
      <c r="D1" s="31" t="s">
        <v>54</v>
      </c>
      <c r="E1" s="131"/>
      <c r="F1" s="131"/>
      <c r="G1" s="131"/>
      <c r="H1" s="131"/>
      <c r="I1" s="131"/>
    </row>
    <row r="2" spans="1:9" s="66" customFormat="1" ht="15.5">
      <c r="A2" s="233" t="s">
        <v>74</v>
      </c>
      <c r="B2" s="233"/>
      <c r="C2" s="233"/>
      <c r="D2" s="233"/>
      <c r="E2" s="233"/>
      <c r="F2" s="233"/>
      <c r="G2" s="233"/>
      <c r="H2" s="233"/>
      <c r="I2" s="233"/>
    </row>
    <row r="3" spans="1:9" s="66" customFormat="1">
      <c r="A3" s="131"/>
      <c r="B3" s="131"/>
      <c r="C3" s="131"/>
      <c r="D3" s="131"/>
      <c r="E3" s="131"/>
      <c r="F3" s="131"/>
      <c r="G3" s="131"/>
      <c r="H3" s="131"/>
      <c r="I3" s="131"/>
    </row>
    <row r="4" spans="1:9" s="66" customFormat="1">
      <c r="A4" s="132" t="s">
        <v>176</v>
      </c>
      <c r="B4" s="132"/>
      <c r="C4" s="132"/>
      <c r="D4" s="132"/>
      <c r="E4" s="132"/>
      <c r="F4" s="132"/>
      <c r="G4" s="132"/>
      <c r="H4" s="132"/>
      <c r="I4" s="132"/>
    </row>
    <row r="5" spans="1:9" s="66" customFormat="1">
      <c r="A5" s="132"/>
      <c r="B5" s="132"/>
      <c r="C5" s="132"/>
      <c r="D5" s="132"/>
      <c r="E5" s="132"/>
      <c r="F5" s="132"/>
      <c r="G5" s="132"/>
      <c r="H5" s="132"/>
      <c r="I5" s="132"/>
    </row>
    <row r="6" spans="1:9" s="110" customFormat="1" ht="15" customHeight="1">
      <c r="A6" s="109" t="s">
        <v>111</v>
      </c>
      <c r="B6" s="109"/>
      <c r="D6" s="109" t="s">
        <v>112</v>
      </c>
    </row>
    <row r="7" spans="1:9" s="66" customFormat="1" ht="60" customHeight="1">
      <c r="A7" s="111" t="s">
        <v>132</v>
      </c>
      <c r="B7" s="112" t="s">
        <v>116</v>
      </c>
      <c r="D7" s="111" t="s">
        <v>139</v>
      </c>
      <c r="E7" s="113" t="s">
        <v>117</v>
      </c>
    </row>
    <row r="8" spans="1:9" s="66" customFormat="1" ht="7.5" customHeight="1">
      <c r="A8" s="114"/>
      <c r="B8" s="115"/>
      <c r="D8" s="114"/>
      <c r="E8" s="116"/>
    </row>
    <row r="9" spans="1:9" s="66" customFormat="1" ht="60" customHeight="1">
      <c r="A9" s="111" t="s">
        <v>133</v>
      </c>
      <c r="B9" s="117" t="s">
        <v>178</v>
      </c>
      <c r="D9" s="111" t="s">
        <v>138</v>
      </c>
      <c r="E9" s="118" t="s">
        <v>180</v>
      </c>
    </row>
    <row r="10" spans="1:9" s="66" customFormat="1" ht="7.5" customHeight="1">
      <c r="A10" s="119"/>
      <c r="D10" s="119"/>
      <c r="E10" s="65"/>
    </row>
    <row r="11" spans="1:9" s="66" customFormat="1" ht="60" customHeight="1">
      <c r="A11" s="111" t="s">
        <v>134</v>
      </c>
      <c r="B11" s="117" t="s">
        <v>108</v>
      </c>
      <c r="D11" s="111" t="s">
        <v>137</v>
      </c>
      <c r="E11" s="118" t="s">
        <v>109</v>
      </c>
    </row>
    <row r="12" spans="1:9" s="66" customFormat="1" ht="7.5" customHeight="1">
      <c r="A12" s="119"/>
      <c r="D12" s="119"/>
      <c r="E12" s="65"/>
    </row>
    <row r="13" spans="1:9" s="66" customFormat="1" ht="60" customHeight="1">
      <c r="A13" s="111" t="s">
        <v>135</v>
      </c>
      <c r="B13" s="117" t="s">
        <v>179</v>
      </c>
      <c r="D13" s="111" t="s">
        <v>136</v>
      </c>
      <c r="E13" s="118" t="s">
        <v>181</v>
      </c>
    </row>
    <row r="14" spans="1:9" s="66" customFormat="1" ht="17.25" customHeight="1">
      <c r="A14" s="120"/>
      <c r="B14" s="120"/>
      <c r="C14" s="120"/>
      <c r="D14" s="120"/>
      <c r="E14" s="120"/>
      <c r="F14" s="120"/>
      <c r="G14" s="120"/>
      <c r="H14" s="120"/>
      <c r="I14" s="120"/>
    </row>
    <row r="15" spans="1:9" s="66" customFormat="1" ht="15" customHeight="1">
      <c r="A15" s="121" t="s">
        <v>113</v>
      </c>
      <c r="B15" s="120"/>
      <c r="C15" s="122"/>
      <c r="D15" s="121" t="s">
        <v>114</v>
      </c>
      <c r="E15" s="120"/>
      <c r="F15" s="122"/>
      <c r="G15" s="122"/>
      <c r="H15" s="122"/>
      <c r="I15" s="122"/>
    </row>
    <row r="16" spans="1:9" s="66" customFormat="1" ht="60" customHeight="1">
      <c r="A16" s="123" t="s">
        <v>115</v>
      </c>
      <c r="B16" s="124" t="s">
        <v>151</v>
      </c>
      <c r="C16" s="125"/>
      <c r="D16" s="123" t="s">
        <v>144</v>
      </c>
      <c r="E16" s="124" t="s">
        <v>152</v>
      </c>
      <c r="F16" s="125"/>
      <c r="G16" s="125"/>
      <c r="I16" s="125"/>
    </row>
    <row r="17" spans="1:9" s="66" customFormat="1" ht="26.25" customHeight="1">
      <c r="A17" s="222" t="s">
        <v>131</v>
      </c>
      <c r="B17" s="222"/>
      <c r="C17" s="222"/>
      <c r="D17" s="126"/>
      <c r="E17" s="126"/>
      <c r="F17" s="126"/>
      <c r="G17" s="126"/>
      <c r="H17" s="126"/>
      <c r="I17" s="126"/>
    </row>
    <row r="18" spans="1:9" s="126" customFormat="1" ht="11.5"/>
    <row r="19" spans="1:9" s="127" customFormat="1" ht="18" customHeight="1">
      <c r="A19" s="234" t="s">
        <v>177</v>
      </c>
      <c r="B19" s="234"/>
      <c r="C19" s="234"/>
      <c r="D19" s="234"/>
      <c r="E19" s="234"/>
    </row>
    <row r="20" spans="1:9" ht="45" customHeight="1">
      <c r="A20" s="235" t="s">
        <v>118</v>
      </c>
      <c r="B20" s="236"/>
      <c r="C20" s="236"/>
      <c r="D20" s="236"/>
      <c r="E20" s="236"/>
    </row>
    <row r="21" spans="1:9" ht="93" customHeight="1">
      <c r="A21" s="235" t="s">
        <v>182</v>
      </c>
      <c r="B21" s="237"/>
      <c r="C21" s="237"/>
      <c r="D21" s="237"/>
      <c r="E21" s="237"/>
    </row>
    <row r="22" spans="1:9" s="119" customFormat="1" ht="39" customHeight="1">
      <c r="A22" s="231" t="s">
        <v>183</v>
      </c>
      <c r="B22" s="231"/>
      <c r="C22" s="231"/>
      <c r="D22" s="231"/>
      <c r="E22" s="231"/>
    </row>
    <row r="23" spans="1:9" s="119" customFormat="1">
      <c r="A23" s="231" t="s">
        <v>198</v>
      </c>
      <c r="B23" s="231"/>
      <c r="C23" s="201"/>
      <c r="D23" s="201"/>
      <c r="E23" s="201"/>
    </row>
    <row r="24" spans="1:9" s="119" customFormat="1" ht="18" customHeight="1">
      <c r="A24" s="232" t="s">
        <v>184</v>
      </c>
      <c r="B24" s="232"/>
      <c r="C24" s="232"/>
      <c r="D24" s="232"/>
      <c r="E24" s="232"/>
    </row>
    <row r="25" spans="1:9">
      <c r="A25" s="126" t="s">
        <v>185</v>
      </c>
      <c r="B25" s="126"/>
      <c r="C25" s="126"/>
      <c r="D25" s="126"/>
      <c r="E25" s="126"/>
    </row>
    <row r="26" spans="1:9">
      <c r="A26" s="228" t="s">
        <v>186</v>
      </c>
      <c r="B26" s="229"/>
      <c r="C26" s="229"/>
      <c r="D26" s="229"/>
      <c r="E26" s="229"/>
    </row>
    <row r="27" spans="1:9">
      <c r="A27" s="230"/>
      <c r="B27" s="230"/>
      <c r="C27" s="230"/>
      <c r="D27" s="230"/>
      <c r="E27" s="230"/>
    </row>
    <row r="28" spans="1:9">
      <c r="A28" s="200"/>
    </row>
    <row r="29" spans="1:9">
      <c r="A29" s="200"/>
      <c r="D29" s="128"/>
    </row>
  </sheetData>
  <mergeCells count="10">
    <mergeCell ref="A26:E26"/>
    <mergeCell ref="A27:E27"/>
    <mergeCell ref="A22:E22"/>
    <mergeCell ref="A24:E24"/>
    <mergeCell ref="A2:I2"/>
    <mergeCell ref="A17:C17"/>
    <mergeCell ref="A19:E19"/>
    <mergeCell ref="A20:E20"/>
    <mergeCell ref="A21:E21"/>
    <mergeCell ref="A23:B23"/>
  </mergeCells>
  <hyperlinks>
    <hyperlink ref="D1" location="Contenu!A1" display="retour"/>
    <hyperlink ref="A26" r:id="rId1"/>
  </hyperlinks>
  <pageMargins left="0.70866141732283472" right="0.70866141732283472" top="0.74803149606299213" bottom="0.74803149606299213" header="0.31496062992125984" footer="0.31496062992125984"/>
  <pageSetup paperSize="9" scale="63"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6" tint="0.39997558519241921"/>
    <pageSetUpPr fitToPage="1"/>
  </sheetPr>
  <dimension ref="A1:R60"/>
  <sheetViews>
    <sheetView zoomScale="69" zoomScaleNormal="69" workbookViewId="0">
      <pane ySplit="4" topLeftCell="A5" activePane="bottomLeft" state="frozen"/>
      <selection activeCell="A32" sqref="A32"/>
      <selection pane="bottomLeft" activeCell="O2" sqref="O2"/>
    </sheetView>
  </sheetViews>
  <sheetFormatPr baseColWidth="10" defaultColWidth="11.453125" defaultRowHeight="12.5"/>
  <cols>
    <col min="1" max="1" width="2.26953125" style="82" customWidth="1"/>
    <col min="2" max="2" width="47.7265625" style="5" customWidth="1"/>
    <col min="3" max="4" width="3.7265625" style="5" customWidth="1"/>
    <col min="5" max="12" width="10.7265625" style="5" customWidth="1"/>
    <col min="13" max="13" width="13.7265625" style="5" customWidth="1"/>
    <col min="14" max="14" width="10.7265625" style="5" customWidth="1"/>
    <col min="15" max="18" width="11.453125" style="5"/>
    <col min="19" max="16384" width="11.453125" style="65"/>
  </cols>
  <sheetData>
    <row r="1" spans="1:18" ht="13">
      <c r="A1" s="26" t="s">
        <v>234</v>
      </c>
      <c r="E1" s="65"/>
      <c r="G1" s="31" t="s">
        <v>54</v>
      </c>
    </row>
    <row r="2" spans="1:18">
      <c r="A2" s="82" t="s">
        <v>0</v>
      </c>
    </row>
    <row r="3" spans="1:18">
      <c r="A3" s="82" t="s">
        <v>0</v>
      </c>
      <c r="B3" s="38"/>
    </row>
    <row r="4" spans="1:18">
      <c r="A4" s="83"/>
      <c r="B4" s="84"/>
      <c r="C4" s="85"/>
      <c r="D4" s="85"/>
      <c r="E4" s="83" t="s">
        <v>36</v>
      </c>
      <c r="F4" s="83" t="s">
        <v>37</v>
      </c>
      <c r="G4" s="83" t="s">
        <v>38</v>
      </c>
      <c r="H4" s="83" t="s">
        <v>248</v>
      </c>
      <c r="I4" s="83" t="s">
        <v>39</v>
      </c>
      <c r="J4" s="83" t="s">
        <v>206</v>
      </c>
      <c r="K4" s="83" t="s">
        <v>207</v>
      </c>
      <c r="L4" s="83" t="s">
        <v>40</v>
      </c>
      <c r="M4" s="83" t="s">
        <v>106</v>
      </c>
      <c r="N4" s="85"/>
      <c r="O4" s="108"/>
      <c r="P4" s="108"/>
      <c r="Q4" s="86"/>
      <c r="R4" s="86"/>
    </row>
    <row r="5" spans="1:18">
      <c r="A5" s="82" t="s">
        <v>100</v>
      </c>
      <c r="B5" s="87"/>
      <c r="C5" s="87"/>
      <c r="D5" s="87"/>
      <c r="E5" s="100"/>
      <c r="F5" s="100"/>
      <c r="G5" s="100"/>
      <c r="H5" s="100"/>
      <c r="I5" s="100"/>
      <c r="J5" s="100"/>
      <c r="K5" s="100"/>
      <c r="L5" s="100"/>
      <c r="M5" s="100"/>
      <c r="N5" s="87"/>
      <c r="O5" s="87"/>
      <c r="P5" s="87"/>
      <c r="Q5" s="87"/>
      <c r="R5" s="87"/>
    </row>
    <row r="6" spans="1:18">
      <c r="A6" s="88"/>
      <c r="B6" s="87" t="s">
        <v>140</v>
      </c>
      <c r="C6" s="90"/>
      <c r="D6" s="90"/>
      <c r="E6" s="99">
        <v>27246.934793103446</v>
      </c>
      <c r="F6" s="99">
        <v>32064.816642477879</v>
      </c>
      <c r="G6" s="99">
        <v>26027.299890186918</v>
      </c>
      <c r="H6" s="99">
        <v>23776.181628721544</v>
      </c>
      <c r="I6" s="99">
        <v>18937.268518518518</v>
      </c>
      <c r="J6" s="99">
        <v>26364.795836065576</v>
      </c>
      <c r="K6" s="99">
        <v>24171.929814814815</v>
      </c>
      <c r="L6" s="99">
        <v>31614.787596287704</v>
      </c>
      <c r="M6" s="99">
        <v>27505.282245750706</v>
      </c>
      <c r="N6" s="90"/>
      <c r="O6" s="90"/>
      <c r="P6" s="90"/>
      <c r="Q6" s="90"/>
      <c r="R6" s="90"/>
    </row>
    <row r="7" spans="1:18" ht="12.75" customHeight="1">
      <c r="A7" s="88"/>
      <c r="B7" s="87" t="s">
        <v>141</v>
      </c>
      <c r="C7" s="90"/>
      <c r="D7" s="90"/>
      <c r="E7" s="99">
        <v>56215.967275862065</v>
      </c>
      <c r="F7" s="99">
        <v>39927.261000884959</v>
      </c>
      <c r="G7" s="99">
        <v>43532.131837850473</v>
      </c>
      <c r="H7" s="99">
        <v>29350.781041681264</v>
      </c>
      <c r="I7" s="99">
        <v>45662.058641975309</v>
      </c>
      <c r="J7" s="99">
        <v>34313.169836065579</v>
      </c>
      <c r="K7" s="99">
        <v>35809.481049382717</v>
      </c>
      <c r="L7" s="99">
        <v>36743.335809976794</v>
      </c>
      <c r="M7" s="99">
        <v>40244.846226746929</v>
      </c>
      <c r="N7" s="90"/>
      <c r="O7" s="90"/>
      <c r="P7" s="90"/>
      <c r="Q7" s="90"/>
      <c r="R7" s="90"/>
    </row>
    <row r="8" spans="1:18" ht="21" customHeight="1">
      <c r="A8" s="88"/>
      <c r="B8" s="87" t="s">
        <v>142</v>
      </c>
      <c r="C8" s="90"/>
      <c r="D8" s="90"/>
      <c r="E8" s="99">
        <v>35367.151466134776</v>
      </c>
      <c r="F8" s="99">
        <v>38043.47831652889</v>
      </c>
      <c r="G8" s="99">
        <v>29523.027520449017</v>
      </c>
      <c r="H8" s="99">
        <v>26458.023297574578</v>
      </c>
      <c r="I8" s="99">
        <v>26476.737412548304</v>
      </c>
      <c r="J8" s="99">
        <v>31218.438491328896</v>
      </c>
      <c r="K8" s="99">
        <v>31850.44231160275</v>
      </c>
      <c r="L8" s="99">
        <v>34415.783427353388</v>
      </c>
      <c r="M8" s="99">
        <v>32769.97920957765</v>
      </c>
      <c r="N8" s="90"/>
      <c r="O8" s="90"/>
      <c r="P8" s="90"/>
      <c r="Q8" s="90"/>
      <c r="R8" s="90"/>
    </row>
    <row r="9" spans="1:18" ht="12.75" customHeight="1">
      <c r="A9" s="88"/>
      <c r="B9" s="87" t="s">
        <v>143</v>
      </c>
      <c r="C9" s="90"/>
      <c r="D9" s="90"/>
      <c r="E9" s="99">
        <v>72969.625558172091</v>
      </c>
      <c r="F9" s="99">
        <v>47371.91873142658</v>
      </c>
      <c r="G9" s="99">
        <v>49378.934107461289</v>
      </c>
      <c r="H9" s="99">
        <v>32661.411353988271</v>
      </c>
      <c r="I9" s="99">
        <v>63841.431788207126</v>
      </c>
      <c r="J9" s="99">
        <v>40630.073095593187</v>
      </c>
      <c r="K9" s="99">
        <v>47184.805644800523</v>
      </c>
      <c r="L9" s="99">
        <v>39998.708951730128</v>
      </c>
      <c r="M9" s="99">
        <v>47947.981858898806</v>
      </c>
      <c r="N9" s="90"/>
      <c r="O9" s="90"/>
      <c r="P9" s="90"/>
      <c r="Q9" s="90"/>
      <c r="R9" s="90"/>
    </row>
    <row r="10" spans="1:18" ht="21" customHeight="1">
      <c r="A10" s="82" t="s">
        <v>101</v>
      </c>
      <c r="B10" s="87"/>
      <c r="C10" s="90"/>
      <c r="D10" s="90"/>
      <c r="E10" s="99"/>
      <c r="F10" s="99"/>
      <c r="G10" s="99"/>
      <c r="H10" s="99"/>
      <c r="I10" s="99"/>
      <c r="J10" s="99"/>
      <c r="K10" s="99"/>
      <c r="L10" s="99"/>
      <c r="M10" s="99"/>
      <c r="N10" s="90"/>
      <c r="O10" s="90"/>
      <c r="P10" s="90"/>
      <c r="Q10" s="90"/>
      <c r="R10" s="90"/>
    </row>
    <row r="11" spans="1:18">
      <c r="A11" s="88"/>
      <c r="B11" s="87" t="s">
        <v>140</v>
      </c>
      <c r="C11" s="90"/>
      <c r="D11" s="90"/>
      <c r="E11" s="99">
        <v>34084.874256896546</v>
      </c>
      <c r="F11" s="99">
        <v>38050.401884955754</v>
      </c>
      <c r="G11" s="99">
        <v>29968.73161448598</v>
      </c>
      <c r="H11" s="99">
        <v>28390.681929947459</v>
      </c>
      <c r="I11" s="99">
        <v>25566.002225617282</v>
      </c>
      <c r="J11" s="99">
        <v>34241.55813114754</v>
      </c>
      <c r="K11" s="99">
        <v>27058.911296296297</v>
      </c>
      <c r="L11" s="99">
        <v>40559.439167053366</v>
      </c>
      <c r="M11" s="99">
        <v>33720.319830996217</v>
      </c>
      <c r="N11" s="90"/>
      <c r="O11" s="90"/>
      <c r="P11" s="90"/>
      <c r="Q11" s="90"/>
      <c r="R11" s="90"/>
    </row>
    <row r="12" spans="1:18" ht="12.75" customHeight="1">
      <c r="A12" s="88"/>
      <c r="B12" s="87" t="s">
        <v>141</v>
      </c>
      <c r="C12" s="90"/>
      <c r="D12" s="90"/>
      <c r="E12" s="99">
        <v>64197.376386206895</v>
      </c>
      <c r="F12" s="99">
        <v>46955.275342477878</v>
      </c>
      <c r="G12" s="99">
        <v>50128.886282242995</v>
      </c>
      <c r="H12" s="99">
        <v>34953.099419614708</v>
      </c>
      <c r="I12" s="99">
        <v>54297.618980555555</v>
      </c>
      <c r="J12" s="99">
        <v>43825.541575409836</v>
      </c>
      <c r="K12" s="99">
        <v>39913.561296296291</v>
      </c>
      <c r="L12" s="99">
        <v>47098.244523433881</v>
      </c>
      <c r="M12" s="99">
        <v>47875.040549740312</v>
      </c>
      <c r="N12" s="90"/>
      <c r="O12" s="90"/>
      <c r="P12" s="90"/>
      <c r="Q12" s="90"/>
      <c r="R12" s="90"/>
    </row>
    <row r="13" spans="1:18" ht="21" customHeight="1">
      <c r="A13" s="88"/>
      <c r="B13" s="87" t="s">
        <v>142</v>
      </c>
      <c r="C13" s="90"/>
      <c r="D13" s="90"/>
      <c r="E13" s="99">
        <v>44242.955022336755</v>
      </c>
      <c r="F13" s="99">
        <v>45145.108895706449</v>
      </c>
      <c r="G13" s="99">
        <v>33993.833088349063</v>
      </c>
      <c r="H13" s="99">
        <v>31593.01756970006</v>
      </c>
      <c r="I13" s="99">
        <v>35744.559832077051</v>
      </c>
      <c r="J13" s="99">
        <v>40545.277991578587</v>
      </c>
      <c r="K13" s="99">
        <v>35654.509170767415</v>
      </c>
      <c r="L13" s="99">
        <v>44152.910091736048</v>
      </c>
      <c r="M13" s="99">
        <v>40174.617003712752</v>
      </c>
      <c r="N13" s="90"/>
      <c r="O13" s="90"/>
      <c r="P13" s="90"/>
      <c r="Q13" s="90"/>
      <c r="R13" s="90"/>
    </row>
    <row r="14" spans="1:18">
      <c r="A14" s="88"/>
      <c r="B14" s="87" t="s">
        <v>143</v>
      </c>
      <c r="C14" s="90"/>
      <c r="D14" s="90"/>
      <c r="E14" s="99">
        <v>83329.679159144565</v>
      </c>
      <c r="F14" s="99">
        <v>55710.3450568853</v>
      </c>
      <c r="G14" s="99">
        <v>56861.698890175991</v>
      </c>
      <c r="H14" s="99">
        <v>38895.644944496198</v>
      </c>
      <c r="I14" s="99">
        <v>75915.055989671033</v>
      </c>
      <c r="J14" s="99">
        <v>51893.630526413399</v>
      </c>
      <c r="K14" s="99">
        <v>52592.597746960026</v>
      </c>
      <c r="L14" s="99">
        <v>51271.038225079406</v>
      </c>
      <c r="M14" s="99">
        <v>57038.646957169505</v>
      </c>
      <c r="N14" s="90"/>
      <c r="O14" s="90"/>
      <c r="P14" s="90"/>
      <c r="Q14" s="90"/>
      <c r="R14" s="90"/>
    </row>
    <row r="15" spans="1:18" ht="21" customHeight="1">
      <c r="A15" s="82" t="s">
        <v>130</v>
      </c>
      <c r="B15" s="91"/>
      <c r="C15" s="91"/>
      <c r="D15" s="91"/>
      <c r="E15" s="98"/>
      <c r="F15" s="98"/>
      <c r="G15" s="98"/>
      <c r="H15" s="98"/>
      <c r="I15" s="98"/>
      <c r="J15" s="98"/>
      <c r="K15" s="98"/>
      <c r="L15" s="98"/>
      <c r="M15" s="98"/>
      <c r="N15" s="91"/>
      <c r="O15" s="91"/>
      <c r="P15" s="91"/>
      <c r="Q15" s="87"/>
      <c r="R15" s="87"/>
    </row>
    <row r="16" spans="1:18" ht="14.25" customHeight="1">
      <c r="B16" s="92" t="s">
        <v>166</v>
      </c>
      <c r="C16" s="91"/>
      <c r="D16" s="91"/>
      <c r="E16" s="101">
        <v>3.8713876857408871</v>
      </c>
      <c r="F16" s="101">
        <v>6.1336532495636664</v>
      </c>
      <c r="G16" s="101">
        <v>5.2248205219750927</v>
      </c>
      <c r="H16" s="101">
        <v>7.7028881120016228</v>
      </c>
      <c r="I16" s="101">
        <v>3.1169258373876851</v>
      </c>
      <c r="J16" s="101">
        <v>8.4032244263881992</v>
      </c>
      <c r="K16" s="101">
        <v>7.3305006315043029</v>
      </c>
      <c r="L16" s="101">
        <v>7.6659066330274133</v>
      </c>
      <c r="M16" s="101">
        <v>5.6862609577181455</v>
      </c>
      <c r="N16" s="91"/>
      <c r="O16" s="91"/>
      <c r="P16" s="91"/>
      <c r="Q16" s="87"/>
      <c r="R16" s="87"/>
    </row>
    <row r="17" spans="1:18">
      <c r="A17" s="93"/>
      <c r="B17" s="92" t="s">
        <v>95</v>
      </c>
      <c r="C17" s="92"/>
      <c r="D17" s="92"/>
      <c r="E17" s="101">
        <v>25.715921158195787</v>
      </c>
      <c r="F17" s="101">
        <v>107.61502025502769</v>
      </c>
      <c r="G17" s="101">
        <v>18.640635168894526</v>
      </c>
      <c r="H17" s="101">
        <v>63.637322586275964</v>
      </c>
      <c r="I17" s="101">
        <v>24.212883781428832</v>
      </c>
      <c r="J17" s="101">
        <v>24.997077895890904</v>
      </c>
      <c r="K17" s="101">
        <v>81.023800741467809</v>
      </c>
      <c r="L17" s="101">
        <v>84.250088651227273</v>
      </c>
      <c r="M17" s="101">
        <v>38.548649142799007</v>
      </c>
      <c r="N17" s="92"/>
      <c r="O17" s="92"/>
      <c r="P17" s="92"/>
      <c r="Q17" s="92"/>
      <c r="R17" s="92"/>
    </row>
    <row r="18" spans="1:18">
      <c r="A18" s="93"/>
      <c r="B18" s="92" t="s">
        <v>96</v>
      </c>
      <c r="C18" s="92"/>
      <c r="D18" s="92"/>
      <c r="E18" s="101">
        <v>12.079040373181869</v>
      </c>
      <c r="F18" s="101">
        <v>10.123767098704873</v>
      </c>
      <c r="G18" s="101">
        <v>25.186999657861094</v>
      </c>
      <c r="H18" s="101">
        <v>17.643430151760523</v>
      </c>
      <c r="I18" s="101">
        <v>11.120084629670407</v>
      </c>
      <c r="J18" s="101">
        <v>36.449266526623475</v>
      </c>
      <c r="K18" s="101">
        <v>13.947992226425761</v>
      </c>
      <c r="L18" s="101">
        <v>11.67964240748311</v>
      </c>
      <c r="M18" s="101">
        <v>13.962675410945078</v>
      </c>
      <c r="N18" s="92"/>
      <c r="O18" s="92"/>
      <c r="P18" s="92"/>
      <c r="Q18" s="92"/>
      <c r="R18" s="92"/>
    </row>
    <row r="19" spans="1:18">
      <c r="A19" s="93"/>
      <c r="B19" s="92" t="s">
        <v>145</v>
      </c>
      <c r="C19" s="92"/>
      <c r="D19" s="92"/>
      <c r="E19" s="101">
        <v>8.2186523631073598</v>
      </c>
      <c r="F19" s="101">
        <v>9.2532752024286022</v>
      </c>
      <c r="G19" s="101">
        <v>10.712457413618896</v>
      </c>
      <c r="H19" s="101">
        <v>13.81361045848916</v>
      </c>
      <c r="I19" s="101">
        <v>7.620342385195201</v>
      </c>
      <c r="J19" s="101">
        <v>14.827979811932524</v>
      </c>
      <c r="K19" s="101">
        <v>11.899526244381994</v>
      </c>
      <c r="L19" s="101">
        <v>10.257621879945193</v>
      </c>
      <c r="M19" s="101">
        <v>10.250022830036038</v>
      </c>
      <c r="N19" s="92"/>
      <c r="O19" s="92"/>
      <c r="P19" s="92"/>
      <c r="Q19" s="92"/>
      <c r="R19" s="92"/>
    </row>
    <row r="20" spans="1:18" ht="21" customHeight="1">
      <c r="A20" s="82" t="s">
        <v>150</v>
      </c>
      <c r="B20" s="91"/>
      <c r="C20" s="92"/>
      <c r="D20" s="92"/>
      <c r="E20" s="98"/>
      <c r="F20" s="98"/>
      <c r="G20" s="98"/>
      <c r="H20" s="98"/>
      <c r="I20" s="98"/>
      <c r="J20" s="98"/>
      <c r="K20" s="98"/>
      <c r="L20" s="98"/>
      <c r="M20" s="98"/>
      <c r="N20" s="92"/>
      <c r="O20" s="92"/>
      <c r="P20" s="92"/>
      <c r="Q20" s="92"/>
      <c r="R20" s="92"/>
    </row>
    <row r="21" spans="1:18">
      <c r="A21" s="93"/>
      <c r="B21" s="92" t="s">
        <v>166</v>
      </c>
      <c r="C21" s="92"/>
      <c r="D21" s="92"/>
      <c r="E21" s="101">
        <v>8.8952657358507903</v>
      </c>
      <c r="F21" s="101">
        <v>8.379468524309603</v>
      </c>
      <c r="G21" s="101">
        <v>10.140360718955908</v>
      </c>
      <c r="H21" s="101">
        <v>10.597173165140035</v>
      </c>
      <c r="I21" s="101">
        <v>11.790287098308486</v>
      </c>
      <c r="J21" s="101">
        <v>12.134702137078779</v>
      </c>
      <c r="K21" s="101">
        <v>10.642907681323695</v>
      </c>
      <c r="L21" s="101">
        <v>11.215102377974878</v>
      </c>
      <c r="M21" s="101">
        <v>9.907670194025183</v>
      </c>
      <c r="N21" s="92"/>
      <c r="O21" s="92"/>
      <c r="P21" s="92"/>
      <c r="Q21" s="92"/>
      <c r="R21" s="92"/>
    </row>
    <row r="22" spans="1:18">
      <c r="A22" s="93"/>
      <c r="B22" s="92" t="s">
        <v>95</v>
      </c>
      <c r="C22" s="92"/>
      <c r="D22" s="92"/>
      <c r="E22" s="101">
        <v>54.674486006783141</v>
      </c>
      <c r="F22" s="101">
        <v>162.62880125501769</v>
      </c>
      <c r="G22" s="101">
        <v>26.758641954281405</v>
      </c>
      <c r="H22" s="101">
        <v>91.947005261087355</v>
      </c>
      <c r="I22" s="101">
        <v>69.001811930079768</v>
      </c>
      <c r="J22" s="101">
        <v>31.019760315166383</v>
      </c>
      <c r="K22" s="101">
        <v>156.66123574382755</v>
      </c>
      <c r="L22" s="101">
        <v>118.92293325958897</v>
      </c>
      <c r="M22" s="101">
        <v>61.58749484008527</v>
      </c>
      <c r="N22" s="92"/>
      <c r="O22" s="92"/>
      <c r="P22" s="92"/>
      <c r="Q22" s="92"/>
      <c r="R22" s="92"/>
    </row>
    <row r="23" spans="1:18">
      <c r="A23" s="93"/>
      <c r="B23" s="92" t="s">
        <v>96</v>
      </c>
      <c r="C23" s="92"/>
      <c r="D23" s="92"/>
      <c r="E23" s="101">
        <v>16.380369414471371</v>
      </c>
      <c r="F23" s="101">
        <v>11.797246982229378</v>
      </c>
      <c r="G23" s="101">
        <v>36.341617480891323</v>
      </c>
      <c r="H23" s="101">
        <v>20.118872732319424</v>
      </c>
      <c r="I23" s="101">
        <v>20.210889657314372</v>
      </c>
      <c r="J23" s="101">
        <v>37.257486581011669</v>
      </c>
      <c r="K23" s="101">
        <v>16.144975550014145</v>
      </c>
      <c r="L23" s="101">
        <v>13.087260531170445</v>
      </c>
      <c r="M23" s="101">
        <v>17.169113137526271</v>
      </c>
      <c r="N23" s="92"/>
      <c r="O23" s="92"/>
      <c r="P23" s="92"/>
      <c r="Q23" s="92"/>
      <c r="R23" s="92"/>
    </row>
    <row r="24" spans="1:18">
      <c r="A24" s="93"/>
      <c r="B24" s="92" t="s">
        <v>145</v>
      </c>
      <c r="C24" s="92"/>
      <c r="D24" s="92"/>
      <c r="E24" s="101">
        <v>12.604181276956872</v>
      </c>
      <c r="F24" s="101">
        <v>10.999344158848206</v>
      </c>
      <c r="G24" s="101">
        <v>15.411225546698311</v>
      </c>
      <c r="H24" s="101">
        <v>16.506987943953426</v>
      </c>
      <c r="I24" s="101">
        <v>15.632168763631046</v>
      </c>
      <c r="J24" s="101">
        <v>16.926843952069241</v>
      </c>
      <c r="K24" s="101">
        <v>14.636579332314975</v>
      </c>
      <c r="L24" s="101">
        <v>11.789812331963871</v>
      </c>
      <c r="M24" s="101">
        <v>13.426208846714571</v>
      </c>
      <c r="N24" s="92"/>
      <c r="O24" s="92"/>
      <c r="P24" s="92"/>
      <c r="Q24" s="92"/>
      <c r="R24" s="92"/>
    </row>
    <row r="25" spans="1:18" ht="21" customHeight="1">
      <c r="A25" s="88" t="s">
        <v>148</v>
      </c>
      <c r="B25" s="90"/>
      <c r="C25" s="90"/>
      <c r="D25" s="90"/>
      <c r="E25" s="99"/>
      <c r="F25" s="99"/>
      <c r="G25" s="99"/>
      <c r="H25" s="99"/>
      <c r="I25" s="99"/>
      <c r="J25" s="99"/>
      <c r="K25" s="99"/>
      <c r="L25" s="100"/>
      <c r="M25" s="100"/>
      <c r="N25" s="87"/>
      <c r="O25" s="87"/>
      <c r="P25" s="87"/>
      <c r="Q25" s="87"/>
      <c r="R25" s="87"/>
    </row>
    <row r="26" spans="1:18">
      <c r="A26" s="88"/>
      <c r="B26" s="90" t="s">
        <v>97</v>
      </c>
      <c r="C26" s="90"/>
      <c r="D26" s="90"/>
      <c r="E26" s="99">
        <v>35696967.310000002</v>
      </c>
      <c r="F26" s="99">
        <v>47179541.893660001</v>
      </c>
      <c r="G26" s="99">
        <v>20906912.171909999</v>
      </c>
      <c r="H26" s="99">
        <v>18678356.874800004</v>
      </c>
      <c r="I26" s="99">
        <v>17086460</v>
      </c>
      <c r="J26" s="99">
        <v>21769564.879999999</v>
      </c>
      <c r="K26" s="99">
        <v>5950547.54</v>
      </c>
      <c r="L26" s="99">
        <v>16487775.692849997</v>
      </c>
      <c r="M26" s="99">
        <v>183756126.36322001</v>
      </c>
      <c r="N26" s="90"/>
      <c r="O26" s="90"/>
      <c r="P26" s="90"/>
      <c r="Q26" s="90"/>
      <c r="R26" s="90"/>
    </row>
    <row r="27" spans="1:18">
      <c r="A27" s="88"/>
      <c r="B27" s="90" t="s">
        <v>102</v>
      </c>
      <c r="C27" s="90"/>
      <c r="D27" s="90"/>
      <c r="E27" s="99">
        <v>15803222.18</v>
      </c>
      <c r="F27" s="99">
        <v>36233242.806000002</v>
      </c>
      <c r="G27" s="99">
        <v>11139684.353</v>
      </c>
      <c r="H27" s="99">
        <v>13576199.710000001</v>
      </c>
      <c r="I27" s="99">
        <v>6135675</v>
      </c>
      <c r="J27" s="99">
        <v>16082525.460000001</v>
      </c>
      <c r="K27" s="99">
        <v>3915852.63</v>
      </c>
      <c r="L27" s="99">
        <v>13625973.454</v>
      </c>
      <c r="M27" s="99">
        <v>116512375.59299999</v>
      </c>
      <c r="N27" s="90"/>
      <c r="O27" s="90"/>
      <c r="P27" s="90"/>
      <c r="Q27" s="90"/>
      <c r="R27" s="90"/>
    </row>
    <row r="28" spans="1:18">
      <c r="A28" s="88"/>
      <c r="B28" s="90" t="s">
        <v>205</v>
      </c>
      <c r="C28" s="90"/>
      <c r="D28" s="90"/>
      <c r="E28" s="99">
        <v>16802038.84</v>
      </c>
      <c r="F28" s="99">
        <v>8884562.125</v>
      </c>
      <c r="G28" s="99">
        <v>7492068.0735999998</v>
      </c>
      <c r="H28" s="99">
        <v>3183096.2648</v>
      </c>
      <c r="I28" s="99">
        <v>8658832</v>
      </c>
      <c r="J28" s="99">
        <v>4848508.1399999997</v>
      </c>
      <c r="K28" s="99">
        <v>1885283.3</v>
      </c>
      <c r="L28" s="99">
        <v>2210404.2801000001</v>
      </c>
      <c r="M28" s="99">
        <v>53964793.023499995</v>
      </c>
      <c r="N28" s="90"/>
      <c r="O28" s="90"/>
      <c r="P28" s="90"/>
      <c r="Q28" s="90"/>
      <c r="R28" s="90"/>
    </row>
    <row r="29" spans="1:18">
      <c r="A29" s="88"/>
      <c r="B29" s="90" t="s">
        <v>24</v>
      </c>
      <c r="C29" s="90"/>
      <c r="D29" s="90"/>
      <c r="E29" s="99">
        <v>2626590.7000000002</v>
      </c>
      <c r="F29" s="99">
        <v>753351.21655999997</v>
      </c>
      <c r="G29" s="99">
        <v>2064645.1040000001</v>
      </c>
      <c r="H29" s="99">
        <v>1683830.71</v>
      </c>
      <c r="I29" s="99">
        <v>1121350</v>
      </c>
      <c r="J29" s="99">
        <v>261159.06</v>
      </c>
      <c r="K29" s="99">
        <v>88827.88</v>
      </c>
      <c r="L29" s="99">
        <v>490285.19381000003</v>
      </c>
      <c r="M29" s="99">
        <v>9090039.8643699996</v>
      </c>
      <c r="N29" s="90"/>
      <c r="O29" s="90"/>
      <c r="P29" s="90"/>
      <c r="Q29" s="90"/>
      <c r="R29" s="90"/>
    </row>
    <row r="30" spans="1:18">
      <c r="A30" s="88"/>
      <c r="B30" s="90" t="s">
        <v>103</v>
      </c>
      <c r="C30" s="90"/>
      <c r="D30" s="90"/>
      <c r="E30" s="99">
        <v>465115.59</v>
      </c>
      <c r="F30" s="99">
        <v>1308385.7461000001</v>
      </c>
      <c r="G30" s="99">
        <v>210514.64131000001</v>
      </c>
      <c r="H30" s="99">
        <v>235230.19</v>
      </c>
      <c r="I30" s="99">
        <v>1170603</v>
      </c>
      <c r="J30" s="99">
        <v>577372.22</v>
      </c>
      <c r="K30" s="99">
        <v>60583.73</v>
      </c>
      <c r="L30" s="99">
        <v>161112.76493999999</v>
      </c>
      <c r="M30" s="99">
        <v>4188917.8823500001</v>
      </c>
      <c r="N30" s="90"/>
      <c r="O30" s="90"/>
      <c r="P30" s="90"/>
      <c r="Q30" s="90"/>
      <c r="R30" s="90"/>
    </row>
    <row r="31" spans="1:18" ht="21" customHeight="1">
      <c r="A31" s="88" t="s">
        <v>149</v>
      </c>
      <c r="B31" s="90"/>
      <c r="C31" s="90"/>
      <c r="D31" s="90"/>
      <c r="E31" s="99"/>
      <c r="F31" s="99"/>
      <c r="G31" s="99"/>
      <c r="H31" s="99"/>
      <c r="I31" s="99"/>
      <c r="J31" s="99"/>
      <c r="K31" s="99"/>
      <c r="L31" s="99"/>
      <c r="M31" s="99"/>
      <c r="N31" s="90"/>
      <c r="O31" s="90"/>
      <c r="P31" s="90"/>
      <c r="Q31" s="90"/>
      <c r="R31" s="90"/>
    </row>
    <row r="32" spans="1:18">
      <c r="A32" s="88"/>
      <c r="B32" s="90" t="s">
        <v>97</v>
      </c>
      <c r="C32" s="90"/>
      <c r="D32" s="90"/>
      <c r="E32" s="99">
        <v>40956827.309550002</v>
      </c>
      <c r="F32" s="99">
        <v>55314253.639619999</v>
      </c>
      <c r="G32" s="99">
        <v>24053186.45944</v>
      </c>
      <c r="H32" s="99">
        <v>22207532.875639997</v>
      </c>
      <c r="I32" s="99">
        <v>20103701.999900002</v>
      </c>
      <c r="J32" s="99">
        <v>27728505.903590001</v>
      </c>
      <c r="K32" s="99">
        <v>6631558.54</v>
      </c>
      <c r="L32" s="99">
        <v>21144055.989750002</v>
      </c>
      <c r="M32" s="99">
        <v>218139622.71748999</v>
      </c>
      <c r="N32" s="90"/>
      <c r="O32" s="90"/>
      <c r="P32" s="90"/>
      <c r="Q32" s="90"/>
      <c r="R32" s="90"/>
    </row>
    <row r="33" spans="1:18">
      <c r="A33" s="88"/>
      <c r="B33" s="90" t="s">
        <v>102</v>
      </c>
      <c r="C33" s="90"/>
      <c r="D33" s="90"/>
      <c r="E33" s="99">
        <v>19769227.068999998</v>
      </c>
      <c r="F33" s="99">
        <v>42996954.130000003</v>
      </c>
      <c r="G33" s="99">
        <v>12826617.130999999</v>
      </c>
      <c r="H33" s="99">
        <v>16211079.381999999</v>
      </c>
      <c r="I33" s="99">
        <v>8283384.7210999997</v>
      </c>
      <c r="J33" s="99">
        <v>20887350.460000001</v>
      </c>
      <c r="K33" s="99">
        <v>4383543.63</v>
      </c>
      <c r="L33" s="99">
        <v>17481118.280999999</v>
      </c>
      <c r="M33" s="99">
        <v>142839274.80409998</v>
      </c>
      <c r="N33" s="90"/>
      <c r="O33" s="90"/>
      <c r="P33" s="90"/>
      <c r="Q33" s="90"/>
      <c r="R33" s="90"/>
    </row>
    <row r="34" spans="1:18">
      <c r="A34" s="88"/>
      <c r="B34" s="90" t="s">
        <v>205</v>
      </c>
      <c r="C34" s="90"/>
      <c r="D34" s="90"/>
      <c r="E34" s="99">
        <v>17465251.234999999</v>
      </c>
      <c r="F34" s="99">
        <v>10062507.006999999</v>
      </c>
      <c r="G34" s="99">
        <v>8628546.1977999993</v>
      </c>
      <c r="H34" s="99">
        <v>3747140.3865999999</v>
      </c>
      <c r="I34" s="99">
        <v>9309043.8286000006</v>
      </c>
      <c r="J34" s="99">
        <v>5846229.9009999996</v>
      </c>
      <c r="K34" s="99">
        <v>2082453.3</v>
      </c>
      <c r="L34" s="99">
        <v>2818225.1085999999</v>
      </c>
      <c r="M34" s="99">
        <v>59959396.964599997</v>
      </c>
      <c r="N34" s="90"/>
      <c r="O34" s="90"/>
      <c r="P34" s="90"/>
      <c r="Q34" s="90"/>
      <c r="R34" s="90"/>
    </row>
    <row r="35" spans="1:18">
      <c r="A35" s="88"/>
      <c r="B35" s="90" t="s">
        <v>24</v>
      </c>
      <c r="C35" s="90"/>
      <c r="D35" s="90"/>
      <c r="E35" s="99">
        <v>3225794.8114</v>
      </c>
      <c r="F35" s="99">
        <v>807119.33952000004</v>
      </c>
      <c r="G35" s="99">
        <v>2352771.0011</v>
      </c>
      <c r="H35" s="99">
        <v>1972191.1897</v>
      </c>
      <c r="I35" s="99">
        <v>1271104.2774</v>
      </c>
      <c r="J35" s="99">
        <v>307828.69919999997</v>
      </c>
      <c r="K35" s="99">
        <v>98248.88</v>
      </c>
      <c r="L35" s="99">
        <v>626044.46175999998</v>
      </c>
      <c r="M35" s="99">
        <v>10661102.660080001</v>
      </c>
      <c r="N35" s="90"/>
      <c r="O35" s="90"/>
      <c r="P35" s="90"/>
      <c r="Q35" s="90"/>
      <c r="R35" s="90"/>
    </row>
    <row r="36" spans="1:18">
      <c r="A36" s="88"/>
      <c r="B36" s="90" t="s">
        <v>103</v>
      </c>
      <c r="C36" s="90"/>
      <c r="D36" s="90"/>
      <c r="E36" s="99">
        <v>496554.19415</v>
      </c>
      <c r="F36" s="99">
        <v>1447673.1631</v>
      </c>
      <c r="G36" s="99">
        <v>245252.12953999999</v>
      </c>
      <c r="H36" s="99">
        <v>277121.91733999999</v>
      </c>
      <c r="I36" s="99">
        <v>1240169.1728000001</v>
      </c>
      <c r="J36" s="99">
        <v>687096.84339000005</v>
      </c>
      <c r="K36" s="99">
        <v>67312.73</v>
      </c>
      <c r="L36" s="99">
        <v>218668.13839000001</v>
      </c>
      <c r="M36" s="99">
        <v>4679848.2887100009</v>
      </c>
      <c r="N36" s="90"/>
      <c r="O36" s="90"/>
      <c r="P36" s="90"/>
      <c r="Q36" s="90"/>
      <c r="R36" s="90"/>
    </row>
    <row r="37" spans="1:18" ht="21" customHeight="1">
      <c r="A37" s="88" t="s">
        <v>104</v>
      </c>
      <c r="C37" s="87"/>
      <c r="D37" s="87"/>
      <c r="E37" s="100"/>
      <c r="F37" s="100"/>
      <c r="G37" s="100"/>
      <c r="H37" s="100"/>
      <c r="I37" s="100"/>
      <c r="J37" s="100"/>
      <c r="K37" s="100"/>
      <c r="L37" s="100"/>
      <c r="M37" s="99"/>
      <c r="N37" s="87"/>
      <c r="O37" s="87"/>
      <c r="P37" s="87"/>
      <c r="Q37" s="87"/>
      <c r="R37" s="87"/>
    </row>
    <row r="38" spans="1:18" ht="12.75" customHeight="1">
      <c r="A38" s="88"/>
      <c r="B38" s="95" t="s">
        <v>173</v>
      </c>
      <c r="C38" s="87"/>
      <c r="D38" s="87"/>
      <c r="E38" s="100">
        <v>594</v>
      </c>
      <c r="F38" s="100">
        <v>1159</v>
      </c>
      <c r="G38" s="100">
        <v>435</v>
      </c>
      <c r="H38" s="100">
        <v>586</v>
      </c>
      <c r="I38" s="100">
        <v>334</v>
      </c>
      <c r="J38" s="100">
        <v>626</v>
      </c>
      <c r="K38" s="100">
        <v>166</v>
      </c>
      <c r="L38" s="100">
        <v>444</v>
      </c>
      <c r="M38" s="99">
        <v>4344</v>
      </c>
      <c r="N38" s="87"/>
      <c r="O38" s="87"/>
      <c r="P38" s="87"/>
      <c r="Q38" s="87"/>
      <c r="R38" s="87"/>
    </row>
    <row r="39" spans="1:18">
      <c r="A39" s="94"/>
      <c r="B39" s="95" t="s">
        <v>174</v>
      </c>
      <c r="C39" s="96"/>
      <c r="D39" s="96"/>
      <c r="E39" s="100">
        <v>580</v>
      </c>
      <c r="F39" s="100">
        <v>1130</v>
      </c>
      <c r="G39" s="100">
        <v>428</v>
      </c>
      <c r="H39" s="100">
        <v>571</v>
      </c>
      <c r="I39" s="100">
        <v>324</v>
      </c>
      <c r="J39" s="100">
        <v>610</v>
      </c>
      <c r="K39" s="100">
        <v>162</v>
      </c>
      <c r="L39" s="100">
        <v>431</v>
      </c>
      <c r="M39" s="99">
        <v>4236</v>
      </c>
      <c r="N39" s="96"/>
      <c r="O39" s="96"/>
      <c r="P39" s="96"/>
      <c r="Q39" s="95"/>
      <c r="R39" s="95"/>
    </row>
    <row r="40" spans="1:18">
      <c r="A40" s="94"/>
      <c r="B40" s="95" t="s">
        <v>105</v>
      </c>
      <c r="C40" s="96"/>
      <c r="D40" s="96"/>
      <c r="E40" s="103">
        <v>446.83333333000002</v>
      </c>
      <c r="F40" s="103">
        <v>952.41666665000002</v>
      </c>
      <c r="G40" s="103">
        <v>377.32188358000002</v>
      </c>
      <c r="H40" s="103">
        <v>513.12222222000003</v>
      </c>
      <c r="I40" s="103">
        <v>231.73833332999999</v>
      </c>
      <c r="J40" s="103">
        <v>515.16111109999997</v>
      </c>
      <c r="K40" s="103">
        <v>122.94499999999999</v>
      </c>
      <c r="L40" s="103">
        <v>395.92222221999998</v>
      </c>
      <c r="M40" s="99">
        <v>3555.4607724300004</v>
      </c>
      <c r="N40" s="96"/>
      <c r="O40" s="96"/>
      <c r="P40" s="96"/>
      <c r="Q40" s="95"/>
      <c r="R40" s="95"/>
    </row>
    <row r="41" spans="1:18" ht="21" customHeight="1">
      <c r="A41" s="94" t="s">
        <v>110</v>
      </c>
      <c r="B41" s="95"/>
      <c r="C41" s="96"/>
      <c r="D41" s="96"/>
      <c r="E41" s="130"/>
      <c r="F41" s="130"/>
      <c r="G41" s="130"/>
      <c r="H41" s="130"/>
      <c r="I41" s="130"/>
      <c r="J41" s="130"/>
      <c r="K41" s="130"/>
      <c r="L41" s="130"/>
      <c r="M41" s="99"/>
      <c r="N41" s="96"/>
      <c r="O41" s="96"/>
      <c r="P41" s="96"/>
      <c r="Q41" s="95"/>
      <c r="R41" s="95"/>
    </row>
    <row r="42" spans="1:18" ht="12.75" customHeight="1">
      <c r="B42" s="89" t="s">
        <v>146</v>
      </c>
      <c r="C42" s="92"/>
      <c r="D42" s="92"/>
      <c r="E42" s="92"/>
      <c r="F42" s="92"/>
      <c r="G42" s="92"/>
      <c r="H42" s="92"/>
      <c r="I42" s="92"/>
      <c r="J42" s="92"/>
      <c r="K42" s="92"/>
      <c r="L42" s="92"/>
      <c r="M42" s="92"/>
      <c r="N42" s="92"/>
      <c r="O42" s="92"/>
      <c r="P42" s="92"/>
      <c r="Q42" s="87"/>
      <c r="R42" s="87"/>
    </row>
    <row r="43" spans="1:18" ht="12.75" customHeight="1">
      <c r="B43" s="87" t="s">
        <v>165</v>
      </c>
      <c r="C43" s="92"/>
      <c r="D43" s="92"/>
      <c r="E43" s="101">
        <v>149.817080355</v>
      </c>
      <c r="F43" s="101">
        <v>184.229520976</v>
      </c>
      <c r="G43" s="101">
        <v>81.916689424999987</v>
      </c>
      <c r="H43" s="101">
        <v>74.128040249000009</v>
      </c>
      <c r="I43" s="101">
        <v>103.948575264</v>
      </c>
      <c r="J43" s="101">
        <v>72.591182747000005</v>
      </c>
      <c r="K43" s="101">
        <v>22.09944561</v>
      </c>
      <c r="L43" s="101">
        <v>56.222964957999999</v>
      </c>
      <c r="M43" s="99">
        <v>744.95349958400004</v>
      </c>
      <c r="N43" s="102"/>
      <c r="O43" s="92"/>
      <c r="Q43" s="87"/>
      <c r="R43" s="87"/>
    </row>
    <row r="44" spans="1:18">
      <c r="A44" s="94"/>
      <c r="B44" s="95" t="s">
        <v>98</v>
      </c>
      <c r="C44" s="97"/>
      <c r="D44" s="97"/>
      <c r="E44" s="101">
        <v>22.5541211</v>
      </c>
      <c r="F44" s="101">
        <v>10.50039295</v>
      </c>
      <c r="G44" s="101">
        <v>22.960590995</v>
      </c>
      <c r="H44" s="101">
        <v>8.9727219310000006</v>
      </c>
      <c r="I44" s="101">
        <v>13.381305709999999</v>
      </c>
      <c r="J44" s="101">
        <v>24.402852307</v>
      </c>
      <c r="K44" s="101">
        <v>1.9994125</v>
      </c>
      <c r="L44" s="101">
        <v>5.1157216200000004</v>
      </c>
      <c r="M44" s="99">
        <v>109.88711911300001</v>
      </c>
      <c r="N44" s="102"/>
      <c r="O44" s="97"/>
      <c r="Q44" s="95"/>
      <c r="R44" s="95"/>
    </row>
    <row r="45" spans="1:18">
      <c r="A45" s="94"/>
      <c r="B45" s="95" t="s">
        <v>99</v>
      </c>
      <c r="C45" s="97"/>
      <c r="D45" s="97"/>
      <c r="E45" s="101">
        <v>48.017059475000003</v>
      </c>
      <c r="F45" s="101">
        <v>111.61852983999999</v>
      </c>
      <c r="G45" s="101">
        <v>16.992893389999999</v>
      </c>
      <c r="H45" s="101">
        <v>32.363321366000001</v>
      </c>
      <c r="I45" s="101">
        <v>29.136468902000001</v>
      </c>
      <c r="J45" s="101">
        <v>16.735590538</v>
      </c>
      <c r="K45" s="101">
        <v>11.61457487</v>
      </c>
      <c r="L45" s="101">
        <v>36.901814709999996</v>
      </c>
      <c r="M45" s="99">
        <v>303.38025309099999</v>
      </c>
      <c r="N45" s="102"/>
      <c r="O45" s="97"/>
      <c r="Q45" s="95"/>
      <c r="R45" s="95"/>
    </row>
    <row r="46" spans="1:18">
      <c r="B46" s="95" t="s">
        <v>167</v>
      </c>
      <c r="E46" s="101">
        <v>70.571180575</v>
      </c>
      <c r="F46" s="101">
        <v>122.11892279</v>
      </c>
      <c r="G46" s="101">
        <v>39.953484384999996</v>
      </c>
      <c r="H46" s="101">
        <v>41.336043297000003</v>
      </c>
      <c r="I46" s="101">
        <v>42.517774611999997</v>
      </c>
      <c r="J46" s="101">
        <v>41.138442845</v>
      </c>
      <c r="K46" s="101">
        <v>13.61398737</v>
      </c>
      <c r="L46" s="101">
        <v>42.017536329999999</v>
      </c>
      <c r="M46" s="99">
        <v>413.26737220399997</v>
      </c>
      <c r="N46" s="102"/>
    </row>
    <row r="47" spans="1:18" ht="21" customHeight="1">
      <c r="B47" s="89" t="s">
        <v>147</v>
      </c>
      <c r="E47" s="101"/>
      <c r="F47" s="101"/>
      <c r="G47" s="101"/>
      <c r="H47" s="101"/>
      <c r="I47" s="101"/>
      <c r="J47" s="101"/>
      <c r="K47" s="101"/>
      <c r="L47" s="101"/>
      <c r="M47" s="101"/>
      <c r="N47" s="102"/>
    </row>
    <row r="48" spans="1:18">
      <c r="B48" s="87" t="s">
        <v>165</v>
      </c>
      <c r="E48" s="101">
        <v>65.203223514999991</v>
      </c>
      <c r="F48" s="101">
        <v>134.85342139799999</v>
      </c>
      <c r="G48" s="101">
        <v>42.207571492</v>
      </c>
      <c r="H48" s="101">
        <v>53.882293994999998</v>
      </c>
      <c r="I48" s="101">
        <v>27.480246859000001</v>
      </c>
      <c r="J48" s="101">
        <v>50.269054247</v>
      </c>
      <c r="K48" s="101">
        <v>15.221404230000001</v>
      </c>
      <c r="L48" s="101">
        <v>38.430322388</v>
      </c>
      <c r="M48" s="99">
        <v>427.54753812399997</v>
      </c>
      <c r="N48" s="102"/>
    </row>
    <row r="49" spans="1:14">
      <c r="B49" s="95" t="s">
        <v>98</v>
      </c>
      <c r="E49" s="101">
        <v>10.60823873</v>
      </c>
      <c r="F49" s="101">
        <v>6.9483387399999996</v>
      </c>
      <c r="G49" s="101">
        <v>15.994832649999999</v>
      </c>
      <c r="H49" s="101">
        <v>6.210098941</v>
      </c>
      <c r="I49" s="101">
        <v>4.6955288700000004</v>
      </c>
      <c r="J49" s="101">
        <v>19.664884377</v>
      </c>
      <c r="K49" s="101">
        <v>1.0340784000000001</v>
      </c>
      <c r="L49" s="101">
        <v>3.6241958400000001</v>
      </c>
      <c r="M49" s="99">
        <v>68.780196547999992</v>
      </c>
      <c r="N49" s="102"/>
    </row>
    <row r="50" spans="1:14">
      <c r="B50" s="95" t="s">
        <v>99</v>
      </c>
      <c r="E50" s="101">
        <v>35.408236854999998</v>
      </c>
      <c r="F50" s="101">
        <v>95.785059149999995</v>
      </c>
      <c r="G50" s="101">
        <v>11.777131280000001</v>
      </c>
      <c r="H50" s="101">
        <v>28.381311795999999</v>
      </c>
      <c r="I50" s="101">
        <v>16.030961798</v>
      </c>
      <c r="J50" s="101">
        <v>16.372548338000001</v>
      </c>
      <c r="K50" s="101">
        <v>10.03408147</v>
      </c>
      <c r="L50" s="101">
        <v>32.932789790000001</v>
      </c>
      <c r="M50" s="99">
        <v>246.72212047699998</v>
      </c>
      <c r="N50" s="102"/>
    </row>
    <row r="51" spans="1:14">
      <c r="B51" s="95" t="s">
        <v>167</v>
      </c>
      <c r="E51" s="101">
        <v>46.016475584999995</v>
      </c>
      <c r="F51" s="101">
        <v>102.73339788999999</v>
      </c>
      <c r="G51" s="101">
        <v>27.771963929999998</v>
      </c>
      <c r="H51" s="101">
        <v>34.591410736999997</v>
      </c>
      <c r="I51" s="101">
        <v>20.726490668</v>
      </c>
      <c r="J51" s="101">
        <v>36.037432715000001</v>
      </c>
      <c r="K51" s="101">
        <v>11.068159870000001</v>
      </c>
      <c r="L51" s="101">
        <v>36.55698563</v>
      </c>
      <c r="M51" s="99">
        <v>315.50231702499997</v>
      </c>
      <c r="N51" s="102"/>
    </row>
    <row r="56" spans="1:14">
      <c r="A56" s="5" t="s">
        <v>168</v>
      </c>
    </row>
    <row r="57" spans="1:14">
      <c r="A57" s="5" t="s">
        <v>94</v>
      </c>
    </row>
    <row r="58" spans="1:14">
      <c r="A58" s="5" t="s">
        <v>215</v>
      </c>
    </row>
    <row r="59" spans="1:14">
      <c r="A59" s="5"/>
    </row>
    <row r="60" spans="1:14">
      <c r="A60" s="6"/>
    </row>
  </sheetData>
  <hyperlinks>
    <hyperlink ref="G1" location="Contenu!A1" display="retour"/>
  </hyperlinks>
  <pageMargins left="0.70866141732283472" right="0.70866141732283472" top="0.74803149606299213" bottom="0.74803149606299213" header="0.31496062992125984" footer="0.31496062992125984"/>
  <pageSetup paperSize="9" scale="5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6" tint="0.39997558519241921"/>
    <pageSetUpPr fitToPage="1"/>
  </sheetPr>
  <dimension ref="A1:R59"/>
  <sheetViews>
    <sheetView zoomScale="82" zoomScaleNormal="82" workbookViewId="0">
      <pane ySplit="4" topLeftCell="A5" activePane="bottomLeft" state="frozen"/>
      <selection activeCell="A56" sqref="A56"/>
      <selection pane="bottomLeft" activeCell="O2" sqref="O2"/>
    </sheetView>
  </sheetViews>
  <sheetFormatPr baseColWidth="10" defaultColWidth="11.453125" defaultRowHeight="12.5"/>
  <cols>
    <col min="1" max="1" width="2.26953125" style="82" customWidth="1"/>
    <col min="2" max="2" width="47.7265625" style="5" customWidth="1"/>
    <col min="3" max="4" width="3.7265625" style="5" customWidth="1"/>
    <col min="5" max="12" width="10.7265625" style="5" customWidth="1"/>
    <col min="13" max="13" width="13.7265625" style="5" customWidth="1"/>
    <col min="14" max="14" width="10.7265625" style="5" customWidth="1"/>
    <col min="15" max="18" width="11.453125" style="5"/>
    <col min="19" max="16384" width="11.453125" style="65"/>
  </cols>
  <sheetData>
    <row r="1" spans="1:18" ht="13">
      <c r="A1" s="26" t="s">
        <v>235</v>
      </c>
      <c r="E1" s="65"/>
      <c r="G1" s="31" t="s">
        <v>54</v>
      </c>
    </row>
    <row r="2" spans="1:18">
      <c r="A2" s="82" t="s">
        <v>0</v>
      </c>
    </row>
    <row r="3" spans="1:18">
      <c r="A3" s="82" t="s">
        <v>0</v>
      </c>
      <c r="B3" s="38"/>
    </row>
    <row r="4" spans="1:18">
      <c r="A4" s="83"/>
      <c r="B4" s="84"/>
      <c r="C4" s="85"/>
      <c r="D4" s="85"/>
      <c r="E4" s="83" t="s">
        <v>36</v>
      </c>
      <c r="F4" s="83" t="s">
        <v>37</v>
      </c>
      <c r="G4" s="83" t="s">
        <v>38</v>
      </c>
      <c r="H4" s="83" t="s">
        <v>248</v>
      </c>
      <c r="I4" s="83" t="s">
        <v>39</v>
      </c>
      <c r="J4" s="83" t="s">
        <v>206</v>
      </c>
      <c r="K4" s="83" t="s">
        <v>207</v>
      </c>
      <c r="L4" s="83" t="s">
        <v>40</v>
      </c>
      <c r="M4" s="83" t="s">
        <v>106</v>
      </c>
      <c r="N4" s="85"/>
      <c r="O4" s="108"/>
      <c r="P4" s="108"/>
      <c r="Q4" s="86"/>
      <c r="R4" s="86"/>
    </row>
    <row r="5" spans="1:18">
      <c r="A5" s="82" t="s">
        <v>100</v>
      </c>
      <c r="B5" s="87"/>
      <c r="C5" s="87"/>
      <c r="D5" s="87"/>
      <c r="E5" s="100"/>
      <c r="F5" s="100"/>
      <c r="G5" s="100"/>
      <c r="H5" s="100"/>
      <c r="I5" s="100"/>
      <c r="J5" s="100"/>
      <c r="K5" s="100"/>
      <c r="L5" s="100"/>
      <c r="M5" s="100"/>
      <c r="N5" s="87"/>
      <c r="O5" s="87"/>
      <c r="P5" s="87"/>
      <c r="Q5" s="87"/>
      <c r="R5" s="87"/>
    </row>
    <row r="6" spans="1:18">
      <c r="A6" s="88"/>
      <c r="B6" s="87" t="s">
        <v>140</v>
      </c>
      <c r="C6" s="90"/>
      <c r="D6" s="90"/>
      <c r="E6" s="99">
        <v>29598.36797895623</v>
      </c>
      <c r="F6" s="99">
        <v>34306.894944272448</v>
      </c>
      <c r="G6" s="99">
        <v>26493.604052803486</v>
      </c>
      <c r="H6" s="99">
        <v>23352.408351706035</v>
      </c>
      <c r="I6" s="99">
        <v>14712.107016937669</v>
      </c>
      <c r="J6" s="99">
        <v>34766.646120433019</v>
      </c>
      <c r="K6" s="99">
        <v>24793.398072289154</v>
      </c>
      <c r="L6" s="99">
        <v>26661.520920283438</v>
      </c>
      <c r="M6" s="99">
        <v>27602.439147207366</v>
      </c>
      <c r="N6" s="90"/>
      <c r="O6" s="90"/>
      <c r="P6" s="90"/>
      <c r="Q6" s="90"/>
      <c r="R6" s="90"/>
    </row>
    <row r="7" spans="1:18" ht="12.75" customHeight="1">
      <c r="A7" s="88"/>
      <c r="B7" s="87" t="s">
        <v>141</v>
      </c>
      <c r="C7" s="90"/>
      <c r="D7" s="90"/>
      <c r="E7" s="99">
        <v>48561.180672558919</v>
      </c>
      <c r="F7" s="99">
        <v>57689.374950808393</v>
      </c>
      <c r="G7" s="99">
        <v>41979.603720195977</v>
      </c>
      <c r="H7" s="99">
        <v>38951.269943307088</v>
      </c>
      <c r="I7" s="99">
        <v>30035.538410569105</v>
      </c>
      <c r="J7" s="99">
        <v>68601.431629905273</v>
      </c>
      <c r="K7" s="99">
        <v>30076.091156626502</v>
      </c>
      <c r="L7" s="99">
        <v>49566.195290079719</v>
      </c>
      <c r="M7" s="99">
        <v>48042.172781862741</v>
      </c>
      <c r="N7" s="90"/>
      <c r="O7" s="90"/>
      <c r="P7" s="90"/>
      <c r="Q7" s="90"/>
      <c r="R7" s="90"/>
    </row>
    <row r="8" spans="1:18" ht="21" customHeight="1">
      <c r="A8" s="88"/>
      <c r="B8" s="87" t="s">
        <v>142</v>
      </c>
      <c r="C8" s="90"/>
      <c r="D8" s="90"/>
      <c r="E8" s="99">
        <v>38408.36827853632</v>
      </c>
      <c r="F8" s="99">
        <v>41435.100587062196</v>
      </c>
      <c r="G8" s="99">
        <v>34482.710935072588</v>
      </c>
      <c r="H8" s="99">
        <v>28951.150533645712</v>
      </c>
      <c r="I8" s="99">
        <v>24336.321641170329</v>
      </c>
      <c r="J8" s="99">
        <v>39601.771782262476</v>
      </c>
      <c r="K8" s="99">
        <v>28192.071129133896</v>
      </c>
      <c r="L8" s="99">
        <v>33650.519564336304</v>
      </c>
      <c r="M8" s="99">
        <v>35013.303306626767</v>
      </c>
      <c r="N8" s="90"/>
      <c r="O8" s="90"/>
      <c r="P8" s="90"/>
      <c r="Q8" s="90"/>
      <c r="R8" s="90"/>
    </row>
    <row r="9" spans="1:18" ht="12.75" customHeight="1">
      <c r="A9" s="88"/>
      <c r="B9" s="87" t="s">
        <v>143</v>
      </c>
      <c r="C9" s="90"/>
      <c r="D9" s="90"/>
      <c r="E9" s="99">
        <v>63015.491686510104</v>
      </c>
      <c r="F9" s="99">
        <v>69675.937090032821</v>
      </c>
      <c r="G9" s="99">
        <v>54638.490760536508</v>
      </c>
      <c r="H9" s="99">
        <v>48289.840714564627</v>
      </c>
      <c r="I9" s="99">
        <v>49683.877542748058</v>
      </c>
      <c r="J9" s="99">
        <v>78142.085662594676</v>
      </c>
      <c r="K9" s="99">
        <v>34198.914513521653</v>
      </c>
      <c r="L9" s="99">
        <v>62559.38021411308</v>
      </c>
      <c r="M9" s="99">
        <v>60940.816068818851</v>
      </c>
      <c r="N9" s="90"/>
      <c r="O9" s="90"/>
      <c r="P9" s="90"/>
      <c r="Q9" s="90"/>
      <c r="R9" s="90"/>
    </row>
    <row r="10" spans="1:18" ht="21" customHeight="1">
      <c r="A10" s="82" t="s">
        <v>101</v>
      </c>
      <c r="B10" s="87"/>
      <c r="C10" s="90"/>
      <c r="D10" s="90"/>
      <c r="E10" s="99"/>
      <c r="F10" s="99"/>
      <c r="G10" s="99"/>
      <c r="H10" s="99"/>
      <c r="I10" s="99"/>
      <c r="J10" s="99"/>
      <c r="K10" s="99"/>
      <c r="L10" s="99"/>
      <c r="M10" s="99"/>
      <c r="N10" s="90"/>
      <c r="O10" s="90"/>
      <c r="P10" s="90"/>
      <c r="Q10" s="90"/>
      <c r="R10" s="90"/>
    </row>
    <row r="11" spans="1:18">
      <c r="A11" s="88"/>
      <c r="B11" s="87" t="s">
        <v>140</v>
      </c>
      <c r="C11" s="90"/>
      <c r="D11" s="90"/>
      <c r="E11" s="99">
        <v>38469.48699494949</v>
      </c>
      <c r="F11" s="99">
        <v>44586.853863089098</v>
      </c>
      <c r="G11" s="99">
        <v>30721.030291235711</v>
      </c>
      <c r="H11" s="99">
        <v>26219.49855958005</v>
      </c>
      <c r="I11" s="99">
        <v>17468.973484417344</v>
      </c>
      <c r="J11" s="99">
        <v>42075.693481732073</v>
      </c>
      <c r="K11" s="99">
        <v>27694.323373493975</v>
      </c>
      <c r="L11" s="99">
        <v>29923.471266607619</v>
      </c>
      <c r="M11" s="99">
        <v>33328.196247771841</v>
      </c>
      <c r="N11" s="90"/>
      <c r="O11" s="90"/>
      <c r="P11" s="90"/>
      <c r="Q11" s="90"/>
      <c r="R11" s="90"/>
    </row>
    <row r="12" spans="1:18" ht="12.75" customHeight="1">
      <c r="A12" s="88"/>
      <c r="B12" s="87" t="s">
        <v>141</v>
      </c>
      <c r="C12" s="90"/>
      <c r="D12" s="90"/>
      <c r="E12" s="99">
        <v>59386.407431818181</v>
      </c>
      <c r="F12" s="99">
        <v>71549.260605091156</v>
      </c>
      <c r="G12" s="99">
        <v>48646.582610234072</v>
      </c>
      <c r="H12" s="99">
        <v>43897.129982677165</v>
      </c>
      <c r="I12" s="99">
        <v>34184.934362466127</v>
      </c>
      <c r="J12" s="99">
        <v>81575.248950608933</v>
      </c>
      <c r="K12" s="99">
        <v>33609.414048192768</v>
      </c>
      <c r="L12" s="99">
        <v>56568.05564570416</v>
      </c>
      <c r="M12" s="99">
        <v>56761.461306149737</v>
      </c>
      <c r="N12" s="90"/>
      <c r="O12" s="90"/>
      <c r="P12" s="90"/>
      <c r="Q12" s="90"/>
      <c r="R12" s="90"/>
    </row>
    <row r="13" spans="1:18" ht="21" customHeight="1">
      <c r="A13" s="88"/>
      <c r="B13" s="87" t="s">
        <v>142</v>
      </c>
      <c r="C13" s="90"/>
      <c r="D13" s="90"/>
      <c r="E13" s="99">
        <v>49919.989677771708</v>
      </c>
      <c r="F13" s="99">
        <v>53851.005101998424</v>
      </c>
      <c r="G13" s="99">
        <v>39984.911265713308</v>
      </c>
      <c r="H13" s="99">
        <v>32505.625898737471</v>
      </c>
      <c r="I13" s="99">
        <v>28896.646616858801</v>
      </c>
      <c r="J13" s="99">
        <v>47927.315308814985</v>
      </c>
      <c r="K13" s="99">
        <v>31490.654574348573</v>
      </c>
      <c r="L13" s="99">
        <v>37767.551157360242</v>
      </c>
      <c r="M13" s="99">
        <v>42276.345132494491</v>
      </c>
      <c r="N13" s="90"/>
      <c r="O13" s="90"/>
      <c r="P13" s="90"/>
      <c r="Q13" s="90"/>
      <c r="R13" s="90"/>
    </row>
    <row r="14" spans="1:18">
      <c r="A14" s="88"/>
      <c r="B14" s="87" t="s">
        <v>143</v>
      </c>
      <c r="C14" s="90"/>
      <c r="D14" s="90"/>
      <c r="E14" s="99">
        <v>77062.864040415079</v>
      </c>
      <c r="F14" s="99">
        <v>86415.597066350907</v>
      </c>
      <c r="G14" s="99">
        <v>63315.88721506259</v>
      </c>
      <c r="H14" s="99">
        <v>54421.471181179229</v>
      </c>
      <c r="I14" s="99">
        <v>56547.682597026091</v>
      </c>
      <c r="J14" s="99">
        <v>92920.21959301451</v>
      </c>
      <c r="K14" s="99">
        <v>38216.584458996622</v>
      </c>
      <c r="L14" s="99">
        <v>71396.6944689214</v>
      </c>
      <c r="M14" s="99">
        <v>72001.110128003042</v>
      </c>
      <c r="N14" s="90"/>
      <c r="O14" s="90"/>
      <c r="P14" s="90"/>
      <c r="Q14" s="90"/>
      <c r="R14" s="90"/>
    </row>
    <row r="15" spans="1:18" ht="21" customHeight="1">
      <c r="A15" s="82" t="s">
        <v>130</v>
      </c>
      <c r="B15" s="91"/>
      <c r="C15" s="91"/>
      <c r="D15" s="91"/>
      <c r="E15" s="98"/>
      <c r="F15" s="98"/>
      <c r="G15" s="98"/>
      <c r="H15" s="98"/>
      <c r="I15" s="98"/>
      <c r="J15" s="98"/>
      <c r="K15" s="98"/>
      <c r="L15" s="98"/>
      <c r="M15" s="98"/>
      <c r="N15" s="91"/>
      <c r="O15" s="91"/>
      <c r="P15" s="91"/>
      <c r="Q15" s="87"/>
      <c r="R15" s="87"/>
    </row>
    <row r="16" spans="1:18" ht="14.25" customHeight="1">
      <c r="B16" s="92" t="s">
        <v>166</v>
      </c>
      <c r="C16" s="91"/>
      <c r="D16" s="91"/>
      <c r="E16" s="101">
        <v>4.25109690696996</v>
      </c>
      <c r="F16" s="101">
        <v>3.7344994638917623</v>
      </c>
      <c r="G16" s="101">
        <v>5.5648677893429737</v>
      </c>
      <c r="H16" s="101">
        <v>5.5785848960862596</v>
      </c>
      <c r="I16" s="101">
        <v>5.3821017738514776</v>
      </c>
      <c r="J16" s="101">
        <v>3.7588781314755679</v>
      </c>
      <c r="K16" s="101">
        <v>8.1737236818412189</v>
      </c>
      <c r="L16" s="101">
        <v>4.710164695249639</v>
      </c>
      <c r="M16" s="101">
        <v>4.5998186431152321</v>
      </c>
      <c r="N16" s="91"/>
      <c r="O16" s="91"/>
      <c r="P16" s="91"/>
      <c r="Q16" s="87"/>
      <c r="R16" s="87"/>
    </row>
    <row r="17" spans="1:18">
      <c r="A17" s="93"/>
      <c r="B17" s="92" t="s">
        <v>95</v>
      </c>
      <c r="C17" s="92"/>
      <c r="D17" s="92"/>
      <c r="E17" s="101">
        <v>47.438527052758339</v>
      </c>
      <c r="F17" s="101">
        <v>46.172001609449055</v>
      </c>
      <c r="G17" s="101">
        <v>18.528471102517017</v>
      </c>
      <c r="H17" s="101">
        <v>44.201892991387638</v>
      </c>
      <c r="I17" s="101">
        <v>43.05882838387766</v>
      </c>
      <c r="J17" s="101">
        <v>14.651506130072695</v>
      </c>
      <c r="K17" s="101">
        <v>57.411198944435206</v>
      </c>
      <c r="L17" s="101">
        <v>38.58499368576588</v>
      </c>
      <c r="M17" s="101">
        <v>31.228111775716506</v>
      </c>
      <c r="N17" s="92"/>
      <c r="O17" s="92"/>
      <c r="P17" s="92"/>
      <c r="Q17" s="92"/>
      <c r="R17" s="92"/>
    </row>
    <row r="18" spans="1:18">
      <c r="A18" s="93"/>
      <c r="B18" s="92" t="s">
        <v>96</v>
      </c>
      <c r="C18" s="92"/>
      <c r="D18" s="92"/>
      <c r="E18" s="101">
        <v>9.7145653632126407</v>
      </c>
      <c r="F18" s="101">
        <v>9.4656393033749797</v>
      </c>
      <c r="G18" s="101">
        <v>19.697821158855124</v>
      </c>
      <c r="H18" s="101">
        <v>20.853528722956558</v>
      </c>
      <c r="I18" s="101">
        <v>25.107052241597696</v>
      </c>
      <c r="J18" s="101">
        <v>44.523329795711078</v>
      </c>
      <c r="K18" s="101">
        <v>12.712462318247606</v>
      </c>
      <c r="L18" s="101">
        <v>15.557676805208578</v>
      </c>
      <c r="M18" s="101">
        <v>15.23458291606036</v>
      </c>
      <c r="N18" s="92"/>
      <c r="O18" s="92"/>
      <c r="P18" s="92"/>
      <c r="Q18" s="92"/>
      <c r="R18" s="92"/>
    </row>
    <row r="19" spans="1:18">
      <c r="A19" s="93"/>
      <c r="B19" s="92" t="s">
        <v>145</v>
      </c>
      <c r="C19" s="92"/>
      <c r="D19" s="92"/>
      <c r="E19" s="101">
        <v>8.0633374732278291</v>
      </c>
      <c r="F19" s="101">
        <v>7.8552488203927036</v>
      </c>
      <c r="G19" s="101">
        <v>9.5476304013193545</v>
      </c>
      <c r="H19" s="101">
        <v>14.168925829923756</v>
      </c>
      <c r="I19" s="101">
        <v>15.859550904004289</v>
      </c>
      <c r="J19" s="101">
        <v>11.023838583198723</v>
      </c>
      <c r="K19" s="101">
        <v>10.407866475947136</v>
      </c>
      <c r="L19" s="101">
        <v>11.08724146501469</v>
      </c>
      <c r="M19" s="101">
        <v>10.239338491130464</v>
      </c>
      <c r="N19" s="92"/>
      <c r="O19" s="92"/>
      <c r="P19" s="92"/>
      <c r="Q19" s="92"/>
      <c r="R19" s="92"/>
    </row>
    <row r="20" spans="1:18" ht="21" customHeight="1">
      <c r="A20" s="82" t="s">
        <v>150</v>
      </c>
      <c r="B20" s="91"/>
      <c r="C20" s="92"/>
      <c r="D20" s="92"/>
      <c r="E20" s="98"/>
      <c r="F20" s="98"/>
      <c r="G20" s="98"/>
      <c r="H20" s="98"/>
      <c r="I20" s="98"/>
      <c r="J20" s="98"/>
      <c r="K20" s="98"/>
      <c r="L20" s="98"/>
      <c r="M20" s="98"/>
      <c r="N20" s="92"/>
      <c r="O20" s="92"/>
      <c r="P20" s="92"/>
      <c r="Q20" s="92"/>
      <c r="R20" s="92"/>
    </row>
    <row r="21" spans="1:18">
      <c r="A21" s="93"/>
      <c r="B21" s="92" t="s">
        <v>166</v>
      </c>
      <c r="C21" s="92"/>
      <c r="D21" s="92"/>
      <c r="E21" s="101">
        <v>8.5701596547926187</v>
      </c>
      <c r="F21" s="101">
        <v>8.0032144027734802</v>
      </c>
      <c r="G21" s="101">
        <v>10.698767405156813</v>
      </c>
      <c r="H21" s="101">
        <v>12.469917831567729</v>
      </c>
      <c r="I21" s="101">
        <v>23.40283060281363</v>
      </c>
      <c r="J21" s="101">
        <v>9.8728406960008854</v>
      </c>
      <c r="K21" s="101">
        <v>10.714044289617663</v>
      </c>
      <c r="L21" s="101">
        <v>13.39338338828232</v>
      </c>
      <c r="M21" s="101">
        <v>10.802162675638868</v>
      </c>
      <c r="N21" s="92"/>
      <c r="O21" s="92"/>
      <c r="P21" s="92"/>
      <c r="Q21" s="92"/>
      <c r="R21" s="92"/>
    </row>
    <row r="22" spans="1:18">
      <c r="A22" s="93"/>
      <c r="B22" s="92" t="s">
        <v>95</v>
      </c>
      <c r="C22" s="92"/>
      <c r="D22" s="92"/>
      <c r="E22" s="101">
        <v>74.722521454576608</v>
      </c>
      <c r="F22" s="101">
        <v>74.639253360388139</v>
      </c>
      <c r="G22" s="101">
        <v>26.32204093578201</v>
      </c>
      <c r="H22" s="101">
        <v>74.10124314972667</v>
      </c>
      <c r="I22" s="101">
        <v>99.720834698653547</v>
      </c>
      <c r="J22" s="101">
        <v>21.872326963711334</v>
      </c>
      <c r="K22" s="101">
        <v>76.467448008225105</v>
      </c>
      <c r="L22" s="101">
        <v>68.273097653144063</v>
      </c>
      <c r="M22" s="101">
        <v>49.642513839147512</v>
      </c>
      <c r="N22" s="92"/>
      <c r="O22" s="92"/>
      <c r="P22" s="92"/>
      <c r="Q22" s="92"/>
      <c r="R22" s="92"/>
    </row>
    <row r="23" spans="1:18">
      <c r="A23" s="93"/>
      <c r="B23" s="92" t="s">
        <v>96</v>
      </c>
      <c r="C23" s="92"/>
      <c r="D23" s="92"/>
      <c r="E23" s="101">
        <v>13.422746702275356</v>
      </c>
      <c r="F23" s="101">
        <v>12.427142205078205</v>
      </c>
      <c r="G23" s="101">
        <v>22.816579792483214</v>
      </c>
      <c r="H23" s="101">
        <v>25.574554224892324</v>
      </c>
      <c r="I23" s="101">
        <v>41.938409507008572</v>
      </c>
      <c r="J23" s="101">
        <v>54.780519708456815</v>
      </c>
      <c r="K23" s="101">
        <v>14.525764408183946</v>
      </c>
      <c r="L23" s="101">
        <v>24.261425117505201</v>
      </c>
      <c r="M23" s="101">
        <v>20.361621500879611</v>
      </c>
      <c r="N23" s="92"/>
      <c r="O23" s="92"/>
      <c r="P23" s="92"/>
      <c r="Q23" s="92"/>
      <c r="R23" s="92"/>
    </row>
    <row r="24" spans="1:18">
      <c r="A24" s="93"/>
      <c r="B24" s="92" t="s">
        <v>145</v>
      </c>
      <c r="C24" s="92"/>
      <c r="D24" s="92"/>
      <c r="E24" s="101">
        <v>11.378733077938353</v>
      </c>
      <c r="F24" s="101">
        <v>10.653393993931516</v>
      </c>
      <c r="G24" s="101">
        <v>12.222136853076512</v>
      </c>
      <c r="H24" s="101">
        <v>19.012702290628248</v>
      </c>
      <c r="I24" s="101">
        <v>29.522487045753149</v>
      </c>
      <c r="J24" s="101">
        <v>15.631219065220261</v>
      </c>
      <c r="K24" s="101">
        <v>12.206933958760075</v>
      </c>
      <c r="L24" s="101">
        <v>17.900374872601212</v>
      </c>
      <c r="M24" s="101">
        <v>14.439176660567094</v>
      </c>
      <c r="N24" s="92"/>
      <c r="O24" s="92"/>
      <c r="P24" s="92"/>
      <c r="Q24" s="92"/>
      <c r="R24" s="92"/>
    </row>
    <row r="25" spans="1:18" ht="21" customHeight="1">
      <c r="A25" s="88" t="s">
        <v>148</v>
      </c>
      <c r="B25" s="90"/>
      <c r="C25" s="90"/>
      <c r="D25" s="90"/>
      <c r="E25" s="99"/>
      <c r="F25" s="99"/>
      <c r="G25" s="99"/>
      <c r="H25" s="99"/>
      <c r="I25" s="99"/>
      <c r="J25" s="99"/>
      <c r="K25" s="99"/>
      <c r="L25" s="100"/>
      <c r="M25" s="100"/>
      <c r="N25" s="87"/>
      <c r="O25" s="87"/>
      <c r="P25" s="87"/>
      <c r="Q25" s="87"/>
      <c r="R25" s="87"/>
    </row>
    <row r="26" spans="1:18">
      <c r="A26" s="88"/>
      <c r="B26" s="90" t="s">
        <v>97</v>
      </c>
      <c r="C26" s="90"/>
      <c r="D26" s="90"/>
      <c r="E26" s="99">
        <v>62657431.608999997</v>
      </c>
      <c r="F26" s="99">
        <v>173566512.84789997</v>
      </c>
      <c r="G26" s="99">
        <v>80087211.339300022</v>
      </c>
      <c r="H26" s="99">
        <v>80566767.002000004</v>
      </c>
      <c r="I26" s="99">
        <v>48046890.498850003</v>
      </c>
      <c r="J26" s="99">
        <v>107004658.7772</v>
      </c>
      <c r="K26" s="99">
        <v>13282470.469999999</v>
      </c>
      <c r="L26" s="99">
        <v>117462602.7044</v>
      </c>
      <c r="M26" s="99">
        <v>682674545.24865007</v>
      </c>
      <c r="N26" s="90"/>
      <c r="O26" s="90"/>
      <c r="P26" s="90"/>
      <c r="Q26" s="90"/>
      <c r="R26" s="90"/>
    </row>
    <row r="27" spans="1:18">
      <c r="A27" s="88"/>
      <c r="B27" s="90" t="s">
        <v>102</v>
      </c>
      <c r="C27" s="90"/>
      <c r="D27" s="90"/>
      <c r="E27" s="99">
        <v>35162861.159000002</v>
      </c>
      <c r="F27" s="99">
        <v>99730143.603</v>
      </c>
      <c r="G27" s="99">
        <v>48668750.645000003</v>
      </c>
      <c r="H27" s="99">
        <v>44486337.909999996</v>
      </c>
      <c r="I27" s="99">
        <v>21715069.956999999</v>
      </c>
      <c r="J27" s="99">
        <v>51385102.965999998</v>
      </c>
      <c r="K27" s="99">
        <v>10289260.199999999</v>
      </c>
      <c r="L27" s="99">
        <v>60201714.237999998</v>
      </c>
      <c r="M27" s="99">
        <v>371639240.67799997</v>
      </c>
      <c r="N27" s="90"/>
      <c r="O27" s="90"/>
      <c r="P27" s="90"/>
      <c r="Q27" s="90"/>
      <c r="R27" s="90"/>
    </row>
    <row r="28" spans="1:18">
      <c r="A28" s="88"/>
      <c r="B28" s="90" t="s">
        <v>205</v>
      </c>
      <c r="C28" s="90"/>
      <c r="D28" s="90"/>
      <c r="E28" s="99">
        <v>22527821.48</v>
      </c>
      <c r="F28" s="99">
        <v>67972869.378999993</v>
      </c>
      <c r="G28" s="99">
        <v>28447781.388999999</v>
      </c>
      <c r="H28" s="99">
        <v>29715831.331999999</v>
      </c>
      <c r="I28" s="99">
        <v>22617384.737</v>
      </c>
      <c r="J28" s="99">
        <v>50007812.983000003</v>
      </c>
      <c r="K28" s="99">
        <v>2192317.63</v>
      </c>
      <c r="L28" s="99">
        <v>51718754.726999998</v>
      </c>
      <c r="M28" s="99">
        <v>275200573.65699995</v>
      </c>
      <c r="N28" s="90"/>
      <c r="O28" s="90"/>
      <c r="P28" s="90"/>
      <c r="Q28" s="90"/>
      <c r="R28" s="90"/>
    </row>
    <row r="29" spans="1:18">
      <c r="A29" s="88"/>
      <c r="B29" s="90" t="s">
        <v>24</v>
      </c>
      <c r="C29" s="90"/>
      <c r="D29" s="90"/>
      <c r="E29" s="99">
        <v>4651109.33</v>
      </c>
      <c r="F29" s="99">
        <v>1796547.4775</v>
      </c>
      <c r="G29" s="99">
        <v>2040755.0144</v>
      </c>
      <c r="H29" s="99">
        <v>2857451.51</v>
      </c>
      <c r="I29" s="99">
        <v>3227368.1264999998</v>
      </c>
      <c r="J29" s="99">
        <v>2834673.2211000002</v>
      </c>
      <c r="K29" s="99">
        <v>225692.49</v>
      </c>
      <c r="L29" s="99">
        <v>4364768.9786999999</v>
      </c>
      <c r="M29" s="99">
        <v>21998366.148199998</v>
      </c>
      <c r="N29" s="90"/>
      <c r="O29" s="90"/>
      <c r="P29" s="90"/>
      <c r="Q29" s="90"/>
      <c r="R29" s="90"/>
    </row>
    <row r="30" spans="1:18">
      <c r="A30" s="88"/>
      <c r="B30" s="90" t="s">
        <v>103</v>
      </c>
      <c r="C30" s="90"/>
      <c r="D30" s="90"/>
      <c r="E30" s="99">
        <v>315639.64</v>
      </c>
      <c r="F30" s="99">
        <v>4066952.3884000001</v>
      </c>
      <c r="G30" s="99">
        <v>929924.29090000002</v>
      </c>
      <c r="H30" s="99">
        <v>3507146.25</v>
      </c>
      <c r="I30" s="99">
        <v>487067.67835</v>
      </c>
      <c r="J30" s="99">
        <v>2777069.6071000001</v>
      </c>
      <c r="K30" s="99">
        <v>575200.15</v>
      </c>
      <c r="L30" s="99">
        <v>1177364.7607</v>
      </c>
      <c r="M30" s="99">
        <v>13836364.765450001</v>
      </c>
      <c r="N30" s="90"/>
      <c r="O30" s="90"/>
      <c r="P30" s="90"/>
      <c r="Q30" s="90"/>
      <c r="R30" s="90"/>
    </row>
    <row r="31" spans="1:18" ht="21" customHeight="1">
      <c r="A31" s="88" t="s">
        <v>149</v>
      </c>
      <c r="B31" s="90"/>
      <c r="C31" s="90"/>
      <c r="D31" s="90"/>
      <c r="E31" s="99"/>
      <c r="F31" s="99"/>
      <c r="G31" s="99"/>
      <c r="H31" s="99"/>
      <c r="I31" s="99"/>
      <c r="J31" s="99"/>
      <c r="K31" s="99"/>
      <c r="L31" s="99"/>
      <c r="M31" s="99"/>
      <c r="N31" s="90"/>
      <c r="O31" s="90"/>
      <c r="P31" s="90"/>
      <c r="Q31" s="90"/>
      <c r="R31" s="90"/>
    </row>
    <row r="32" spans="1:18" ht="12.75" customHeight="1">
      <c r="A32" s="88"/>
      <c r="B32" s="90" t="s">
        <v>97</v>
      </c>
      <c r="C32" s="90"/>
      <c r="D32" s="90"/>
      <c r="E32" s="99">
        <v>76917592.528589994</v>
      </c>
      <c r="F32" s="99">
        <v>214575399.64449999</v>
      </c>
      <c r="G32" s="99">
        <v>92810014.983199984</v>
      </c>
      <c r="H32" s="99">
        <v>90728677.001900002</v>
      </c>
      <c r="I32" s="99">
        <v>54309919.838119999</v>
      </c>
      <c r="J32" s="99">
        <v>127197961.7772</v>
      </c>
      <c r="K32" s="99">
        <v>14845029.469999999</v>
      </c>
      <c r="L32" s="99">
        <v>134072223.5389</v>
      </c>
      <c r="M32" s="99">
        <v>805456818.78241003</v>
      </c>
      <c r="N32" s="90"/>
      <c r="O32" s="90"/>
      <c r="P32" s="90"/>
      <c r="Q32" s="90"/>
      <c r="R32" s="90"/>
    </row>
    <row r="33" spans="1:18">
      <c r="A33" s="88"/>
      <c r="B33" s="90" t="s">
        <v>102</v>
      </c>
      <c r="C33" s="90"/>
      <c r="D33" s="90"/>
      <c r="E33" s="99">
        <v>45701750.549999997</v>
      </c>
      <c r="F33" s="99">
        <v>129613984.18000001</v>
      </c>
      <c r="G33" s="99">
        <v>56434532.645000003</v>
      </c>
      <c r="H33" s="99">
        <v>49948144.755999997</v>
      </c>
      <c r="I33" s="99">
        <v>25784204.863000002</v>
      </c>
      <c r="J33" s="99">
        <v>62187874.965999998</v>
      </c>
      <c r="K33" s="99">
        <v>11493144.199999999</v>
      </c>
      <c r="L33" s="99">
        <v>67567198.120000005</v>
      </c>
      <c r="M33" s="99">
        <v>448730834.28000003</v>
      </c>
      <c r="N33" s="90"/>
      <c r="O33" s="90"/>
      <c r="P33" s="90"/>
      <c r="Q33" s="90"/>
      <c r="R33" s="90"/>
    </row>
    <row r="34" spans="1:18">
      <c r="A34" s="88"/>
      <c r="B34" s="90" t="s">
        <v>205</v>
      </c>
      <c r="C34" s="90"/>
      <c r="D34" s="90"/>
      <c r="E34" s="99">
        <v>24849301.478999998</v>
      </c>
      <c r="F34" s="99">
        <v>78379716.399000004</v>
      </c>
      <c r="G34" s="99">
        <v>32929239.609999999</v>
      </c>
      <c r="H34" s="99">
        <v>33675887.861000001</v>
      </c>
      <c r="I34" s="99">
        <v>24672758.256000001</v>
      </c>
      <c r="J34" s="99">
        <v>58380342.983000003</v>
      </c>
      <c r="K34" s="99">
        <v>2454762.63</v>
      </c>
      <c r="L34" s="99">
        <v>60163471.527999997</v>
      </c>
      <c r="M34" s="99">
        <v>315505480.74600005</v>
      </c>
      <c r="N34" s="90"/>
      <c r="O34" s="90"/>
      <c r="P34" s="90"/>
      <c r="Q34" s="90"/>
      <c r="R34" s="90"/>
    </row>
    <row r="35" spans="1:18">
      <c r="A35" s="88"/>
      <c r="B35" s="90" t="s">
        <v>24</v>
      </c>
      <c r="C35" s="90"/>
      <c r="D35" s="90"/>
      <c r="E35" s="99">
        <v>6032953.8623000002</v>
      </c>
      <c r="F35" s="99">
        <v>2074044.7168000001</v>
      </c>
      <c r="G35" s="99">
        <v>2374630.0235000001</v>
      </c>
      <c r="H35" s="99">
        <v>3147315.8668999998</v>
      </c>
      <c r="I35" s="99">
        <v>3342600.6531000002</v>
      </c>
      <c r="J35" s="99">
        <v>3621013.2211000002</v>
      </c>
      <c r="K35" s="99">
        <v>247226.49</v>
      </c>
      <c r="L35" s="99">
        <v>4974663.9105000002</v>
      </c>
      <c r="M35" s="99">
        <v>25814448.744199999</v>
      </c>
      <c r="N35" s="90"/>
      <c r="O35" s="90"/>
      <c r="P35" s="90"/>
      <c r="Q35" s="90"/>
      <c r="R35" s="90"/>
    </row>
    <row r="36" spans="1:18">
      <c r="A36" s="88"/>
      <c r="B36" s="90" t="s">
        <v>103</v>
      </c>
      <c r="C36" s="90"/>
      <c r="D36" s="90"/>
      <c r="E36" s="99">
        <v>333586.63728999998</v>
      </c>
      <c r="F36" s="99">
        <v>4507654.3487</v>
      </c>
      <c r="G36" s="99">
        <v>1071612.7046999999</v>
      </c>
      <c r="H36" s="99">
        <v>3957328.5180000002</v>
      </c>
      <c r="I36" s="99">
        <v>510356.06602000003</v>
      </c>
      <c r="J36" s="99">
        <v>3008730.6071000001</v>
      </c>
      <c r="K36" s="99">
        <v>649896.15</v>
      </c>
      <c r="L36" s="99">
        <v>1366889.9804</v>
      </c>
      <c r="M36" s="99">
        <v>15406055.01221</v>
      </c>
      <c r="N36" s="90"/>
      <c r="O36" s="90"/>
      <c r="P36" s="90"/>
      <c r="Q36" s="90"/>
      <c r="R36" s="90"/>
    </row>
    <row r="37" spans="1:18" ht="21" customHeight="1">
      <c r="A37" s="88" t="s">
        <v>104</v>
      </c>
      <c r="C37" s="87"/>
      <c r="D37" s="87"/>
      <c r="E37" s="100"/>
      <c r="F37" s="100"/>
      <c r="G37" s="100"/>
      <c r="H37" s="100"/>
      <c r="I37" s="100"/>
      <c r="J37" s="100"/>
      <c r="K37" s="100"/>
      <c r="L37" s="100"/>
      <c r="M37" s="99"/>
      <c r="N37" s="87"/>
      <c r="O37" s="87"/>
      <c r="P37" s="87"/>
      <c r="Q37" s="87"/>
      <c r="R37" s="87"/>
    </row>
    <row r="38" spans="1:18" ht="12.75" customHeight="1">
      <c r="A38" s="88"/>
      <c r="B38" s="95" t="s">
        <v>173</v>
      </c>
      <c r="C38" s="87"/>
      <c r="D38" s="87"/>
      <c r="E38" s="103">
        <v>1205</v>
      </c>
      <c r="F38" s="103">
        <v>2969</v>
      </c>
      <c r="G38" s="103">
        <v>1861</v>
      </c>
      <c r="H38" s="103">
        <v>1930</v>
      </c>
      <c r="I38" s="103">
        <v>1567</v>
      </c>
      <c r="J38" s="103">
        <v>1537</v>
      </c>
      <c r="K38" s="103">
        <v>419</v>
      </c>
      <c r="L38" s="103">
        <v>2287</v>
      </c>
      <c r="M38" s="103">
        <v>13775</v>
      </c>
      <c r="N38" s="87"/>
      <c r="O38" s="87"/>
      <c r="P38" s="87"/>
      <c r="Q38" s="87"/>
      <c r="R38" s="87"/>
    </row>
    <row r="39" spans="1:18" ht="12.75" customHeight="1">
      <c r="A39" s="94"/>
      <c r="B39" s="95" t="s">
        <v>174</v>
      </c>
      <c r="C39" s="97"/>
      <c r="D39" s="97"/>
      <c r="E39" s="103">
        <v>1188</v>
      </c>
      <c r="F39" s="103">
        <v>2907</v>
      </c>
      <c r="G39" s="103">
        <v>1837</v>
      </c>
      <c r="H39" s="103">
        <v>1905</v>
      </c>
      <c r="I39" s="103">
        <v>1476</v>
      </c>
      <c r="J39" s="103">
        <v>1478</v>
      </c>
      <c r="K39" s="103">
        <v>415</v>
      </c>
      <c r="L39" s="103">
        <v>2258</v>
      </c>
      <c r="M39" s="103">
        <v>13464</v>
      </c>
      <c r="N39" s="97"/>
      <c r="O39" s="97"/>
      <c r="P39" s="92"/>
      <c r="Q39" s="95"/>
      <c r="R39" s="95"/>
    </row>
    <row r="40" spans="1:18">
      <c r="A40" s="94"/>
      <c r="B40" s="95" t="s">
        <v>105</v>
      </c>
      <c r="E40" s="103">
        <v>915.5</v>
      </c>
      <c r="F40" s="103">
        <v>2406.9</v>
      </c>
      <c r="G40" s="103">
        <v>1411.3957204999999</v>
      </c>
      <c r="H40" s="103">
        <v>1536.6</v>
      </c>
      <c r="I40" s="103">
        <v>892.29055554000001</v>
      </c>
      <c r="J40" s="103">
        <v>1297.5455555000001</v>
      </c>
      <c r="K40" s="103">
        <v>364.97</v>
      </c>
      <c r="L40" s="103">
        <v>1789.0277778</v>
      </c>
      <c r="M40" s="103">
        <v>10614.22960934</v>
      </c>
    </row>
    <row r="41" spans="1:18" ht="21" customHeight="1">
      <c r="A41" s="94" t="s">
        <v>110</v>
      </c>
      <c r="B41" s="95"/>
    </row>
    <row r="42" spans="1:18" ht="12.75" customHeight="1">
      <c r="B42" s="89" t="s">
        <v>146</v>
      </c>
    </row>
    <row r="43" spans="1:18">
      <c r="B43" s="87" t="s">
        <v>165</v>
      </c>
      <c r="E43" s="101">
        <v>279.45728502499998</v>
      </c>
      <c r="F43" s="101">
        <v>778.417570576</v>
      </c>
      <c r="G43" s="101">
        <v>330.106674505</v>
      </c>
      <c r="H43" s="101">
        <v>341.48445089300003</v>
      </c>
      <c r="I43" s="101">
        <v>274.24230570500004</v>
      </c>
      <c r="J43" s="101">
        <v>393.20242591099998</v>
      </c>
      <c r="K43" s="101">
        <v>50.772452819999998</v>
      </c>
      <c r="L43" s="101">
        <v>479.38875731400003</v>
      </c>
      <c r="M43" s="103">
        <v>2927.0719227490004</v>
      </c>
      <c r="N43" s="102"/>
    </row>
    <row r="44" spans="1:18">
      <c r="A44" s="94"/>
      <c r="B44" s="95" t="s">
        <v>98</v>
      </c>
      <c r="E44" s="101">
        <v>25.042936064999999</v>
      </c>
      <c r="F44" s="101">
        <v>62.960233445999997</v>
      </c>
      <c r="G44" s="101">
        <v>99.14471571</v>
      </c>
      <c r="H44" s="101">
        <v>43.097701729000001</v>
      </c>
      <c r="I44" s="101">
        <v>34.278684660000003</v>
      </c>
      <c r="J44" s="101">
        <v>100.8770011</v>
      </c>
      <c r="K44" s="101">
        <v>7.2285548400000001</v>
      </c>
      <c r="L44" s="101">
        <v>58.520159894000003</v>
      </c>
      <c r="M44" s="103">
        <v>431.14998744399998</v>
      </c>
      <c r="N44" s="102"/>
    </row>
    <row r="45" spans="1:18">
      <c r="A45" s="94"/>
      <c r="B45" s="95" t="s">
        <v>99</v>
      </c>
      <c r="E45" s="101">
        <v>122.29059722</v>
      </c>
      <c r="F45" s="101">
        <v>307.11079376999999</v>
      </c>
      <c r="G45" s="101">
        <v>93.259045514999997</v>
      </c>
      <c r="H45" s="101">
        <v>91.351445854000005</v>
      </c>
      <c r="I45" s="101">
        <v>58.788263385</v>
      </c>
      <c r="J45" s="101">
        <v>33.196079601000001</v>
      </c>
      <c r="K45" s="101">
        <v>32.64513118</v>
      </c>
      <c r="L45" s="101">
        <v>145.13735105000001</v>
      </c>
      <c r="M45" s="103">
        <v>883.778707575</v>
      </c>
      <c r="N45" s="102"/>
    </row>
    <row r="46" spans="1:18">
      <c r="B46" s="95" t="s">
        <v>167</v>
      </c>
      <c r="E46" s="101">
        <v>147.33353328499999</v>
      </c>
      <c r="F46" s="101">
        <v>370.071027216</v>
      </c>
      <c r="G46" s="101">
        <v>192.40376122499998</v>
      </c>
      <c r="H46" s="101">
        <v>134.44914758300001</v>
      </c>
      <c r="I46" s="101">
        <v>93.066948045000004</v>
      </c>
      <c r="J46" s="101">
        <v>134.07308070100001</v>
      </c>
      <c r="K46" s="101">
        <v>39.873686020000001</v>
      </c>
      <c r="L46" s="101">
        <v>203.65751094400002</v>
      </c>
      <c r="M46" s="103">
        <v>1314.9286950190001</v>
      </c>
      <c r="N46" s="102"/>
    </row>
    <row r="47" spans="1:18" ht="21" customHeight="1">
      <c r="B47" s="89" t="s">
        <v>147</v>
      </c>
      <c r="E47" s="101"/>
      <c r="F47" s="101"/>
      <c r="G47" s="101"/>
      <c r="H47" s="101"/>
      <c r="I47" s="101"/>
      <c r="J47" s="101"/>
      <c r="K47" s="101"/>
      <c r="L47" s="101"/>
      <c r="M47" s="101"/>
      <c r="N47" s="102"/>
    </row>
    <row r="48" spans="1:18">
      <c r="B48" s="87" t="s">
        <v>165</v>
      </c>
      <c r="E48" s="101">
        <v>138.62052141999999</v>
      </c>
      <c r="F48" s="101">
        <v>363.22905443999997</v>
      </c>
      <c r="G48" s="101">
        <v>171.702022339</v>
      </c>
      <c r="H48" s="101">
        <v>152.767646566</v>
      </c>
      <c r="I48" s="101">
        <v>63.069293841000004</v>
      </c>
      <c r="J48" s="101">
        <v>149.70362082299999</v>
      </c>
      <c r="K48" s="101">
        <v>38.734206130000004</v>
      </c>
      <c r="L48" s="101">
        <v>168.59070889999998</v>
      </c>
      <c r="M48" s="103">
        <v>1246.4170744589999</v>
      </c>
      <c r="N48" s="102"/>
    </row>
    <row r="49" spans="1:14">
      <c r="B49" s="95" t="s">
        <v>98</v>
      </c>
      <c r="E49" s="101">
        <v>15.89882109</v>
      </c>
      <c r="F49" s="101">
        <v>38.947334935999997</v>
      </c>
      <c r="G49" s="101">
        <v>69.789421134999998</v>
      </c>
      <c r="H49" s="101">
        <v>25.708070728999999</v>
      </c>
      <c r="I49" s="101">
        <v>14.80132015</v>
      </c>
      <c r="J49" s="101">
        <v>67.573971551</v>
      </c>
      <c r="K49" s="101">
        <v>5.4271459399999999</v>
      </c>
      <c r="L49" s="101">
        <v>33.073056264000002</v>
      </c>
      <c r="M49" s="103">
        <v>271.21914179500004</v>
      </c>
      <c r="N49" s="102"/>
    </row>
    <row r="50" spans="1:14">
      <c r="B50" s="95" t="s">
        <v>99</v>
      </c>
      <c r="E50" s="101">
        <v>88.506475339999994</v>
      </c>
      <c r="F50" s="101">
        <v>233.92345175</v>
      </c>
      <c r="G50" s="101">
        <v>80.511628680000001</v>
      </c>
      <c r="H50" s="101">
        <v>74.488101854999996</v>
      </c>
      <c r="I50" s="101">
        <v>35.194467729000003</v>
      </c>
      <c r="J50" s="101">
        <v>26.980393904</v>
      </c>
      <c r="K50" s="101">
        <v>28.569925019999999</v>
      </c>
      <c r="L50" s="101">
        <v>93.069553377999995</v>
      </c>
      <c r="M50" s="103">
        <v>661.24399765600015</v>
      </c>
      <c r="N50" s="102"/>
    </row>
    <row r="51" spans="1:14">
      <c r="B51" s="95" t="s">
        <v>167</v>
      </c>
      <c r="E51" s="101">
        <v>104.40529642999999</v>
      </c>
      <c r="F51" s="101">
        <v>272.87078668599997</v>
      </c>
      <c r="G51" s="101">
        <v>150.301049815</v>
      </c>
      <c r="H51" s="101">
        <v>100.196172584</v>
      </c>
      <c r="I51" s="101">
        <v>49.995787879000005</v>
      </c>
      <c r="J51" s="101">
        <v>94.554365454999996</v>
      </c>
      <c r="K51" s="101">
        <v>33.997070960000002</v>
      </c>
      <c r="L51" s="101">
        <v>126.142609642</v>
      </c>
      <c r="M51" s="103">
        <v>932.46313945100007</v>
      </c>
      <c r="N51" s="102"/>
    </row>
    <row r="56" spans="1:14">
      <c r="A56" s="5" t="s">
        <v>168</v>
      </c>
    </row>
    <row r="57" spans="1:14">
      <c r="A57" s="5" t="s">
        <v>94</v>
      </c>
    </row>
    <row r="58" spans="1:14">
      <c r="A58" s="5" t="s">
        <v>215</v>
      </c>
    </row>
    <row r="59" spans="1:14">
      <c r="A59" s="6"/>
    </row>
  </sheetData>
  <hyperlinks>
    <hyperlink ref="G1" location="Contenu!A1" display="retour"/>
  </hyperlinks>
  <pageMargins left="0.70866141732283472" right="0.70866141732283472" top="0.74803149606299213" bottom="0.74803149606299213" header="0.31496062992125984" footer="0.31496062992125984"/>
  <pageSetup paperSize="9" scale="6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theme="6" tint="0.39997558519241921"/>
    <pageSetUpPr fitToPage="1"/>
  </sheetPr>
  <dimension ref="A1:R58"/>
  <sheetViews>
    <sheetView zoomScale="69" zoomScaleNormal="69" workbookViewId="0">
      <pane ySplit="4" topLeftCell="A5" activePane="bottomLeft" state="frozen"/>
      <selection activeCell="C18" sqref="C18"/>
      <selection pane="bottomLeft" activeCell="P2" sqref="P2"/>
    </sheetView>
  </sheetViews>
  <sheetFormatPr baseColWidth="10" defaultColWidth="11.453125" defaultRowHeight="12.5"/>
  <cols>
    <col min="1" max="1" width="2.26953125" style="82" customWidth="1"/>
    <col min="2" max="2" width="47.7265625" style="5" customWidth="1"/>
    <col min="3" max="4" width="3.7265625" style="5" customWidth="1"/>
    <col min="5" max="12" width="10.7265625" style="5" customWidth="1"/>
    <col min="13" max="13" width="13.7265625" style="5" customWidth="1"/>
    <col min="14" max="14" width="10.7265625" style="5" customWidth="1"/>
    <col min="15" max="18" width="11.453125" style="5"/>
    <col min="19" max="16384" width="11.453125" style="65"/>
  </cols>
  <sheetData>
    <row r="1" spans="1:18" ht="13">
      <c r="A1" s="189" t="s">
        <v>236</v>
      </c>
      <c r="E1" s="65"/>
      <c r="G1" s="31" t="s">
        <v>54</v>
      </c>
    </row>
    <row r="2" spans="1:18">
      <c r="A2" s="82" t="s">
        <v>0</v>
      </c>
    </row>
    <row r="3" spans="1:18">
      <c r="A3" s="82" t="s">
        <v>0</v>
      </c>
      <c r="B3" s="38"/>
    </row>
    <row r="4" spans="1:18">
      <c r="A4" s="83"/>
      <c r="B4" s="84"/>
      <c r="C4" s="85"/>
      <c r="D4" s="85"/>
      <c r="E4" s="83" t="s">
        <v>36</v>
      </c>
      <c r="F4" s="83" t="s">
        <v>37</v>
      </c>
      <c r="G4" s="83" t="s">
        <v>38</v>
      </c>
      <c r="H4" s="83" t="s">
        <v>248</v>
      </c>
      <c r="I4" s="83" t="s">
        <v>39</v>
      </c>
      <c r="J4" s="83" t="s">
        <v>206</v>
      </c>
      <c r="K4" s="83" t="s">
        <v>207</v>
      </c>
      <c r="L4" s="83" t="s">
        <v>40</v>
      </c>
      <c r="M4" s="83" t="s">
        <v>106</v>
      </c>
      <c r="N4" s="85"/>
      <c r="O4" s="108"/>
      <c r="P4" s="108"/>
      <c r="Q4" s="86"/>
      <c r="R4" s="86"/>
    </row>
    <row r="5" spans="1:18">
      <c r="A5" s="82" t="s">
        <v>100</v>
      </c>
      <c r="B5" s="87"/>
      <c r="C5" s="87"/>
      <c r="D5" s="87"/>
      <c r="E5" s="100"/>
      <c r="F5" s="100"/>
      <c r="G5" s="100"/>
      <c r="H5" s="100"/>
      <c r="I5" s="100"/>
      <c r="J5" s="100"/>
      <c r="K5" s="100"/>
      <c r="L5" s="100"/>
      <c r="M5" s="100"/>
      <c r="N5" s="87"/>
      <c r="O5" s="87"/>
      <c r="P5" s="87"/>
      <c r="Q5" s="87"/>
      <c r="R5" s="87"/>
    </row>
    <row r="6" spans="1:18">
      <c r="A6" s="88"/>
      <c r="B6" s="87" t="s">
        <v>140</v>
      </c>
      <c r="C6" s="90"/>
      <c r="D6" s="90"/>
      <c r="E6" s="99">
        <v>31618.269692491467</v>
      </c>
      <c r="F6" s="99">
        <v>37108.149047169813</v>
      </c>
      <c r="G6" s="99">
        <v>26575.38227437326</v>
      </c>
      <c r="H6" s="99" t="s">
        <v>107</v>
      </c>
      <c r="I6" s="99">
        <v>0</v>
      </c>
      <c r="J6" s="99" t="s">
        <v>107</v>
      </c>
      <c r="K6" s="99" t="s">
        <v>107</v>
      </c>
      <c r="L6" s="99">
        <v>30005.85471779935</v>
      </c>
      <c r="M6" s="99">
        <v>30580.570974368111</v>
      </c>
      <c r="N6" s="90"/>
      <c r="O6" s="90"/>
      <c r="P6" s="90"/>
      <c r="Q6" s="90"/>
      <c r="R6" s="90"/>
    </row>
    <row r="7" spans="1:18" ht="12.75" customHeight="1">
      <c r="A7" s="88"/>
      <c r="B7" s="87" t="s">
        <v>141</v>
      </c>
      <c r="C7" s="90"/>
      <c r="D7" s="90"/>
      <c r="E7" s="99">
        <v>36863.483378498291</v>
      </c>
      <c r="F7" s="99">
        <v>60996.36065283019</v>
      </c>
      <c r="G7" s="99">
        <v>51120.966089136491</v>
      </c>
      <c r="H7" s="99" t="s">
        <v>107</v>
      </c>
      <c r="I7" s="99">
        <v>0</v>
      </c>
      <c r="J7" s="99" t="s">
        <v>107</v>
      </c>
      <c r="K7" s="99" t="s">
        <v>107</v>
      </c>
      <c r="L7" s="99">
        <v>56559.880754045305</v>
      </c>
      <c r="M7" s="99">
        <v>54969.295266655863</v>
      </c>
      <c r="N7" s="90"/>
      <c r="O7" s="90"/>
      <c r="P7" s="90"/>
      <c r="Q7" s="90"/>
      <c r="R7" s="90"/>
    </row>
    <row r="8" spans="1:18" ht="21" customHeight="1">
      <c r="A8" s="88"/>
      <c r="B8" s="87" t="s">
        <v>142</v>
      </c>
      <c r="C8" s="90"/>
      <c r="D8" s="90"/>
      <c r="E8" s="99">
        <v>38308.006974614858</v>
      </c>
      <c r="F8" s="99">
        <v>44874.09581902426</v>
      </c>
      <c r="G8" s="99">
        <v>31765.974882020302</v>
      </c>
      <c r="H8" s="99" t="s">
        <v>107</v>
      </c>
      <c r="I8" s="99">
        <v>0</v>
      </c>
      <c r="J8" s="99" t="s">
        <v>107</v>
      </c>
      <c r="K8" s="99" t="s">
        <v>107</v>
      </c>
      <c r="L8" s="99">
        <v>42225.839606886759</v>
      </c>
      <c r="M8" s="99">
        <v>39674.079331678673</v>
      </c>
      <c r="N8" s="90"/>
      <c r="O8" s="90"/>
      <c r="P8" s="90"/>
      <c r="Q8" s="90"/>
      <c r="R8" s="90"/>
    </row>
    <row r="9" spans="1:18" ht="12.75" customHeight="1">
      <c r="A9" s="88"/>
      <c r="B9" s="87" t="s">
        <v>143</v>
      </c>
      <c r="C9" s="90"/>
      <c r="D9" s="90"/>
      <c r="E9" s="99">
        <v>44662.993645963652</v>
      </c>
      <c r="F9" s="99">
        <v>73761.602311868002</v>
      </c>
      <c r="G9" s="99">
        <v>61105.699551801416</v>
      </c>
      <c r="H9" s="99" t="s">
        <v>107</v>
      </c>
      <c r="I9" s="99">
        <v>0</v>
      </c>
      <c r="J9" s="99" t="s">
        <v>107</v>
      </c>
      <c r="K9" s="99" t="s">
        <v>107</v>
      </c>
      <c r="L9" s="99">
        <v>79594.081733930259</v>
      </c>
      <c r="M9" s="99">
        <v>71315.090324628472</v>
      </c>
      <c r="N9" s="90"/>
      <c r="O9" s="90"/>
      <c r="P9" s="90"/>
      <c r="Q9" s="90"/>
      <c r="R9" s="90"/>
    </row>
    <row r="10" spans="1:18" ht="21" customHeight="1">
      <c r="A10" s="82" t="s">
        <v>101</v>
      </c>
      <c r="B10" s="87"/>
      <c r="C10" s="90"/>
      <c r="D10" s="90"/>
      <c r="E10" s="99"/>
      <c r="F10" s="99"/>
      <c r="G10" s="99"/>
      <c r="H10" s="99"/>
      <c r="I10" s="99">
        <v>0</v>
      </c>
      <c r="J10" s="99"/>
      <c r="K10" s="99"/>
      <c r="L10" s="99"/>
      <c r="M10" s="99"/>
      <c r="N10" s="90"/>
      <c r="O10" s="90"/>
      <c r="P10" s="90"/>
      <c r="Q10" s="90"/>
      <c r="R10" s="90"/>
    </row>
    <row r="11" spans="1:18">
      <c r="A11" s="88"/>
      <c r="B11" s="87" t="s">
        <v>140</v>
      </c>
      <c r="C11" s="90"/>
      <c r="D11" s="90"/>
      <c r="E11" s="99">
        <v>38616.419027303753</v>
      </c>
      <c r="F11" s="99">
        <v>46573.154462264145</v>
      </c>
      <c r="G11" s="99">
        <v>31258.204121169918</v>
      </c>
      <c r="H11" s="99" t="s">
        <v>107</v>
      </c>
      <c r="I11" s="99">
        <v>0</v>
      </c>
      <c r="J11" s="99" t="s">
        <v>107</v>
      </c>
      <c r="K11" s="99" t="s">
        <v>107</v>
      </c>
      <c r="L11" s="99">
        <v>35203.286328155336</v>
      </c>
      <c r="M11" s="99">
        <v>36562.168041477642</v>
      </c>
      <c r="N11" s="90"/>
      <c r="O11" s="90"/>
      <c r="P11" s="90"/>
      <c r="Q11" s="90"/>
      <c r="R11" s="90"/>
    </row>
    <row r="12" spans="1:18" ht="12.75" customHeight="1">
      <c r="A12" s="88"/>
      <c r="B12" s="87" t="s">
        <v>141</v>
      </c>
      <c r="C12" s="90"/>
      <c r="D12" s="90"/>
      <c r="E12" s="99">
        <v>44945.231109215019</v>
      </c>
      <c r="F12" s="99">
        <v>74260.866615094332</v>
      </c>
      <c r="G12" s="99">
        <v>60340.841047353759</v>
      </c>
      <c r="H12" s="99" t="s">
        <v>107</v>
      </c>
      <c r="I12" s="99">
        <v>0</v>
      </c>
      <c r="J12" s="99" t="s">
        <v>107</v>
      </c>
      <c r="K12" s="99" t="s">
        <v>107</v>
      </c>
      <c r="L12" s="99">
        <v>66550.908102912625</v>
      </c>
      <c r="M12" s="99">
        <v>65222.625983732993</v>
      </c>
      <c r="N12" s="90"/>
      <c r="O12" s="90"/>
      <c r="P12" s="90"/>
      <c r="Q12" s="90"/>
      <c r="R12" s="90"/>
    </row>
    <row r="13" spans="1:18" ht="21" customHeight="1">
      <c r="A13" s="88"/>
      <c r="B13" s="87" t="s">
        <v>142</v>
      </c>
      <c r="C13" s="90"/>
      <c r="D13" s="90"/>
      <c r="E13" s="99">
        <v>46786.812302505678</v>
      </c>
      <c r="F13" s="99">
        <v>56319.925665849252</v>
      </c>
      <c r="G13" s="99">
        <v>37363.425922480514</v>
      </c>
      <c r="H13" s="99" t="s">
        <v>107</v>
      </c>
      <c r="I13" s="99">
        <v>0</v>
      </c>
      <c r="J13" s="99" t="s">
        <v>107</v>
      </c>
      <c r="K13" s="99" t="s">
        <v>107</v>
      </c>
      <c r="L13" s="99">
        <v>49539.942658131251</v>
      </c>
      <c r="M13" s="99">
        <v>47434.377750225241</v>
      </c>
      <c r="N13" s="90"/>
      <c r="O13" s="90"/>
      <c r="P13" s="90"/>
      <c r="Q13" s="90"/>
      <c r="R13" s="90"/>
    </row>
    <row r="14" spans="1:18">
      <c r="A14" s="88"/>
      <c r="B14" s="87" t="s">
        <v>143</v>
      </c>
      <c r="C14" s="90"/>
      <c r="D14" s="90"/>
      <c r="E14" s="99">
        <v>54454.66319165341</v>
      </c>
      <c r="F14" s="99">
        <v>89802.087402785168</v>
      </c>
      <c r="G14" s="99">
        <v>72126.361957117842</v>
      </c>
      <c r="H14" s="99" t="s">
        <v>107</v>
      </c>
      <c r="I14" s="99">
        <v>0</v>
      </c>
      <c r="J14" s="99" t="s">
        <v>107</v>
      </c>
      <c r="K14" s="99" t="s">
        <v>107</v>
      </c>
      <c r="L14" s="99">
        <v>93653.988452435864</v>
      </c>
      <c r="M14" s="99">
        <v>84617.374857648421</v>
      </c>
      <c r="N14" s="90"/>
      <c r="O14" s="90"/>
      <c r="P14" s="90"/>
      <c r="Q14" s="90"/>
      <c r="R14" s="90"/>
    </row>
    <row r="15" spans="1:18" ht="21" customHeight="1">
      <c r="A15" s="82" t="s">
        <v>130</v>
      </c>
      <c r="B15" s="91"/>
      <c r="C15" s="91"/>
      <c r="D15" s="91"/>
      <c r="E15" s="98"/>
      <c r="F15" s="98"/>
      <c r="G15" s="98"/>
      <c r="H15" s="98"/>
      <c r="I15" s="98"/>
      <c r="J15" s="99"/>
      <c r="K15" s="99"/>
      <c r="L15" s="98"/>
      <c r="M15" s="98"/>
      <c r="N15" s="91"/>
      <c r="O15" s="91"/>
      <c r="P15" s="91"/>
      <c r="Q15" s="87"/>
      <c r="R15" s="87"/>
    </row>
    <row r="16" spans="1:18" ht="14.25" customHeight="1">
      <c r="B16" s="92" t="s">
        <v>166</v>
      </c>
      <c r="C16" s="91"/>
      <c r="D16" s="91"/>
      <c r="E16" s="101">
        <v>5.6637583216781904</v>
      </c>
      <c r="F16" s="101">
        <v>3.6125814404783236</v>
      </c>
      <c r="G16" s="101">
        <v>4.6657278994478384</v>
      </c>
      <c r="H16" s="99" t="s">
        <v>107</v>
      </c>
      <c r="I16" s="101">
        <v>0</v>
      </c>
      <c r="J16" s="99" t="s">
        <v>107</v>
      </c>
      <c r="K16" s="99" t="s">
        <v>107</v>
      </c>
      <c r="L16" s="101">
        <v>4.327447964244624</v>
      </c>
      <c r="M16" s="101">
        <v>4.2430175669126777</v>
      </c>
      <c r="N16" s="91"/>
      <c r="O16" s="91"/>
      <c r="P16" s="91"/>
      <c r="Q16" s="87"/>
      <c r="R16" s="87"/>
    </row>
    <row r="17" spans="1:18">
      <c r="A17" s="93"/>
      <c r="B17" s="92" t="s">
        <v>95</v>
      </c>
      <c r="C17" s="92"/>
      <c r="D17" s="92"/>
      <c r="E17" s="101">
        <v>77.11719968276563</v>
      </c>
      <c r="F17" s="101">
        <v>25.113869704041328</v>
      </c>
      <c r="G17" s="101">
        <v>22.913477321581208</v>
      </c>
      <c r="H17" s="99" t="s">
        <v>107</v>
      </c>
      <c r="I17" s="101">
        <v>0</v>
      </c>
      <c r="J17" s="99" t="s">
        <v>107</v>
      </c>
      <c r="K17" s="99" t="s">
        <v>107</v>
      </c>
      <c r="L17" s="101">
        <v>23.181031435247675</v>
      </c>
      <c r="M17" s="101">
        <v>25.095694417890396</v>
      </c>
      <c r="N17" s="92"/>
      <c r="O17" s="92"/>
      <c r="P17" s="92"/>
      <c r="Q17" s="92"/>
      <c r="R17" s="92"/>
    </row>
    <row r="18" spans="1:18">
      <c r="A18" s="93"/>
      <c r="B18" s="92" t="s">
        <v>96</v>
      </c>
      <c r="C18" s="92"/>
      <c r="D18" s="92"/>
      <c r="E18" s="101">
        <v>16.836804264140305</v>
      </c>
      <c r="F18" s="101">
        <v>11.689656986055329</v>
      </c>
      <c r="G18" s="101">
        <v>50.461449362210359</v>
      </c>
      <c r="H18" s="99" t="s">
        <v>107</v>
      </c>
      <c r="I18" s="101">
        <v>0</v>
      </c>
      <c r="J18" s="99" t="s">
        <v>107</v>
      </c>
      <c r="K18" s="99" t="s">
        <v>107</v>
      </c>
      <c r="L18" s="101">
        <v>32.236171813562535</v>
      </c>
      <c r="M18" s="101">
        <v>24.658619539871886</v>
      </c>
      <c r="N18" s="92"/>
      <c r="O18" s="92"/>
      <c r="P18" s="92"/>
      <c r="Q18" s="92"/>
      <c r="R18" s="92"/>
    </row>
    <row r="19" spans="1:18">
      <c r="A19" s="93"/>
      <c r="B19" s="92" t="s">
        <v>145</v>
      </c>
      <c r="C19" s="92"/>
      <c r="D19" s="92"/>
      <c r="E19" s="101">
        <v>13.819604720529918</v>
      </c>
      <c r="F19" s="101">
        <v>7.9767497529449116</v>
      </c>
      <c r="G19" s="101">
        <v>15.758070608478567</v>
      </c>
      <c r="H19" s="99" t="s">
        <v>107</v>
      </c>
      <c r="I19" s="101">
        <v>0</v>
      </c>
      <c r="J19" s="99" t="s">
        <v>107</v>
      </c>
      <c r="K19" s="99" t="s">
        <v>107</v>
      </c>
      <c r="L19" s="101">
        <v>13.484399579083446</v>
      </c>
      <c r="M19" s="101">
        <v>12.437618600569641</v>
      </c>
      <c r="N19" s="92"/>
      <c r="O19" s="92"/>
      <c r="P19" s="92"/>
      <c r="Q19" s="92"/>
      <c r="R19" s="92"/>
    </row>
    <row r="20" spans="1:18" ht="21" customHeight="1">
      <c r="A20" s="82" t="s">
        <v>150</v>
      </c>
      <c r="B20" s="91"/>
      <c r="C20" s="92"/>
      <c r="D20" s="92"/>
      <c r="E20" s="98"/>
      <c r="F20" s="98"/>
      <c r="G20" s="98"/>
      <c r="H20" s="98"/>
      <c r="I20" s="98"/>
      <c r="J20" s="99"/>
      <c r="K20" s="99"/>
      <c r="L20" s="98"/>
      <c r="M20" s="98"/>
      <c r="N20" s="92"/>
      <c r="O20" s="92"/>
      <c r="P20" s="92"/>
      <c r="Q20" s="92"/>
      <c r="R20" s="92"/>
    </row>
    <row r="21" spans="1:18">
      <c r="A21" s="93"/>
      <c r="B21" s="92" t="s">
        <v>166</v>
      </c>
      <c r="C21" s="92"/>
      <c r="D21" s="92"/>
      <c r="E21" s="101">
        <v>6.9680615530028964</v>
      </c>
      <c r="F21" s="101">
        <v>7.3773581265384554</v>
      </c>
      <c r="G21" s="101">
        <v>12.2185993028521</v>
      </c>
      <c r="H21" s="99" t="s">
        <v>107</v>
      </c>
      <c r="I21" s="101">
        <v>0</v>
      </c>
      <c r="J21" s="99" t="s">
        <v>107</v>
      </c>
      <c r="K21" s="99" t="s">
        <v>107</v>
      </c>
      <c r="L21" s="101">
        <v>10.512980567524361</v>
      </c>
      <c r="M21" s="101">
        <v>9.6553822272059993</v>
      </c>
      <c r="N21" s="92"/>
      <c r="O21" s="92"/>
      <c r="P21" s="92"/>
      <c r="Q21" s="92"/>
      <c r="R21" s="92"/>
    </row>
    <row r="22" spans="1:18">
      <c r="A22" s="93"/>
      <c r="B22" s="92" t="s">
        <v>95</v>
      </c>
      <c r="C22" s="92"/>
      <c r="D22" s="92"/>
      <c r="E22" s="101">
        <v>85.437403127507579</v>
      </c>
      <c r="F22" s="101">
        <v>42.570604305480842</v>
      </c>
      <c r="G22" s="101">
        <v>29.819549506733498</v>
      </c>
      <c r="H22" s="99" t="s">
        <v>107</v>
      </c>
      <c r="I22" s="101">
        <v>0</v>
      </c>
      <c r="J22" s="99" t="s">
        <v>107</v>
      </c>
      <c r="K22" s="99" t="s">
        <v>107</v>
      </c>
      <c r="L22" s="101">
        <v>39.156510201249667</v>
      </c>
      <c r="M22" s="101">
        <v>38.859391977847679</v>
      </c>
      <c r="N22" s="92"/>
      <c r="O22" s="92"/>
      <c r="P22" s="92"/>
      <c r="Q22" s="92"/>
      <c r="R22" s="92"/>
    </row>
    <row r="23" spans="1:18">
      <c r="A23" s="93"/>
      <c r="B23" s="92" t="s">
        <v>96</v>
      </c>
      <c r="C23" s="92"/>
      <c r="D23" s="92"/>
      <c r="E23" s="101">
        <v>19.550202577531003</v>
      </c>
      <c r="F23" s="101">
        <v>15.498853179904826</v>
      </c>
      <c r="G23" s="101">
        <v>74.063023875496384</v>
      </c>
      <c r="H23" s="99" t="s">
        <v>107</v>
      </c>
      <c r="I23" s="101">
        <v>0</v>
      </c>
      <c r="J23" s="99" t="s">
        <v>107</v>
      </c>
      <c r="K23" s="99" t="s">
        <v>107</v>
      </c>
      <c r="L23" s="101">
        <v>48.413886681024159</v>
      </c>
      <c r="M23" s="101">
        <v>33.990560104749342</v>
      </c>
      <c r="N23" s="92"/>
      <c r="O23" s="92"/>
      <c r="P23" s="92"/>
      <c r="Q23" s="92"/>
      <c r="R23" s="92"/>
    </row>
    <row r="24" spans="1:18">
      <c r="A24" s="93"/>
      <c r="B24" s="92" t="s">
        <v>145</v>
      </c>
      <c r="C24" s="92"/>
      <c r="D24" s="92"/>
      <c r="E24" s="101">
        <v>15.909673600269482</v>
      </c>
      <c r="F24" s="101">
        <v>11.362178578584491</v>
      </c>
      <c r="G24" s="101">
        <v>21.259831511370116</v>
      </c>
      <c r="H24" s="99" t="s">
        <v>107</v>
      </c>
      <c r="I24" s="101">
        <v>0</v>
      </c>
      <c r="J24" s="99" t="s">
        <v>107</v>
      </c>
      <c r="K24" s="99" t="s">
        <v>107</v>
      </c>
      <c r="L24" s="101">
        <v>21.647941715465755</v>
      </c>
      <c r="M24" s="101">
        <v>18.131137507948772</v>
      </c>
      <c r="N24" s="92"/>
      <c r="O24" s="92"/>
      <c r="P24" s="92"/>
      <c r="Q24" s="92"/>
      <c r="R24" s="92"/>
    </row>
    <row r="25" spans="1:18" ht="21" customHeight="1">
      <c r="A25" s="88" t="s">
        <v>148</v>
      </c>
      <c r="B25" s="90"/>
      <c r="C25" s="90"/>
      <c r="D25" s="90"/>
      <c r="E25" s="99"/>
      <c r="F25" s="99"/>
      <c r="G25" s="99"/>
      <c r="H25" s="99"/>
      <c r="I25" s="100"/>
      <c r="J25" s="99"/>
      <c r="K25" s="99"/>
      <c r="L25" s="100"/>
      <c r="M25" s="100"/>
      <c r="N25" s="87"/>
      <c r="O25" s="87"/>
      <c r="P25" s="87"/>
      <c r="Q25" s="87"/>
      <c r="R25" s="87"/>
    </row>
    <row r="26" spans="1:18">
      <c r="A26" s="88"/>
      <c r="B26" s="90" t="s">
        <v>97</v>
      </c>
      <c r="C26" s="90"/>
      <c r="D26" s="90"/>
      <c r="E26" s="99">
        <v>10936289.709898001</v>
      </c>
      <c r="F26" s="99">
        <v>34164271.84601</v>
      </c>
      <c r="G26" s="99">
        <v>37167945.691039003</v>
      </c>
      <c r="H26" s="99" t="s">
        <v>107</v>
      </c>
      <c r="I26" s="99">
        <v>2463544</v>
      </c>
      <c r="J26" s="99" t="s">
        <v>107</v>
      </c>
      <c r="K26" s="99" t="s">
        <v>107</v>
      </c>
      <c r="L26" s="99">
        <v>90177644.963200003</v>
      </c>
      <c r="M26" s="99">
        <v>174909696.21014702</v>
      </c>
      <c r="N26" s="90"/>
      <c r="O26" s="90"/>
      <c r="P26" s="90"/>
      <c r="Q26" s="90"/>
      <c r="R26" s="90"/>
    </row>
    <row r="27" spans="1:18">
      <c r="A27" s="88"/>
      <c r="B27" s="90" t="s">
        <v>102</v>
      </c>
      <c r="C27" s="90"/>
      <c r="D27" s="90"/>
      <c r="E27" s="99">
        <v>9264153.0198999997</v>
      </c>
      <c r="F27" s="99">
        <v>19667318.995000001</v>
      </c>
      <c r="G27" s="99">
        <v>19081124.473000001</v>
      </c>
      <c r="H27" s="99" t="s">
        <v>107</v>
      </c>
      <c r="I27" s="99">
        <v>0</v>
      </c>
      <c r="J27" s="99" t="s">
        <v>107</v>
      </c>
      <c r="K27" s="99" t="s">
        <v>107</v>
      </c>
      <c r="L27" s="99">
        <v>46359045.538999997</v>
      </c>
      <c r="M27" s="99">
        <v>94371642.026899993</v>
      </c>
      <c r="N27" s="90"/>
      <c r="O27" s="90"/>
      <c r="P27" s="90"/>
      <c r="Q27" s="90"/>
      <c r="R27" s="90"/>
    </row>
    <row r="28" spans="1:18">
      <c r="A28" s="88"/>
      <c r="B28" s="90" t="s">
        <v>205</v>
      </c>
      <c r="C28" s="90"/>
      <c r="D28" s="90"/>
      <c r="E28" s="99">
        <v>1536847.61</v>
      </c>
      <c r="F28" s="99">
        <v>12660752.151000001</v>
      </c>
      <c r="G28" s="99">
        <v>17623729.179000001</v>
      </c>
      <c r="H28" s="99" t="s">
        <v>107</v>
      </c>
      <c r="I28" s="99">
        <v>2416304</v>
      </c>
      <c r="J28" s="99" t="s">
        <v>107</v>
      </c>
      <c r="K28" s="99" t="s">
        <v>107</v>
      </c>
      <c r="L28" s="99">
        <v>41025970.226000004</v>
      </c>
      <c r="M28" s="99">
        <v>75263603.166000009</v>
      </c>
      <c r="N28" s="90"/>
      <c r="O28" s="90"/>
      <c r="P28" s="90"/>
      <c r="Q28" s="90"/>
      <c r="R28" s="90"/>
    </row>
    <row r="29" spans="1:18">
      <c r="A29" s="88"/>
      <c r="B29" s="90" t="s">
        <v>24</v>
      </c>
      <c r="C29" s="90"/>
      <c r="D29" s="90"/>
      <c r="E29" s="99">
        <v>62596.449998999997</v>
      </c>
      <c r="F29" s="99">
        <v>611236.38271000003</v>
      </c>
      <c r="G29" s="99">
        <v>441040.11914000002</v>
      </c>
      <c r="H29" s="99" t="s">
        <v>107</v>
      </c>
      <c r="I29" s="99">
        <v>26232</v>
      </c>
      <c r="J29" s="99" t="s">
        <v>107</v>
      </c>
      <c r="K29" s="99" t="s">
        <v>107</v>
      </c>
      <c r="L29" s="99">
        <v>1132726.5260999999</v>
      </c>
      <c r="M29" s="99">
        <v>2273831.477949</v>
      </c>
      <c r="N29" s="90"/>
      <c r="O29" s="90"/>
      <c r="P29" s="90"/>
      <c r="Q29" s="90"/>
      <c r="R29" s="90"/>
    </row>
    <row r="30" spans="1:18">
      <c r="A30" s="88"/>
      <c r="B30" s="90" t="s">
        <v>103</v>
      </c>
      <c r="C30" s="90"/>
      <c r="D30" s="90"/>
      <c r="E30" s="99">
        <v>72692.629998999997</v>
      </c>
      <c r="F30" s="99">
        <v>1224964.3173</v>
      </c>
      <c r="G30" s="99">
        <v>22051.919899</v>
      </c>
      <c r="H30" s="99" t="s">
        <v>107</v>
      </c>
      <c r="I30" s="99">
        <v>21008</v>
      </c>
      <c r="J30" s="99" t="s">
        <v>107</v>
      </c>
      <c r="K30" s="99" t="s">
        <v>107</v>
      </c>
      <c r="L30" s="99">
        <v>1659902.6721000001</v>
      </c>
      <c r="M30" s="99">
        <v>3000619.5392979998</v>
      </c>
      <c r="N30" s="90"/>
      <c r="O30" s="90"/>
      <c r="P30" s="90"/>
      <c r="Q30" s="90"/>
      <c r="R30" s="90"/>
    </row>
    <row r="31" spans="1:18" ht="21" customHeight="1">
      <c r="A31" s="88" t="s">
        <v>149</v>
      </c>
      <c r="B31" s="90"/>
      <c r="C31" s="90"/>
      <c r="D31" s="90"/>
      <c r="E31" s="99"/>
      <c r="F31" s="99"/>
      <c r="G31" s="99"/>
      <c r="H31" s="99"/>
      <c r="I31" s="99"/>
      <c r="J31" s="99"/>
      <c r="K31" s="99"/>
      <c r="L31" s="99"/>
      <c r="M31" s="99"/>
      <c r="N31" s="90"/>
      <c r="O31" s="90"/>
      <c r="P31" s="90"/>
      <c r="Q31" s="90"/>
      <c r="R31" s="90"/>
    </row>
    <row r="32" spans="1:18" ht="12.75" customHeight="1">
      <c r="A32" s="88"/>
      <c r="B32" s="90" t="s">
        <v>97</v>
      </c>
      <c r="C32" s="90"/>
      <c r="D32" s="90"/>
      <c r="E32" s="99">
        <v>13354266.259505</v>
      </c>
      <c r="F32" s="99">
        <v>41328461.44552999</v>
      </c>
      <c r="G32" s="99">
        <v>43879673.195553005</v>
      </c>
      <c r="H32" s="99" t="s">
        <v>107</v>
      </c>
      <c r="I32" s="99">
        <v>2672344.0000260002</v>
      </c>
      <c r="J32" s="99" t="s">
        <v>107</v>
      </c>
      <c r="K32" s="99" t="s">
        <v>107</v>
      </c>
      <c r="L32" s="99">
        <v>106086582.31389999</v>
      </c>
      <c r="M32" s="99">
        <v>207321327.21451399</v>
      </c>
      <c r="N32" s="90"/>
      <c r="O32" s="90"/>
      <c r="P32" s="90"/>
      <c r="Q32" s="90"/>
      <c r="R32" s="90"/>
    </row>
    <row r="33" spans="1:18">
      <c r="A33" s="88"/>
      <c r="B33" s="90" t="s">
        <v>102</v>
      </c>
      <c r="C33" s="90"/>
      <c r="D33" s="90"/>
      <c r="E33" s="99">
        <v>11314610.775</v>
      </c>
      <c r="F33" s="99">
        <v>24683771.864999998</v>
      </c>
      <c r="G33" s="99">
        <v>22443390.559</v>
      </c>
      <c r="H33" s="99" t="s">
        <v>107</v>
      </c>
      <c r="I33" s="99">
        <v>0</v>
      </c>
      <c r="J33" s="99" t="s">
        <v>107</v>
      </c>
      <c r="K33" s="99" t="s">
        <v>107</v>
      </c>
      <c r="L33" s="99">
        <v>54389077.376999997</v>
      </c>
      <c r="M33" s="99">
        <v>112830850.57600001</v>
      </c>
      <c r="N33" s="90"/>
      <c r="O33" s="90"/>
      <c r="P33" s="90"/>
      <c r="Q33" s="90"/>
      <c r="R33" s="90"/>
    </row>
    <row r="34" spans="1:18">
      <c r="A34" s="88"/>
      <c r="B34" s="90" t="s">
        <v>205</v>
      </c>
      <c r="C34" s="90"/>
      <c r="D34" s="90"/>
      <c r="E34" s="99">
        <v>1854341.94</v>
      </c>
      <c r="F34" s="99">
        <v>14674487.441</v>
      </c>
      <c r="G34" s="99">
        <v>20881333.313000001</v>
      </c>
      <c r="H34" s="99" t="s">
        <v>107</v>
      </c>
      <c r="I34" s="99">
        <v>2603934.8738000002</v>
      </c>
      <c r="J34" s="99" t="s">
        <v>107</v>
      </c>
      <c r="K34" s="99" t="s">
        <v>107</v>
      </c>
      <c r="L34" s="99">
        <v>48432075.641999997</v>
      </c>
      <c r="M34" s="99">
        <v>88446173.209800005</v>
      </c>
      <c r="N34" s="90"/>
      <c r="O34" s="90"/>
      <c r="P34" s="90"/>
      <c r="Q34" s="90"/>
      <c r="R34" s="90"/>
    </row>
    <row r="35" spans="1:18">
      <c r="A35" s="88"/>
      <c r="B35" s="90" t="s">
        <v>24</v>
      </c>
      <c r="C35" s="90"/>
      <c r="D35" s="90"/>
      <c r="E35" s="99">
        <v>93840.369724999997</v>
      </c>
      <c r="F35" s="99">
        <v>658916.83542999998</v>
      </c>
      <c r="G35" s="99">
        <v>528869.05035999999</v>
      </c>
      <c r="H35" s="99" t="s">
        <v>107</v>
      </c>
      <c r="I35" s="99">
        <v>46353.712930000002</v>
      </c>
      <c r="J35" s="99" t="s">
        <v>107</v>
      </c>
      <c r="K35" s="99" t="s">
        <v>107</v>
      </c>
      <c r="L35" s="99">
        <v>1319820.3204000001</v>
      </c>
      <c r="M35" s="99">
        <v>2647800.2888449999</v>
      </c>
      <c r="N35" s="90"/>
      <c r="O35" s="90"/>
      <c r="P35" s="90"/>
      <c r="Q35" s="90"/>
      <c r="R35" s="90"/>
    </row>
    <row r="36" spans="1:18">
      <c r="A36" s="88"/>
      <c r="B36" s="90" t="s">
        <v>103</v>
      </c>
      <c r="C36" s="90"/>
      <c r="D36" s="90"/>
      <c r="E36" s="99">
        <v>91473.174780000001</v>
      </c>
      <c r="F36" s="99">
        <v>1311285.3041000001</v>
      </c>
      <c r="G36" s="99">
        <v>26080.273193000001</v>
      </c>
      <c r="H36" s="99" t="s">
        <v>107</v>
      </c>
      <c r="I36" s="99">
        <v>22055.413295999999</v>
      </c>
      <c r="J36" s="99" t="s">
        <v>107</v>
      </c>
      <c r="K36" s="99" t="s">
        <v>107</v>
      </c>
      <c r="L36" s="99">
        <v>1945608.9745</v>
      </c>
      <c r="M36" s="99">
        <v>3396503.1398690003</v>
      </c>
      <c r="N36" s="90"/>
      <c r="O36" s="90"/>
      <c r="P36" s="90"/>
      <c r="Q36" s="90"/>
      <c r="R36" s="90"/>
    </row>
    <row r="37" spans="1:18" ht="21" customHeight="1">
      <c r="A37" s="88" t="s">
        <v>104</v>
      </c>
      <c r="C37" s="87"/>
      <c r="D37" s="87"/>
      <c r="E37" s="99"/>
      <c r="F37" s="99"/>
      <c r="G37" s="99"/>
      <c r="H37" s="100"/>
      <c r="I37" s="99"/>
      <c r="J37" s="99"/>
      <c r="K37" s="99"/>
      <c r="L37" s="99"/>
      <c r="M37" s="99"/>
      <c r="N37" s="87"/>
      <c r="O37" s="87"/>
      <c r="P37" s="87"/>
      <c r="Q37" s="87"/>
      <c r="R37" s="87"/>
    </row>
    <row r="38" spans="1:18" ht="12.75" customHeight="1">
      <c r="A38" s="88"/>
      <c r="B38" s="95" t="s">
        <v>173</v>
      </c>
      <c r="C38" s="87"/>
      <c r="D38" s="87"/>
      <c r="E38" s="99">
        <v>300</v>
      </c>
      <c r="F38" s="99">
        <v>545</v>
      </c>
      <c r="G38" s="99">
        <v>738</v>
      </c>
      <c r="H38" s="99" t="s">
        <v>107</v>
      </c>
      <c r="I38" s="99">
        <v>0</v>
      </c>
      <c r="J38" s="99" t="s">
        <v>107</v>
      </c>
      <c r="K38" s="99" t="s">
        <v>107</v>
      </c>
      <c r="L38" s="99">
        <v>1562</v>
      </c>
      <c r="M38" s="99">
        <v>3145</v>
      </c>
      <c r="N38" s="87"/>
      <c r="O38" s="87"/>
      <c r="P38" s="87"/>
      <c r="Q38" s="87"/>
      <c r="R38" s="87"/>
    </row>
    <row r="39" spans="1:18" ht="12.75" customHeight="1">
      <c r="A39" s="94"/>
      <c r="B39" s="95" t="s">
        <v>174</v>
      </c>
      <c r="C39" s="97"/>
      <c r="D39" s="97"/>
      <c r="E39" s="99">
        <v>293</v>
      </c>
      <c r="F39" s="99">
        <v>530</v>
      </c>
      <c r="G39" s="99">
        <v>718</v>
      </c>
      <c r="H39" s="99" t="s">
        <v>107</v>
      </c>
      <c r="I39" s="99">
        <v>0</v>
      </c>
      <c r="J39" s="99" t="s">
        <v>107</v>
      </c>
      <c r="K39" s="99" t="s">
        <v>107</v>
      </c>
      <c r="L39" s="99">
        <v>1545</v>
      </c>
      <c r="M39" s="99">
        <v>3086</v>
      </c>
      <c r="N39" s="97"/>
      <c r="O39" s="97"/>
      <c r="P39" s="92"/>
      <c r="Q39" s="95"/>
      <c r="R39" s="95"/>
    </row>
    <row r="40" spans="1:18">
      <c r="A40" s="94"/>
      <c r="B40" s="95" t="s">
        <v>105</v>
      </c>
      <c r="E40" s="99">
        <v>241.83333332999999</v>
      </c>
      <c r="F40" s="99">
        <v>438.27777777</v>
      </c>
      <c r="G40" s="99">
        <v>600.67806966000001</v>
      </c>
      <c r="H40" s="99" t="s">
        <v>107</v>
      </c>
      <c r="I40" s="99">
        <v>0</v>
      </c>
      <c r="J40" s="99" t="s">
        <v>107</v>
      </c>
      <c r="K40" s="99" t="s">
        <v>107</v>
      </c>
      <c r="L40" s="99">
        <v>1097.8833333</v>
      </c>
      <c r="M40" s="99">
        <v>2378.6725140600001</v>
      </c>
    </row>
    <row r="41" spans="1:18" ht="21" customHeight="1">
      <c r="A41" s="94" t="s">
        <v>110</v>
      </c>
      <c r="B41" s="95"/>
      <c r="J41" s="99"/>
      <c r="K41" s="99"/>
    </row>
    <row r="42" spans="1:18" ht="12.75" customHeight="1">
      <c r="B42" s="89" t="s">
        <v>146</v>
      </c>
      <c r="J42" s="99"/>
      <c r="K42" s="99"/>
    </row>
    <row r="43" spans="1:18">
      <c r="B43" s="87" t="s">
        <v>165</v>
      </c>
      <c r="E43" s="101">
        <v>51.732433369999995</v>
      </c>
      <c r="F43" s="101">
        <v>146.70949533800001</v>
      </c>
      <c r="G43" s="101">
        <v>153.888099665</v>
      </c>
      <c r="H43" s="101" t="s">
        <v>107</v>
      </c>
      <c r="I43" s="101">
        <v>17.959181869999998</v>
      </c>
      <c r="J43" s="101" t="s">
        <v>107</v>
      </c>
      <c r="K43" s="101" t="s">
        <v>107</v>
      </c>
      <c r="L43" s="101">
        <v>357.02335713000002</v>
      </c>
      <c r="M43" s="99">
        <v>727.31256737300009</v>
      </c>
      <c r="N43" s="102"/>
    </row>
    <row r="44" spans="1:18">
      <c r="A44" s="94"/>
      <c r="B44" s="95" t="s">
        <v>98</v>
      </c>
      <c r="E44" s="101">
        <v>3.79941182</v>
      </c>
      <c r="F44" s="101">
        <v>21.103876314000001</v>
      </c>
      <c r="G44" s="101">
        <v>31.335270065</v>
      </c>
      <c r="H44" s="101" t="s">
        <v>107</v>
      </c>
      <c r="I44" s="101">
        <v>8.1421999999999994E-2</v>
      </c>
      <c r="J44" s="101" t="s">
        <v>107</v>
      </c>
      <c r="K44" s="101" t="s">
        <v>107</v>
      </c>
      <c r="L44" s="101">
        <v>66.649320774000003</v>
      </c>
      <c r="M44" s="99">
        <v>122.969300973</v>
      </c>
      <c r="N44" s="102"/>
    </row>
    <row r="45" spans="1:18">
      <c r="A45" s="94"/>
      <c r="B45" s="95" t="s">
        <v>99</v>
      </c>
      <c r="E45" s="101">
        <v>17.402352335</v>
      </c>
      <c r="F45" s="101">
        <v>45.339226003999997</v>
      </c>
      <c r="G45" s="101">
        <v>14.22868366</v>
      </c>
      <c r="H45" s="101" t="s">
        <v>107</v>
      </c>
      <c r="I45" s="101">
        <v>0.25114690000000001</v>
      </c>
      <c r="J45" s="101" t="s">
        <v>107</v>
      </c>
      <c r="K45" s="101" t="s">
        <v>107</v>
      </c>
      <c r="L45" s="101">
        <v>47.927527155999996</v>
      </c>
      <c r="M45" s="99">
        <v>125.14893605499999</v>
      </c>
      <c r="N45" s="102"/>
    </row>
    <row r="46" spans="1:18">
      <c r="B46" s="95" t="s">
        <v>167</v>
      </c>
      <c r="E46" s="101">
        <v>21.201764154999999</v>
      </c>
      <c r="F46" s="101">
        <v>66.443102318000001</v>
      </c>
      <c r="G46" s="101">
        <v>45.563953724999998</v>
      </c>
      <c r="H46" s="101" t="s">
        <v>107</v>
      </c>
      <c r="I46" s="101">
        <v>0.3325689</v>
      </c>
      <c r="J46" s="101" t="s">
        <v>107</v>
      </c>
      <c r="K46" s="101" t="s">
        <v>107</v>
      </c>
      <c r="L46" s="101">
        <v>114.57684793</v>
      </c>
      <c r="M46" s="99">
        <v>248.11823702800001</v>
      </c>
      <c r="N46" s="102"/>
    </row>
    <row r="47" spans="1:18" ht="21" customHeight="1">
      <c r="B47" s="89" t="s">
        <v>147</v>
      </c>
      <c r="E47" s="101"/>
      <c r="F47" s="101"/>
      <c r="G47" s="101"/>
      <c r="H47" s="107"/>
      <c r="I47" s="101"/>
      <c r="J47" s="99"/>
      <c r="K47" s="99"/>
      <c r="L47" s="101"/>
      <c r="M47" s="101"/>
      <c r="N47" s="102"/>
    </row>
    <row r="48" spans="1:18">
      <c r="B48" s="87" t="s">
        <v>165</v>
      </c>
      <c r="E48" s="101">
        <v>42.048997095000004</v>
      </c>
      <c r="F48" s="101">
        <v>71.841435770000004</v>
      </c>
      <c r="G48" s="101">
        <v>58.762873075999998</v>
      </c>
      <c r="H48" s="101" t="s">
        <v>107</v>
      </c>
      <c r="I48" s="101">
        <v>0</v>
      </c>
      <c r="J48" s="101" t="s">
        <v>107</v>
      </c>
      <c r="K48" s="101" t="s">
        <v>107</v>
      </c>
      <c r="L48" s="101">
        <v>146.96117719199998</v>
      </c>
      <c r="M48" s="99">
        <v>319.61448313300002</v>
      </c>
      <c r="N48" s="102"/>
    </row>
    <row r="49" spans="1:14">
      <c r="B49" s="95" t="s">
        <v>98</v>
      </c>
      <c r="E49" s="101">
        <v>3.4294113500000001</v>
      </c>
      <c r="F49" s="101">
        <v>12.449905484</v>
      </c>
      <c r="G49" s="101">
        <v>24.078163884999999</v>
      </c>
      <c r="H49" s="101" t="s">
        <v>107</v>
      </c>
      <c r="I49" s="101">
        <v>0</v>
      </c>
      <c r="J49" s="101" t="s">
        <v>107</v>
      </c>
      <c r="K49" s="101" t="s">
        <v>107</v>
      </c>
      <c r="L49" s="101">
        <v>39.457040274000001</v>
      </c>
      <c r="M49" s="99">
        <v>79.414520992999996</v>
      </c>
      <c r="N49" s="102"/>
    </row>
    <row r="50" spans="1:14">
      <c r="B50" s="95" t="s">
        <v>99</v>
      </c>
      <c r="E50" s="101">
        <v>14.98705698</v>
      </c>
      <c r="F50" s="101">
        <v>34.196078499999999</v>
      </c>
      <c r="G50" s="101">
        <v>9.6944461949999994</v>
      </c>
      <c r="H50" s="101" t="s">
        <v>107</v>
      </c>
      <c r="I50" s="101">
        <v>0</v>
      </c>
      <c r="J50" s="101" t="s">
        <v>107</v>
      </c>
      <c r="K50" s="101" t="s">
        <v>107</v>
      </c>
      <c r="L50" s="101">
        <v>31.912331479999999</v>
      </c>
      <c r="M50" s="99">
        <v>90.789913154999994</v>
      </c>
      <c r="N50" s="102"/>
    </row>
    <row r="51" spans="1:14">
      <c r="B51" s="95" t="s">
        <v>167</v>
      </c>
      <c r="E51" s="101">
        <v>18.416468330000001</v>
      </c>
      <c r="F51" s="101">
        <v>46.645983983999997</v>
      </c>
      <c r="G51" s="101">
        <v>33.77261008</v>
      </c>
      <c r="H51" s="101" t="s">
        <v>107</v>
      </c>
      <c r="I51" s="101">
        <v>0</v>
      </c>
      <c r="J51" s="101" t="s">
        <v>107</v>
      </c>
      <c r="K51" s="101" t="s">
        <v>107</v>
      </c>
      <c r="L51" s="101">
        <v>71.369371753999999</v>
      </c>
      <c r="M51" s="99">
        <v>170.20443414800002</v>
      </c>
      <c r="N51" s="102"/>
    </row>
    <row r="56" spans="1:14">
      <c r="A56" s="5" t="s">
        <v>168</v>
      </c>
    </row>
    <row r="57" spans="1:14">
      <c r="A57" s="5" t="s">
        <v>94</v>
      </c>
    </row>
    <row r="58" spans="1:14">
      <c r="A58" s="5" t="s">
        <v>215</v>
      </c>
    </row>
  </sheetData>
  <hyperlinks>
    <hyperlink ref="G1" location="Contenu!A1" display="retour"/>
  </hyperlinks>
  <pageMargins left="0.70866141732283472" right="0.70866141732283472" top="0.74803149606299213" bottom="0.7480314960629921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tabColor theme="8" tint="0.59999389629810485"/>
    <pageSetUpPr fitToPage="1"/>
  </sheetPr>
  <dimension ref="A1:M87"/>
  <sheetViews>
    <sheetView zoomScale="90" zoomScaleNormal="90" zoomScaleSheetLayoutView="100" workbookViewId="0">
      <selection activeCell="B101" sqref="B101"/>
    </sheetView>
  </sheetViews>
  <sheetFormatPr baseColWidth="10" defaultColWidth="11.453125" defaultRowHeight="11.5"/>
  <cols>
    <col min="1" max="1" width="28" style="39" customWidth="1"/>
    <col min="2" max="2" width="48.26953125" style="39" customWidth="1"/>
    <col min="3" max="3" width="10" style="39" customWidth="1"/>
    <col min="4" max="4" width="30.26953125" style="39" customWidth="1"/>
    <col min="5" max="5" width="67.7265625" style="39" bestFit="1" customWidth="1"/>
    <col min="6" max="10" width="13.7265625" style="39" customWidth="1"/>
    <col min="11" max="12" width="11.453125" style="39" customWidth="1"/>
    <col min="13" max="14" width="11.453125" style="39"/>
    <col min="15" max="15" width="11.453125" style="39" customWidth="1"/>
    <col min="16" max="16384" width="11.453125" style="39"/>
  </cols>
  <sheetData>
    <row r="1" spans="1:10" ht="9" customHeight="1"/>
    <row r="2" spans="1:10" ht="18" customHeight="1">
      <c r="A2" s="220" t="s">
        <v>53</v>
      </c>
      <c r="B2" s="220"/>
      <c r="C2" s="220"/>
      <c r="D2" s="220"/>
      <c r="E2" s="31" t="s">
        <v>54</v>
      </c>
      <c r="J2" s="44"/>
    </row>
    <row r="3" spans="1:10" ht="15.5">
      <c r="B3" s="43"/>
      <c r="C3" s="43"/>
      <c r="D3" s="43"/>
    </row>
    <row r="4" spans="1:10" ht="15.5">
      <c r="A4" s="38" t="s">
        <v>91</v>
      </c>
      <c r="B4" s="43"/>
      <c r="C4" s="43"/>
      <c r="D4" s="43"/>
    </row>
    <row r="5" spans="1:10" ht="15.5">
      <c r="A5" s="58" t="s">
        <v>92</v>
      </c>
      <c r="B5" s="36" t="s">
        <v>87</v>
      </c>
      <c r="C5" s="43"/>
      <c r="D5" s="58"/>
      <c r="E5" s="38"/>
    </row>
    <row r="6" spans="1:10" ht="15.5">
      <c r="B6" s="36" t="s">
        <v>121</v>
      </c>
      <c r="C6" s="43"/>
      <c r="D6" s="37"/>
      <c r="E6" s="38"/>
    </row>
    <row r="7" spans="1:10" ht="15.5">
      <c r="B7" s="57" t="s">
        <v>88</v>
      </c>
      <c r="C7" s="43"/>
      <c r="D7" s="37"/>
      <c r="E7" s="38"/>
    </row>
    <row r="8" spans="1:10" ht="15.5">
      <c r="B8" s="36" t="s">
        <v>247</v>
      </c>
      <c r="C8" s="43"/>
      <c r="D8" s="37"/>
      <c r="E8" s="38"/>
    </row>
    <row r="9" spans="1:10" ht="15.5">
      <c r="B9" s="36" t="s">
        <v>89</v>
      </c>
      <c r="C9" s="43"/>
      <c r="D9" s="37"/>
      <c r="E9" s="38"/>
    </row>
    <row r="10" spans="1:10" ht="15.5">
      <c r="B10" s="36" t="s">
        <v>211</v>
      </c>
      <c r="C10" s="43"/>
      <c r="D10" s="37"/>
      <c r="E10" s="38"/>
    </row>
    <row r="11" spans="1:10" ht="15.5">
      <c r="B11" s="36" t="s">
        <v>212</v>
      </c>
      <c r="C11" s="202"/>
      <c r="D11" s="37"/>
      <c r="E11" s="38"/>
    </row>
    <row r="12" spans="1:10" ht="15.5">
      <c r="B12" s="36" t="s">
        <v>90</v>
      </c>
      <c r="C12" s="43"/>
      <c r="D12" s="37"/>
      <c r="E12" s="38"/>
    </row>
    <row r="13" spans="1:10" ht="15.5">
      <c r="B13" s="36"/>
      <c r="C13" s="43"/>
      <c r="D13" s="37"/>
      <c r="E13" s="38"/>
    </row>
    <row r="14" spans="1:10">
      <c r="A14" s="222" t="s">
        <v>55</v>
      </c>
      <c r="B14" s="222"/>
      <c r="C14" s="222"/>
    </row>
    <row r="15" spans="1:10" ht="13.5" customHeight="1">
      <c r="A15" s="223" t="s">
        <v>79</v>
      </c>
      <c r="B15" s="223"/>
      <c r="C15" s="223"/>
    </row>
    <row r="16" spans="1:10" ht="19.5" customHeight="1">
      <c r="A16" s="224" t="s">
        <v>155</v>
      </c>
      <c r="B16" s="225"/>
      <c r="C16" s="225"/>
      <c r="D16" s="225"/>
      <c r="E16" s="225"/>
      <c r="F16" s="225"/>
      <c r="G16" s="225"/>
      <c r="H16" s="225"/>
      <c r="I16" s="225"/>
      <c r="J16" s="225"/>
    </row>
    <row r="17" spans="1:13">
      <c r="A17" s="45"/>
      <c r="B17" s="45" t="s">
        <v>56</v>
      </c>
      <c r="C17" s="45"/>
      <c r="D17" s="45"/>
      <c r="E17" s="45"/>
      <c r="F17" s="46"/>
      <c r="G17" s="46"/>
      <c r="H17" s="46"/>
      <c r="I17" s="46"/>
      <c r="J17" s="46"/>
    </row>
    <row r="18" spans="1:13" ht="12.75" customHeight="1">
      <c r="A18" s="45"/>
      <c r="B18" s="45" t="s">
        <v>57</v>
      </c>
      <c r="C18" s="45"/>
      <c r="D18" s="45"/>
      <c r="E18" s="45"/>
      <c r="F18" s="46"/>
      <c r="G18" s="46"/>
      <c r="H18" s="46"/>
      <c r="I18" s="46"/>
      <c r="J18" s="46"/>
    </row>
    <row r="19" spans="1:13">
      <c r="A19" s="45"/>
      <c r="B19" s="40" t="s">
        <v>58</v>
      </c>
      <c r="F19" s="46"/>
      <c r="G19" s="46"/>
      <c r="H19" s="46"/>
      <c r="I19" s="46"/>
      <c r="J19" s="46"/>
    </row>
    <row r="20" spans="1:13" ht="12" customHeight="1">
      <c r="A20" s="191"/>
      <c r="B20" s="47"/>
      <c r="C20" s="47"/>
      <c r="D20" s="47"/>
      <c r="F20" s="192"/>
      <c r="G20" s="192"/>
      <c r="H20" s="192"/>
      <c r="I20" s="192"/>
      <c r="J20" s="192"/>
    </row>
    <row r="21" spans="1:13" ht="12" customHeight="1">
      <c r="A21" s="45"/>
      <c r="B21" s="47"/>
      <c r="C21" s="47"/>
      <c r="D21" s="47"/>
      <c r="F21" s="46"/>
      <c r="G21" s="46"/>
      <c r="H21" s="46"/>
      <c r="I21" s="46"/>
      <c r="J21" s="46"/>
    </row>
    <row r="22" spans="1:13" ht="12" customHeight="1">
      <c r="A22" s="224"/>
      <c r="B22" s="224"/>
      <c r="C22" s="224"/>
      <c r="D22" s="224"/>
      <c r="E22" s="224"/>
      <c r="F22" s="224"/>
      <c r="G22" s="224"/>
      <c r="H22" s="224"/>
      <c r="I22" s="224"/>
      <c r="J22" s="224"/>
      <c r="K22" s="224"/>
      <c r="L22" s="224"/>
      <c r="M22" s="224"/>
    </row>
    <row r="23" spans="1:13" s="47" customFormat="1" ht="13.5" customHeight="1">
      <c r="A23" s="42" t="s">
        <v>80</v>
      </c>
      <c r="B23" s="37"/>
      <c r="C23" s="37"/>
      <c r="D23" s="37"/>
      <c r="E23" s="37"/>
      <c r="F23" s="37"/>
      <c r="G23" s="37"/>
      <c r="H23" s="37"/>
      <c r="I23" s="37"/>
      <c r="J23" s="37"/>
    </row>
    <row r="24" spans="1:13" ht="27.75" customHeight="1">
      <c r="A24" s="221" t="s">
        <v>122</v>
      </c>
      <c r="B24" s="221"/>
      <c r="C24" s="221"/>
      <c r="D24" s="221"/>
      <c r="E24" s="221"/>
      <c r="F24" s="221"/>
      <c r="G24" s="221"/>
      <c r="H24" s="221"/>
      <c r="I24" s="221"/>
      <c r="J24" s="221"/>
    </row>
    <row r="25" spans="1:13" ht="25.9" customHeight="1">
      <c r="A25" s="222" t="s">
        <v>59</v>
      </c>
      <c r="B25" s="222"/>
      <c r="C25" s="222"/>
    </row>
    <row r="26" spans="1:13" ht="15" customHeight="1">
      <c r="A26" s="223" t="s">
        <v>81</v>
      </c>
      <c r="B26" s="223"/>
      <c r="C26" s="223"/>
    </row>
    <row r="27" spans="1:13" ht="27" customHeight="1">
      <c r="A27" s="221" t="s">
        <v>123</v>
      </c>
      <c r="B27" s="221"/>
      <c r="C27" s="221"/>
      <c r="D27" s="221"/>
      <c r="E27" s="221"/>
      <c r="F27" s="221"/>
      <c r="G27" s="221"/>
      <c r="H27" s="221"/>
      <c r="I27" s="221"/>
      <c r="J27" s="221"/>
    </row>
    <row r="28" spans="1:13" ht="9.75" customHeight="1">
      <c r="A28" s="40"/>
    </row>
    <row r="29" spans="1:13">
      <c r="A29" s="223" t="s">
        <v>82</v>
      </c>
      <c r="B29" s="223"/>
    </row>
    <row r="30" spans="1:13" ht="15.75" customHeight="1">
      <c r="A30" s="39" t="s">
        <v>60</v>
      </c>
    </row>
    <row r="31" spans="1:13" ht="15.75" customHeight="1"/>
    <row r="32" spans="1:13" ht="15.75" customHeight="1">
      <c r="A32" s="190"/>
      <c r="B32" s="37"/>
      <c r="C32" s="37"/>
      <c r="D32" s="37"/>
      <c r="E32" s="37"/>
      <c r="F32" s="37"/>
      <c r="G32" s="37"/>
      <c r="H32" s="37"/>
      <c r="I32" s="37"/>
    </row>
    <row r="33" spans="1:11" ht="10.5" customHeight="1">
      <c r="A33" s="207"/>
      <c r="B33" s="207"/>
      <c r="C33" s="207"/>
      <c r="D33" s="207"/>
      <c r="E33" s="207"/>
      <c r="F33" s="207"/>
      <c r="G33" s="207"/>
      <c r="H33" s="207"/>
      <c r="I33" s="207"/>
      <c r="J33" s="207"/>
    </row>
    <row r="34" spans="1:11" ht="36.75" customHeight="1">
      <c r="A34" s="226" t="s">
        <v>61</v>
      </c>
      <c r="B34" s="226"/>
      <c r="C34" s="226"/>
      <c r="D34" s="226"/>
    </row>
    <row r="35" spans="1:11" ht="18.75" customHeight="1">
      <c r="A35" s="222" t="s">
        <v>62</v>
      </c>
      <c r="B35" s="222"/>
      <c r="C35" s="222"/>
    </row>
    <row r="36" spans="1:11" ht="17.25" customHeight="1">
      <c r="A36" s="39" t="s">
        <v>63</v>
      </c>
    </row>
    <row r="37" spans="1:11" ht="27" customHeight="1">
      <c r="A37" s="215" t="s">
        <v>191</v>
      </c>
      <c r="B37" s="215"/>
      <c r="C37" s="215"/>
      <c r="D37" s="215"/>
      <c r="E37" s="215"/>
      <c r="F37" s="215"/>
      <c r="G37" s="215"/>
      <c r="H37" s="215"/>
      <c r="I37" s="215"/>
      <c r="J37" s="215"/>
      <c r="K37" s="215"/>
    </row>
    <row r="38" spans="1:11" ht="27" customHeight="1">
      <c r="A38" s="215" t="s">
        <v>192</v>
      </c>
      <c r="B38" s="215"/>
      <c r="C38" s="215"/>
      <c r="D38" s="215"/>
      <c r="E38" s="215"/>
      <c r="F38" s="215"/>
      <c r="G38" s="215"/>
      <c r="H38" s="215"/>
      <c r="I38" s="215"/>
      <c r="J38" s="215"/>
      <c r="K38" s="215"/>
    </row>
    <row r="39" spans="1:11" ht="27" customHeight="1">
      <c r="A39" s="215" t="s">
        <v>193</v>
      </c>
      <c r="B39" s="215"/>
      <c r="C39" s="215"/>
      <c r="D39" s="215"/>
      <c r="E39" s="215"/>
      <c r="F39" s="215"/>
      <c r="G39" s="215"/>
      <c r="H39" s="215"/>
      <c r="I39" s="215"/>
      <c r="J39" s="215"/>
      <c r="K39" s="215"/>
    </row>
    <row r="40" spans="1:11" ht="27" customHeight="1">
      <c r="A40" s="48" t="s">
        <v>75</v>
      </c>
    </row>
    <row r="41" spans="1:11" ht="27" customHeight="1">
      <c r="A41" s="215" t="s">
        <v>76</v>
      </c>
      <c r="B41" s="215"/>
      <c r="C41" s="215"/>
      <c r="D41" s="215"/>
      <c r="E41" s="215"/>
      <c r="F41" s="215"/>
      <c r="G41" s="215"/>
      <c r="H41" s="215"/>
      <c r="I41" s="215"/>
      <c r="J41" s="215"/>
      <c r="K41" s="215"/>
    </row>
    <row r="42" spans="1:11" ht="27" customHeight="1">
      <c r="A42" s="48" t="s">
        <v>77</v>
      </c>
    </row>
    <row r="43" spans="1:11" ht="27" customHeight="1">
      <c r="A43" s="48" t="s">
        <v>201</v>
      </c>
    </row>
    <row r="44" spans="1:11" ht="27" customHeight="1">
      <c r="A44" s="48" t="s">
        <v>126</v>
      </c>
    </row>
    <row r="45" spans="1:11" ht="27" customHeight="1">
      <c r="A45" s="48" t="s">
        <v>64</v>
      </c>
    </row>
    <row r="46" spans="1:11" ht="27" customHeight="1">
      <c r="A46" s="215" t="s">
        <v>194</v>
      </c>
      <c r="B46" s="215"/>
      <c r="C46" s="215"/>
      <c r="D46" s="215"/>
      <c r="E46" s="215"/>
      <c r="F46" s="215"/>
      <c r="G46" s="215"/>
      <c r="H46" s="215"/>
      <c r="I46" s="215"/>
      <c r="J46" s="215"/>
      <c r="K46" s="215"/>
    </row>
    <row r="47" spans="1:11" ht="27" customHeight="1">
      <c r="A47" s="215" t="s">
        <v>124</v>
      </c>
      <c r="B47" s="215"/>
      <c r="C47" s="215"/>
      <c r="D47" s="215"/>
      <c r="E47" s="215"/>
      <c r="F47" s="215"/>
      <c r="G47" s="215"/>
      <c r="H47" s="215"/>
      <c r="I47" s="215"/>
      <c r="J47" s="215"/>
      <c r="K47" s="215"/>
    </row>
    <row r="48" spans="1:11" ht="27" customHeight="1">
      <c r="A48" s="215" t="s">
        <v>86</v>
      </c>
      <c r="B48" s="215"/>
      <c r="C48" s="215"/>
      <c r="D48" s="215"/>
      <c r="E48" s="215"/>
      <c r="F48" s="215"/>
      <c r="G48" s="215"/>
      <c r="H48" s="215"/>
      <c r="I48" s="215"/>
      <c r="J48" s="215"/>
      <c r="K48" s="215"/>
    </row>
    <row r="49" spans="1:11" ht="19.5" customHeight="1">
      <c r="A49" s="41"/>
      <c r="B49" s="41"/>
      <c r="C49" s="41"/>
      <c r="D49" s="41"/>
      <c r="E49" s="41"/>
      <c r="F49" s="41"/>
      <c r="G49" s="41"/>
      <c r="H49" s="41"/>
      <c r="I49" s="41"/>
      <c r="J49" s="41"/>
      <c r="K49" s="41"/>
    </row>
    <row r="50" spans="1:11" ht="12" customHeight="1">
      <c r="A50" s="216" t="s">
        <v>83</v>
      </c>
      <c r="B50" s="217"/>
      <c r="C50" s="217"/>
      <c r="D50" s="217"/>
      <c r="E50" s="47"/>
      <c r="F50" s="47"/>
      <c r="G50" s="47"/>
      <c r="H50" s="47"/>
      <c r="I50" s="47"/>
      <c r="J50" s="47"/>
    </row>
    <row r="51" spans="1:11" ht="24.75" customHeight="1">
      <c r="A51" s="218" t="s">
        <v>93</v>
      </c>
      <c r="B51" s="218"/>
      <c r="C51" s="218"/>
      <c r="D51" s="218"/>
      <c r="E51" s="218"/>
      <c r="F51" s="218"/>
      <c r="G51" s="218"/>
      <c r="H51" s="218"/>
      <c r="I51" s="218"/>
      <c r="J51" s="218"/>
    </row>
    <row r="52" spans="1:11" ht="22.5" customHeight="1" thickBot="1">
      <c r="A52" s="219" t="s">
        <v>70</v>
      </c>
      <c r="B52" s="219"/>
      <c r="C52" s="219"/>
      <c r="D52" s="219"/>
      <c r="E52" s="219"/>
    </row>
    <row r="53" spans="1:11" ht="15.75" customHeight="1" thickBot="1">
      <c r="A53" s="49" t="s">
        <v>71</v>
      </c>
      <c r="B53" s="212" t="s">
        <v>62</v>
      </c>
      <c r="C53" s="212"/>
      <c r="D53" s="212"/>
      <c r="E53" s="212"/>
    </row>
    <row r="54" spans="1:11" ht="12" customHeight="1">
      <c r="A54" s="213" t="s">
        <v>33</v>
      </c>
      <c r="B54" s="214" t="s">
        <v>187</v>
      </c>
      <c r="C54" s="214"/>
      <c r="D54" s="214"/>
      <c r="E54" s="214"/>
    </row>
    <row r="55" spans="1:11">
      <c r="A55" s="208"/>
      <c r="B55" s="210" t="s">
        <v>200</v>
      </c>
      <c r="C55" s="210"/>
      <c r="D55" s="210"/>
      <c r="E55" s="210"/>
    </row>
    <row r="56" spans="1:11" ht="12.75" customHeight="1">
      <c r="A56" s="208"/>
      <c r="B56" s="210" t="s">
        <v>127</v>
      </c>
      <c r="C56" s="210"/>
      <c r="D56" s="210"/>
      <c r="E56" s="210"/>
    </row>
    <row r="57" spans="1:11">
      <c r="A57" s="208"/>
      <c r="B57" s="210" t="s">
        <v>195</v>
      </c>
      <c r="C57" s="210"/>
      <c r="D57" s="210"/>
      <c r="E57" s="210"/>
    </row>
    <row r="58" spans="1:11">
      <c r="A58" s="208"/>
      <c r="B58" s="210" t="s">
        <v>128</v>
      </c>
      <c r="C58" s="210"/>
      <c r="D58" s="210"/>
      <c r="E58" s="210"/>
    </row>
    <row r="59" spans="1:11">
      <c r="A59" s="208"/>
      <c r="B59" s="39" t="s">
        <v>72</v>
      </c>
    </row>
    <row r="60" spans="1:11">
      <c r="A60" s="208" t="s">
        <v>73</v>
      </c>
      <c r="B60" s="209" t="s">
        <v>65</v>
      </c>
      <c r="C60" s="209"/>
      <c r="D60" s="209"/>
      <c r="E60" s="209"/>
    </row>
    <row r="61" spans="1:11">
      <c r="A61" s="208"/>
      <c r="B61" s="210" t="s">
        <v>66</v>
      </c>
      <c r="C61" s="210"/>
      <c r="D61" s="210"/>
      <c r="E61" s="210"/>
    </row>
    <row r="62" spans="1:11">
      <c r="A62" s="208"/>
      <c r="B62" s="211" t="s">
        <v>129</v>
      </c>
      <c r="C62" s="211"/>
      <c r="D62" s="211"/>
      <c r="E62" s="211"/>
    </row>
    <row r="63" spans="1:11">
      <c r="A63" s="208" t="s">
        <v>34</v>
      </c>
      <c r="B63" s="209" t="s">
        <v>67</v>
      </c>
      <c r="C63" s="209"/>
      <c r="D63" s="209"/>
      <c r="E63" s="209"/>
    </row>
    <row r="64" spans="1:11">
      <c r="A64" s="208"/>
      <c r="B64" s="210" t="s">
        <v>68</v>
      </c>
      <c r="C64" s="210"/>
      <c r="D64" s="210"/>
      <c r="E64" s="210"/>
    </row>
    <row r="65" spans="1:5">
      <c r="A65" s="208"/>
      <c r="B65" s="211" t="s">
        <v>69</v>
      </c>
      <c r="C65" s="211"/>
      <c r="D65" s="211"/>
      <c r="E65" s="211"/>
    </row>
    <row r="66" spans="1:5" ht="13">
      <c r="A66" s="50"/>
      <c r="B66" s="2"/>
    </row>
    <row r="69" spans="1:5">
      <c r="A69" s="126" t="s">
        <v>190</v>
      </c>
    </row>
    <row r="70" spans="1:5">
      <c r="A70" s="126" t="s">
        <v>187</v>
      </c>
    </row>
    <row r="71" spans="1:5">
      <c r="A71" s="126" t="s">
        <v>196</v>
      </c>
    </row>
    <row r="72" spans="1:5">
      <c r="A72" s="126" t="s">
        <v>170</v>
      </c>
    </row>
    <row r="73" spans="1:5">
      <c r="A73" s="126"/>
    </row>
    <row r="74" spans="1:5">
      <c r="A74" s="126" t="s">
        <v>195</v>
      </c>
    </row>
    <row r="75" spans="1:5">
      <c r="A75" s="126" t="s">
        <v>197</v>
      </c>
    </row>
    <row r="76" spans="1:5">
      <c r="A76" s="126" t="s">
        <v>171</v>
      </c>
    </row>
    <row r="77" spans="1:5">
      <c r="A77" s="126"/>
    </row>
    <row r="78" spans="1:5">
      <c r="A78" s="126" t="s">
        <v>199</v>
      </c>
    </row>
    <row r="79" spans="1:5">
      <c r="A79" s="126" t="s">
        <v>188</v>
      </c>
    </row>
    <row r="80" spans="1:5">
      <c r="A80" s="126" t="s">
        <v>189</v>
      </c>
    </row>
    <row r="83" spans="1:1">
      <c r="A83" s="38" t="s">
        <v>245</v>
      </c>
    </row>
    <row r="85" spans="1:1">
      <c r="A85" s="206">
        <v>2020</v>
      </c>
    </row>
    <row r="87" spans="1:1">
      <c r="A87" s="39" t="s">
        <v>246</v>
      </c>
    </row>
  </sheetData>
  <mergeCells count="38">
    <mergeCell ref="A2:D2"/>
    <mergeCell ref="A24:J24"/>
    <mergeCell ref="A48:K48"/>
    <mergeCell ref="A46:K46"/>
    <mergeCell ref="A47:K47"/>
    <mergeCell ref="A35:C35"/>
    <mergeCell ref="A14:C14"/>
    <mergeCell ref="A15:C15"/>
    <mergeCell ref="A16:J16"/>
    <mergeCell ref="A22:M22"/>
    <mergeCell ref="A37:K37"/>
    <mergeCell ref="A25:C25"/>
    <mergeCell ref="A26:C26"/>
    <mergeCell ref="A27:J27"/>
    <mergeCell ref="A29:B29"/>
    <mergeCell ref="A34:D34"/>
    <mergeCell ref="A41:K41"/>
    <mergeCell ref="A50:D50"/>
    <mergeCell ref="A51:J51"/>
    <mergeCell ref="A52:E52"/>
    <mergeCell ref="A38:K38"/>
    <mergeCell ref="A39:K39"/>
    <mergeCell ref="A33:J33"/>
    <mergeCell ref="A60:A62"/>
    <mergeCell ref="B60:E60"/>
    <mergeCell ref="B61:E61"/>
    <mergeCell ref="A63:A65"/>
    <mergeCell ref="B62:E62"/>
    <mergeCell ref="B63:E63"/>
    <mergeCell ref="B64:E64"/>
    <mergeCell ref="B65:E65"/>
    <mergeCell ref="B53:E53"/>
    <mergeCell ref="A54:A59"/>
    <mergeCell ref="B54:E54"/>
    <mergeCell ref="B55:E55"/>
    <mergeCell ref="B56:E56"/>
    <mergeCell ref="B57:E57"/>
    <mergeCell ref="B58:E58"/>
  </mergeCells>
  <phoneticPr fontId="3" type="noConversion"/>
  <hyperlinks>
    <hyperlink ref="E2" location="Contenu!A1" display="retour"/>
  </hyperlinks>
  <pageMargins left="0.78740157480314965" right="0.78740157480314965" top="0.98425196850393704" bottom="0.98425196850393704" header="0.51181102362204722" footer="0.51181102362204722"/>
  <pageSetup paperSize="9" scale="40" orientation="landscape" r:id="rId1"/>
  <headerFooter alignWithMargins="0"/>
  <rowBreaks count="2" manualBreakCount="2">
    <brk id="42" max="16383" man="1"/>
    <brk id="59"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theme="6" tint="0.39997558519241921"/>
    <pageSetUpPr fitToPage="1"/>
  </sheetPr>
  <dimension ref="A1:R58"/>
  <sheetViews>
    <sheetView zoomScale="84" zoomScaleNormal="84" workbookViewId="0">
      <pane ySplit="4" topLeftCell="A5" activePane="bottomLeft" state="frozen"/>
      <selection activeCell="C18" sqref="C18"/>
      <selection pane="bottomLeft" activeCell="O3" sqref="O3"/>
    </sheetView>
  </sheetViews>
  <sheetFormatPr baseColWidth="10" defaultColWidth="11.453125" defaultRowHeight="12.5"/>
  <cols>
    <col min="1" max="1" width="2.26953125" style="82" customWidth="1"/>
    <col min="2" max="2" width="47.7265625" style="5" customWidth="1"/>
    <col min="3" max="4" width="3.7265625" style="5" customWidth="1"/>
    <col min="5" max="12" width="10.7265625" style="5" customWidth="1"/>
    <col min="13" max="13" width="13.7265625" style="5" customWidth="1"/>
    <col min="14" max="14" width="10.7265625" style="5" customWidth="1"/>
    <col min="15" max="18" width="11.453125" style="5"/>
    <col min="19" max="16384" width="11.453125" style="65"/>
  </cols>
  <sheetData>
    <row r="1" spans="1:18" ht="13">
      <c r="A1" s="189" t="s">
        <v>237</v>
      </c>
      <c r="E1" s="65"/>
      <c r="G1" s="31" t="s">
        <v>54</v>
      </c>
    </row>
    <row r="2" spans="1:18">
      <c r="A2" s="82" t="s">
        <v>0</v>
      </c>
    </row>
    <row r="3" spans="1:18">
      <c r="A3" s="82" t="s">
        <v>0</v>
      </c>
      <c r="B3" s="38"/>
    </row>
    <row r="4" spans="1:18">
      <c r="A4" s="83"/>
      <c r="B4" s="84"/>
      <c r="C4" s="85"/>
      <c r="D4" s="85"/>
      <c r="E4" s="83" t="s">
        <v>36</v>
      </c>
      <c r="F4" s="83" t="s">
        <v>37</v>
      </c>
      <c r="G4" s="83" t="s">
        <v>38</v>
      </c>
      <c r="H4" s="83" t="s">
        <v>248</v>
      </c>
      <c r="I4" s="83" t="s">
        <v>39</v>
      </c>
      <c r="J4" s="83" t="s">
        <v>206</v>
      </c>
      <c r="K4" s="83" t="s">
        <v>207</v>
      </c>
      <c r="L4" s="83" t="s">
        <v>40</v>
      </c>
      <c r="M4" s="83" t="s">
        <v>106</v>
      </c>
      <c r="N4" s="85"/>
      <c r="O4" s="108"/>
      <c r="P4" s="108"/>
      <c r="Q4" s="86"/>
      <c r="R4" s="86"/>
    </row>
    <row r="5" spans="1:18">
      <c r="A5" s="82" t="s">
        <v>100</v>
      </c>
      <c r="B5" s="87"/>
      <c r="C5" s="87"/>
      <c r="D5" s="87"/>
      <c r="E5" s="100"/>
      <c r="F5" s="100"/>
      <c r="G5" s="100"/>
      <c r="H5" s="100"/>
      <c r="I5" s="100"/>
      <c r="J5" s="100"/>
      <c r="K5" s="100"/>
      <c r="L5" s="100"/>
      <c r="M5" s="100"/>
      <c r="N5" s="87"/>
      <c r="O5" s="87"/>
      <c r="P5" s="87"/>
      <c r="Q5" s="87"/>
      <c r="R5" s="87"/>
    </row>
    <row r="6" spans="1:18">
      <c r="A6" s="88"/>
      <c r="B6" s="87" t="s">
        <v>140</v>
      </c>
      <c r="C6" s="90"/>
      <c r="D6" s="90"/>
      <c r="E6" s="99">
        <v>33122.187855626325</v>
      </c>
      <c r="F6" s="99">
        <v>36263.353090625002</v>
      </c>
      <c r="G6" s="99" t="s">
        <v>107</v>
      </c>
      <c r="H6" s="99" t="s">
        <v>107</v>
      </c>
      <c r="I6" s="99" t="s">
        <v>107</v>
      </c>
      <c r="J6" s="99" t="s">
        <v>107</v>
      </c>
      <c r="K6" s="99" t="s">
        <v>107</v>
      </c>
      <c r="L6" s="99" t="s">
        <v>107</v>
      </c>
      <c r="M6" s="99">
        <v>33654.025355731923</v>
      </c>
      <c r="N6" s="90"/>
      <c r="O6" s="90"/>
      <c r="P6" s="90"/>
      <c r="Q6" s="90"/>
      <c r="R6" s="90"/>
    </row>
    <row r="7" spans="1:18" ht="12.75" customHeight="1">
      <c r="A7" s="88"/>
      <c r="B7" s="87" t="s">
        <v>141</v>
      </c>
      <c r="C7" s="90"/>
      <c r="D7" s="90"/>
      <c r="E7" s="99">
        <v>63616.694861995755</v>
      </c>
      <c r="F7" s="99">
        <v>51081.325760416665</v>
      </c>
      <c r="G7" s="99" t="s">
        <v>107</v>
      </c>
      <c r="H7" s="99" t="s">
        <v>107</v>
      </c>
      <c r="I7" s="99" t="s">
        <v>107</v>
      </c>
      <c r="J7" s="99" t="s">
        <v>107</v>
      </c>
      <c r="K7" s="99" t="s">
        <v>107</v>
      </c>
      <c r="L7" s="99" t="s">
        <v>107</v>
      </c>
      <c r="M7" s="99">
        <v>61494.304326278667</v>
      </c>
      <c r="N7" s="90"/>
      <c r="O7" s="90"/>
      <c r="P7" s="90"/>
      <c r="Q7" s="90"/>
      <c r="R7" s="90"/>
    </row>
    <row r="8" spans="1:18" ht="21" customHeight="1">
      <c r="A8" s="88"/>
      <c r="B8" s="87" t="s">
        <v>142</v>
      </c>
      <c r="C8" s="90"/>
      <c r="D8" s="90"/>
      <c r="E8" s="99">
        <v>39296.096926952145</v>
      </c>
      <c r="F8" s="99">
        <v>43070.365070058229</v>
      </c>
      <c r="G8" s="99" t="s">
        <v>107</v>
      </c>
      <c r="H8" s="99" t="s">
        <v>107</v>
      </c>
      <c r="I8" s="99" t="s">
        <v>107</v>
      </c>
      <c r="J8" s="99" t="s">
        <v>107</v>
      </c>
      <c r="K8" s="99" t="s">
        <v>107</v>
      </c>
      <c r="L8" s="99" t="s">
        <v>107</v>
      </c>
      <c r="M8" s="99">
        <v>39934.539731939709</v>
      </c>
      <c r="N8" s="90"/>
      <c r="O8" s="90"/>
      <c r="P8" s="90"/>
      <c r="Q8" s="90"/>
      <c r="R8" s="90"/>
    </row>
    <row r="9" spans="1:18" ht="12.75" customHeight="1">
      <c r="A9" s="88"/>
      <c r="B9" s="87" t="s">
        <v>143</v>
      </c>
      <c r="C9" s="90"/>
      <c r="D9" s="90"/>
      <c r="E9" s="99">
        <v>75474.718589420663</v>
      </c>
      <c r="F9" s="99">
        <v>60669.826732942005</v>
      </c>
      <c r="G9" s="99" t="s">
        <v>107</v>
      </c>
      <c r="H9" s="99" t="s">
        <v>107</v>
      </c>
      <c r="I9" s="99" t="s">
        <v>107</v>
      </c>
      <c r="J9" s="99" t="s">
        <v>107</v>
      </c>
      <c r="K9" s="99" t="s">
        <v>107</v>
      </c>
      <c r="L9" s="99" t="s">
        <v>107</v>
      </c>
      <c r="M9" s="99">
        <v>72970.371699904455</v>
      </c>
      <c r="N9" s="90"/>
      <c r="O9" s="90"/>
      <c r="P9" s="90"/>
      <c r="Q9" s="90"/>
      <c r="R9" s="90"/>
    </row>
    <row r="10" spans="1:18" ht="21" customHeight="1">
      <c r="A10" s="82" t="s">
        <v>101</v>
      </c>
      <c r="B10" s="87"/>
      <c r="C10" s="90"/>
      <c r="D10" s="90"/>
      <c r="E10" s="99"/>
      <c r="F10" s="99"/>
      <c r="G10" s="99"/>
      <c r="H10" s="99"/>
      <c r="I10" s="99"/>
      <c r="J10" s="99"/>
      <c r="K10" s="99"/>
      <c r="L10" s="99"/>
      <c r="M10" s="99"/>
      <c r="N10" s="90"/>
      <c r="O10" s="90"/>
      <c r="P10" s="90"/>
      <c r="Q10" s="90"/>
      <c r="R10" s="90"/>
    </row>
    <row r="11" spans="1:18">
      <c r="A11" s="88"/>
      <c r="B11" s="87" t="s">
        <v>140</v>
      </c>
      <c r="C11" s="90"/>
      <c r="D11" s="90"/>
      <c r="E11" s="99">
        <v>38566.272929936305</v>
      </c>
      <c r="F11" s="99">
        <v>48968.546665624999</v>
      </c>
      <c r="G11" s="99" t="s">
        <v>107</v>
      </c>
      <c r="H11" s="99" t="s">
        <v>107</v>
      </c>
      <c r="I11" s="99" t="s">
        <v>107</v>
      </c>
      <c r="J11" s="99" t="s">
        <v>107</v>
      </c>
      <c r="K11" s="99" t="s">
        <v>107</v>
      </c>
      <c r="L11" s="99" t="s">
        <v>107</v>
      </c>
      <c r="M11" s="99">
        <v>40327.504461904762</v>
      </c>
      <c r="N11" s="90"/>
      <c r="O11" s="90"/>
      <c r="P11" s="90"/>
      <c r="Q11" s="90"/>
      <c r="R11" s="90"/>
    </row>
    <row r="12" spans="1:18" ht="12.75" customHeight="1">
      <c r="A12" s="88"/>
      <c r="B12" s="87" t="s">
        <v>141</v>
      </c>
      <c r="C12" s="90"/>
      <c r="D12" s="90"/>
      <c r="E12" s="99">
        <v>71431.116957537146</v>
      </c>
      <c r="F12" s="99">
        <v>66618.342349999992</v>
      </c>
      <c r="G12" s="99" t="s">
        <v>107</v>
      </c>
      <c r="H12" s="99" t="s">
        <v>107</v>
      </c>
      <c r="I12" s="99" t="s">
        <v>107</v>
      </c>
      <c r="J12" s="99" t="s">
        <v>107</v>
      </c>
      <c r="K12" s="99" t="s">
        <v>107</v>
      </c>
      <c r="L12" s="99" t="s">
        <v>107</v>
      </c>
      <c r="M12" s="99">
        <v>70616.255648324513</v>
      </c>
      <c r="N12" s="90"/>
      <c r="O12" s="90"/>
      <c r="P12" s="90"/>
      <c r="Q12" s="90"/>
      <c r="R12" s="90"/>
    </row>
    <row r="13" spans="1:18" ht="21" customHeight="1">
      <c r="A13" s="88"/>
      <c r="B13" s="87" t="s">
        <v>142</v>
      </c>
      <c r="C13" s="90"/>
      <c r="D13" s="90"/>
      <c r="E13" s="99">
        <v>45754.948488664988</v>
      </c>
      <c r="F13" s="99">
        <v>58160.456827250913</v>
      </c>
      <c r="G13" s="99" t="s">
        <v>107</v>
      </c>
      <c r="H13" s="99" t="s">
        <v>107</v>
      </c>
      <c r="I13" s="99" t="s">
        <v>107</v>
      </c>
      <c r="J13" s="99" t="s">
        <v>107</v>
      </c>
      <c r="K13" s="99" t="s">
        <v>107</v>
      </c>
      <c r="L13" s="99" t="s">
        <v>107</v>
      </c>
      <c r="M13" s="99">
        <v>47853.42354149084</v>
      </c>
      <c r="N13" s="90"/>
      <c r="O13" s="90"/>
      <c r="P13" s="90"/>
      <c r="Q13" s="90"/>
      <c r="R13" s="90"/>
    </row>
    <row r="14" spans="1:18">
      <c r="A14" s="88"/>
      <c r="B14" s="87" t="s">
        <v>143</v>
      </c>
      <c r="C14" s="90"/>
      <c r="D14" s="90"/>
      <c r="E14" s="99">
        <v>84745.733216624678</v>
      </c>
      <c r="F14" s="99">
        <v>79123.304406133408</v>
      </c>
      <c r="G14" s="99" t="s">
        <v>107</v>
      </c>
      <c r="H14" s="99" t="s">
        <v>107</v>
      </c>
      <c r="I14" s="99" t="s">
        <v>107</v>
      </c>
      <c r="J14" s="99" t="s">
        <v>107</v>
      </c>
      <c r="K14" s="99" t="s">
        <v>107</v>
      </c>
      <c r="L14" s="99" t="s">
        <v>107</v>
      </c>
      <c r="M14" s="99">
        <v>83794.661622209867</v>
      </c>
      <c r="N14" s="90"/>
      <c r="O14" s="90"/>
      <c r="P14" s="90"/>
      <c r="Q14" s="90"/>
      <c r="R14" s="90"/>
    </row>
    <row r="15" spans="1:18" ht="21" customHeight="1">
      <c r="A15" s="82" t="s">
        <v>130</v>
      </c>
      <c r="B15" s="91"/>
      <c r="C15" s="91"/>
      <c r="D15" s="91"/>
      <c r="E15" s="98"/>
      <c r="F15" s="98"/>
      <c r="G15" s="98"/>
      <c r="H15" s="98"/>
      <c r="I15" s="98"/>
      <c r="J15" s="98"/>
      <c r="K15" s="99"/>
      <c r="L15" s="98"/>
      <c r="M15" s="98"/>
      <c r="N15" s="91"/>
      <c r="O15" s="91"/>
      <c r="P15" s="91"/>
      <c r="Q15" s="87"/>
      <c r="R15" s="87"/>
    </row>
    <row r="16" spans="1:18" ht="14.25" customHeight="1">
      <c r="B16" s="92" t="s">
        <v>166</v>
      </c>
      <c r="C16" s="91"/>
      <c r="D16" s="91"/>
      <c r="E16" s="101">
        <v>4.042425690530723</v>
      </c>
      <c r="F16" s="101">
        <v>4.006156728429529</v>
      </c>
      <c r="G16" s="99" t="s">
        <v>107</v>
      </c>
      <c r="H16" s="99" t="s">
        <v>107</v>
      </c>
      <c r="I16" s="99" t="s">
        <v>107</v>
      </c>
      <c r="J16" s="99" t="s">
        <v>107</v>
      </c>
      <c r="K16" s="99" t="s">
        <v>107</v>
      </c>
      <c r="L16" s="99" t="s">
        <v>107</v>
      </c>
      <c r="M16" s="101">
        <v>4.0362388030263352</v>
      </c>
      <c r="N16" s="91"/>
      <c r="O16" s="91"/>
      <c r="P16" s="91"/>
      <c r="Q16" s="87"/>
      <c r="R16" s="87"/>
    </row>
    <row r="17" spans="1:18">
      <c r="A17" s="93"/>
      <c r="B17" s="92" t="s">
        <v>95</v>
      </c>
      <c r="C17" s="92"/>
      <c r="D17" s="92"/>
      <c r="E17" s="101">
        <v>179.85156380762899</v>
      </c>
      <c r="F17" s="101">
        <v>47.723041618672028</v>
      </c>
      <c r="G17" s="99" t="s">
        <v>107</v>
      </c>
      <c r="H17" s="99" t="s">
        <v>107</v>
      </c>
      <c r="I17" s="99" t="s">
        <v>107</v>
      </c>
      <c r="J17" s="99" t="s">
        <v>107</v>
      </c>
      <c r="K17" s="99" t="s">
        <v>107</v>
      </c>
      <c r="L17" s="99" t="s">
        <v>107</v>
      </c>
      <c r="M17" s="101">
        <v>122.45074676462656</v>
      </c>
      <c r="N17" s="92"/>
      <c r="O17" s="92"/>
      <c r="P17" s="92"/>
      <c r="Q17" s="92"/>
      <c r="R17" s="92"/>
    </row>
    <row r="18" spans="1:18">
      <c r="A18" s="93"/>
      <c r="B18" s="92" t="s">
        <v>96</v>
      </c>
      <c r="C18" s="92"/>
      <c r="D18" s="92"/>
      <c r="E18" s="101">
        <v>17.292240763897137</v>
      </c>
      <c r="F18" s="101">
        <v>12.414253166038861</v>
      </c>
      <c r="G18" s="99" t="s">
        <v>107</v>
      </c>
      <c r="H18" s="99" t="s">
        <v>107</v>
      </c>
      <c r="I18" s="99" t="s">
        <v>107</v>
      </c>
      <c r="J18" s="99" t="s">
        <v>107</v>
      </c>
      <c r="K18" s="99" t="s">
        <v>107</v>
      </c>
      <c r="L18" s="99" t="s">
        <v>107</v>
      </c>
      <c r="M18" s="101">
        <v>16.21357463145192</v>
      </c>
      <c r="N18" s="92"/>
      <c r="O18" s="92"/>
      <c r="P18" s="92"/>
      <c r="Q18" s="92"/>
      <c r="R18" s="92"/>
    </row>
    <row r="19" spans="1:18">
      <c r="A19" s="93"/>
      <c r="B19" s="92" t="s">
        <v>145</v>
      </c>
      <c r="C19" s="92"/>
      <c r="D19" s="92"/>
      <c r="E19" s="101">
        <v>15.775471868792968</v>
      </c>
      <c r="F19" s="101">
        <v>9.8515558877155396</v>
      </c>
      <c r="G19" s="99" t="s">
        <v>107</v>
      </c>
      <c r="H19" s="99" t="s">
        <v>107</v>
      </c>
      <c r="I19" s="99" t="s">
        <v>107</v>
      </c>
      <c r="J19" s="99" t="s">
        <v>107</v>
      </c>
      <c r="K19" s="99" t="s">
        <v>107</v>
      </c>
      <c r="L19" s="99" t="s">
        <v>107</v>
      </c>
      <c r="M19" s="101">
        <v>14.317773320177515</v>
      </c>
      <c r="N19" s="92"/>
      <c r="O19" s="92"/>
      <c r="P19" s="92"/>
      <c r="Q19" s="92"/>
      <c r="R19" s="92"/>
    </row>
    <row r="20" spans="1:18" ht="21" customHeight="1">
      <c r="A20" s="82" t="s">
        <v>150</v>
      </c>
      <c r="B20" s="91"/>
      <c r="C20" s="92"/>
      <c r="D20" s="92"/>
      <c r="E20" s="98"/>
      <c r="F20" s="98"/>
      <c r="G20" s="99"/>
      <c r="H20" s="99"/>
      <c r="I20" s="99"/>
      <c r="J20" s="99"/>
      <c r="K20" s="99"/>
      <c r="L20" s="99"/>
      <c r="M20" s="98"/>
      <c r="N20" s="92"/>
      <c r="O20" s="92"/>
      <c r="P20" s="92"/>
      <c r="Q20" s="92"/>
      <c r="R20" s="92"/>
    </row>
    <row r="21" spans="1:18">
      <c r="A21" s="93"/>
      <c r="B21" s="92" t="s">
        <v>166</v>
      </c>
      <c r="C21" s="92"/>
      <c r="D21" s="92"/>
      <c r="E21" s="101">
        <v>10.606914191218905</v>
      </c>
      <c r="F21" s="101">
        <v>6.1345149061005095</v>
      </c>
      <c r="G21" s="99" t="s">
        <v>107</v>
      </c>
      <c r="H21" s="99" t="s">
        <v>107</v>
      </c>
      <c r="I21" s="99" t="s">
        <v>107</v>
      </c>
      <c r="J21" s="99" t="s">
        <v>107</v>
      </c>
      <c r="K21" s="99" t="s">
        <v>107</v>
      </c>
      <c r="L21" s="99" t="s">
        <v>107</v>
      </c>
      <c r="M21" s="101">
        <v>9.4414779940305618</v>
      </c>
      <c r="N21" s="92"/>
      <c r="O21" s="92"/>
      <c r="P21" s="92"/>
      <c r="Q21" s="92"/>
      <c r="R21" s="92"/>
    </row>
    <row r="22" spans="1:18">
      <c r="A22" s="93"/>
      <c r="B22" s="92" t="s">
        <v>95</v>
      </c>
      <c r="C22" s="92"/>
      <c r="D22" s="92"/>
      <c r="E22" s="101">
        <v>415.94837563151515</v>
      </c>
      <c r="F22" s="101">
        <v>71.077341476427421</v>
      </c>
      <c r="G22" s="99" t="s">
        <v>107</v>
      </c>
      <c r="H22" s="99" t="s">
        <v>107</v>
      </c>
      <c r="I22" s="99" t="s">
        <v>107</v>
      </c>
      <c r="J22" s="99" t="s">
        <v>107</v>
      </c>
      <c r="K22" s="99" t="s">
        <v>107</v>
      </c>
      <c r="L22" s="99" t="s">
        <v>107</v>
      </c>
      <c r="M22" s="101">
        <v>228.35340049586756</v>
      </c>
      <c r="N22" s="92"/>
      <c r="O22" s="92"/>
      <c r="P22" s="92"/>
      <c r="Q22" s="92"/>
      <c r="R22" s="92"/>
    </row>
    <row r="23" spans="1:18">
      <c r="A23" s="93"/>
      <c r="B23" s="92" t="s">
        <v>96</v>
      </c>
      <c r="C23" s="92"/>
      <c r="D23" s="92"/>
      <c r="E23" s="101">
        <v>29.410467589293809</v>
      </c>
      <c r="F23" s="101">
        <v>15.004012837299598</v>
      </c>
      <c r="G23" s="99" t="s">
        <v>107</v>
      </c>
      <c r="H23" s="99" t="s">
        <v>107</v>
      </c>
      <c r="I23" s="99" t="s">
        <v>107</v>
      </c>
      <c r="J23" s="99" t="s">
        <v>107</v>
      </c>
      <c r="K23" s="99" t="s">
        <v>107</v>
      </c>
      <c r="L23" s="99" t="s">
        <v>107</v>
      </c>
      <c r="M23" s="101">
        <v>25.297824332308856</v>
      </c>
      <c r="N23" s="92"/>
      <c r="O23" s="92"/>
      <c r="P23" s="92"/>
      <c r="Q23" s="92"/>
      <c r="R23" s="92"/>
    </row>
    <row r="24" spans="1:18">
      <c r="A24" s="93"/>
      <c r="B24" s="92" t="s">
        <v>145</v>
      </c>
      <c r="C24" s="92"/>
      <c r="D24" s="92"/>
      <c r="E24" s="101">
        <v>27.468268356052032</v>
      </c>
      <c r="F24" s="101">
        <v>12.388807686119115</v>
      </c>
      <c r="G24" s="99" t="s">
        <v>107</v>
      </c>
      <c r="H24" s="99" t="s">
        <v>107</v>
      </c>
      <c r="I24" s="99" t="s">
        <v>107</v>
      </c>
      <c r="J24" s="99" t="s">
        <v>107</v>
      </c>
      <c r="K24" s="99" t="s">
        <v>107</v>
      </c>
      <c r="L24" s="99" t="s">
        <v>107</v>
      </c>
      <c r="M24" s="101">
        <v>22.774753858740748</v>
      </c>
      <c r="N24" s="92"/>
      <c r="O24" s="92"/>
      <c r="P24" s="92"/>
      <c r="Q24" s="92"/>
      <c r="R24" s="92"/>
    </row>
    <row r="25" spans="1:18" ht="21" customHeight="1">
      <c r="A25" s="88" t="s">
        <v>148</v>
      </c>
      <c r="B25" s="90"/>
      <c r="C25" s="90"/>
      <c r="D25" s="90"/>
      <c r="E25" s="99"/>
      <c r="F25" s="99"/>
      <c r="G25" s="99"/>
      <c r="H25" s="99"/>
      <c r="I25" s="99"/>
      <c r="J25" s="99"/>
      <c r="K25" s="99"/>
      <c r="L25" s="99"/>
      <c r="M25" s="100"/>
      <c r="N25" s="87"/>
      <c r="O25" s="87"/>
      <c r="P25" s="87"/>
      <c r="Q25" s="87"/>
      <c r="R25" s="87"/>
    </row>
    <row r="26" spans="1:18">
      <c r="A26" s="88"/>
      <c r="B26" s="90" t="s">
        <v>97</v>
      </c>
      <c r="C26" s="90"/>
      <c r="D26" s="90"/>
      <c r="E26" s="99">
        <v>31054062.089990001</v>
      </c>
      <c r="F26" s="99">
        <v>5173792.4061470004</v>
      </c>
      <c r="G26" s="99" t="s">
        <v>107</v>
      </c>
      <c r="H26" s="99" t="s">
        <v>107</v>
      </c>
      <c r="I26" s="99" t="s">
        <v>107</v>
      </c>
      <c r="J26" s="99" t="s">
        <v>107</v>
      </c>
      <c r="K26" s="99" t="s">
        <v>107</v>
      </c>
      <c r="L26" s="99" t="s">
        <v>107</v>
      </c>
      <c r="M26" s="99">
        <v>36227854.496137001</v>
      </c>
      <c r="N26" s="90"/>
      <c r="O26" s="90"/>
      <c r="P26" s="90"/>
      <c r="Q26" s="90"/>
      <c r="R26" s="90"/>
    </row>
    <row r="27" spans="1:18">
      <c r="A27" s="88"/>
      <c r="B27" s="90" t="s">
        <v>102</v>
      </c>
      <c r="C27" s="90"/>
      <c r="D27" s="90"/>
      <c r="E27" s="99">
        <v>15600550.48</v>
      </c>
      <c r="F27" s="99">
        <v>3481281.8966999999</v>
      </c>
      <c r="G27" s="99" t="s">
        <v>107</v>
      </c>
      <c r="H27" s="99" t="s">
        <v>107</v>
      </c>
      <c r="I27" s="99" t="s">
        <v>107</v>
      </c>
      <c r="J27" s="99" t="s">
        <v>107</v>
      </c>
      <c r="K27" s="99" t="s">
        <v>107</v>
      </c>
      <c r="L27" s="99" t="s">
        <v>107</v>
      </c>
      <c r="M27" s="99">
        <v>19081832.376699999</v>
      </c>
      <c r="N27" s="90"/>
      <c r="O27" s="90"/>
      <c r="P27" s="90"/>
      <c r="Q27" s="90"/>
      <c r="R27" s="90"/>
    </row>
    <row r="28" spans="1:18">
      <c r="A28" s="88"/>
      <c r="B28" s="90" t="s">
        <v>205</v>
      </c>
      <c r="C28" s="90"/>
      <c r="D28" s="90"/>
      <c r="E28" s="99">
        <v>14362912.800000001</v>
      </c>
      <c r="F28" s="99">
        <v>1422525.3762999999</v>
      </c>
      <c r="G28" s="99" t="s">
        <v>107</v>
      </c>
      <c r="H28" s="99" t="s">
        <v>107</v>
      </c>
      <c r="I28" s="99" t="s">
        <v>107</v>
      </c>
      <c r="J28" s="99" t="s">
        <v>107</v>
      </c>
      <c r="K28" s="99" t="s">
        <v>107</v>
      </c>
      <c r="L28" s="99" t="s">
        <v>107</v>
      </c>
      <c r="M28" s="99">
        <v>15785438.1763</v>
      </c>
      <c r="N28" s="90"/>
      <c r="O28" s="90"/>
      <c r="P28" s="90"/>
      <c r="Q28" s="90"/>
      <c r="R28" s="90"/>
    </row>
    <row r="29" spans="1:18">
      <c r="A29" s="88"/>
      <c r="B29" s="90" t="s">
        <v>24</v>
      </c>
      <c r="C29" s="90"/>
      <c r="D29" s="90"/>
      <c r="E29" s="99">
        <v>446005.19</v>
      </c>
      <c r="F29" s="99">
        <v>41399.149176999999</v>
      </c>
      <c r="G29" s="99" t="s">
        <v>107</v>
      </c>
      <c r="H29" s="99" t="s">
        <v>107</v>
      </c>
      <c r="I29" s="99" t="s">
        <v>107</v>
      </c>
      <c r="J29" s="99" t="s">
        <v>107</v>
      </c>
      <c r="K29" s="99" t="s">
        <v>107</v>
      </c>
      <c r="L29" s="99" t="s">
        <v>107</v>
      </c>
      <c r="M29" s="99">
        <v>487404.33917699999</v>
      </c>
      <c r="N29" s="90"/>
      <c r="O29" s="90"/>
      <c r="P29" s="90"/>
      <c r="Q29" s="90"/>
      <c r="R29" s="90"/>
    </row>
    <row r="30" spans="1:18">
      <c r="A30" s="88"/>
      <c r="B30" s="90" t="s">
        <v>103</v>
      </c>
      <c r="C30" s="90"/>
      <c r="D30" s="90"/>
      <c r="E30" s="99">
        <v>644593.61999000004</v>
      </c>
      <c r="F30" s="99">
        <v>228585.98397</v>
      </c>
      <c r="G30" s="99" t="s">
        <v>107</v>
      </c>
      <c r="H30" s="99" t="s">
        <v>107</v>
      </c>
      <c r="I30" s="99" t="s">
        <v>107</v>
      </c>
      <c r="J30" s="99" t="s">
        <v>107</v>
      </c>
      <c r="K30" s="99" t="s">
        <v>107</v>
      </c>
      <c r="L30" s="99" t="s">
        <v>107</v>
      </c>
      <c r="M30" s="99">
        <v>873179.60395999998</v>
      </c>
      <c r="N30" s="90"/>
      <c r="O30" s="90"/>
      <c r="P30" s="90"/>
      <c r="Q30" s="90"/>
      <c r="R30" s="90"/>
    </row>
    <row r="31" spans="1:18" ht="21" customHeight="1">
      <c r="A31" s="88" t="s">
        <v>149</v>
      </c>
      <c r="B31" s="90"/>
      <c r="C31" s="90"/>
      <c r="D31" s="90"/>
      <c r="E31" s="99"/>
      <c r="F31" s="99"/>
      <c r="G31" s="99"/>
      <c r="H31" s="99"/>
      <c r="I31" s="99"/>
      <c r="J31" s="99"/>
      <c r="K31" s="99"/>
      <c r="L31" s="99"/>
      <c r="M31" s="99"/>
      <c r="N31" s="90"/>
      <c r="O31" s="90"/>
      <c r="P31" s="90"/>
      <c r="Q31" s="90"/>
      <c r="R31" s="90"/>
    </row>
    <row r="32" spans="1:18" ht="12.75" customHeight="1">
      <c r="A32" s="88"/>
      <c r="B32" s="90" t="s">
        <v>97</v>
      </c>
      <c r="C32" s="90"/>
      <c r="D32" s="90"/>
      <c r="E32" s="99">
        <v>34859910.339129999</v>
      </c>
      <c r="F32" s="99">
        <v>6706884.0788039993</v>
      </c>
      <c r="G32" s="99" t="s">
        <v>107</v>
      </c>
      <c r="H32" s="99" t="s">
        <v>107</v>
      </c>
      <c r="I32" s="99" t="s">
        <v>107</v>
      </c>
      <c r="J32" s="99" t="s">
        <v>107</v>
      </c>
      <c r="K32" s="99" t="s">
        <v>107</v>
      </c>
      <c r="L32" s="99" t="s">
        <v>107</v>
      </c>
      <c r="M32" s="99">
        <v>41566794.417934</v>
      </c>
      <c r="N32" s="90"/>
      <c r="O32" s="90"/>
      <c r="P32" s="90"/>
      <c r="Q32" s="90"/>
      <c r="R32" s="90"/>
    </row>
    <row r="33" spans="1:18">
      <c r="A33" s="88"/>
      <c r="B33" s="90" t="s">
        <v>102</v>
      </c>
      <c r="C33" s="90"/>
      <c r="D33" s="90"/>
      <c r="E33" s="99">
        <v>18164714.550000001</v>
      </c>
      <c r="F33" s="99">
        <v>4700980.4798999997</v>
      </c>
      <c r="G33" s="99" t="s">
        <v>107</v>
      </c>
      <c r="H33" s="99" t="s">
        <v>107</v>
      </c>
      <c r="I33" s="99" t="s">
        <v>107</v>
      </c>
      <c r="J33" s="99" t="s">
        <v>107</v>
      </c>
      <c r="K33" s="99" t="s">
        <v>107</v>
      </c>
      <c r="L33" s="99" t="s">
        <v>107</v>
      </c>
      <c r="M33" s="99">
        <v>22865695.029899999</v>
      </c>
      <c r="N33" s="90"/>
      <c r="O33" s="90"/>
      <c r="P33" s="90"/>
      <c r="Q33" s="90"/>
      <c r="R33" s="90"/>
    </row>
    <row r="34" spans="1:18">
      <c r="A34" s="88"/>
      <c r="B34" s="90" t="s">
        <v>205</v>
      </c>
      <c r="C34" s="90"/>
      <c r="D34" s="90"/>
      <c r="E34" s="99">
        <v>15479341.537</v>
      </c>
      <c r="F34" s="99">
        <v>1694380.3857</v>
      </c>
      <c r="G34" s="99" t="s">
        <v>107</v>
      </c>
      <c r="H34" s="99" t="s">
        <v>107</v>
      </c>
      <c r="I34" s="99" t="s">
        <v>107</v>
      </c>
      <c r="J34" s="99" t="s">
        <v>107</v>
      </c>
      <c r="K34" s="99" t="s">
        <v>107</v>
      </c>
      <c r="L34" s="99" t="s">
        <v>107</v>
      </c>
      <c r="M34" s="99">
        <v>17173721.922699999</v>
      </c>
      <c r="N34" s="90"/>
      <c r="O34" s="90"/>
      <c r="P34" s="90"/>
      <c r="Q34" s="90"/>
      <c r="R34" s="90"/>
    </row>
    <row r="35" spans="1:18">
      <c r="A35" s="88"/>
      <c r="B35" s="90" t="s">
        <v>24</v>
      </c>
      <c r="C35" s="90"/>
      <c r="D35" s="90"/>
      <c r="E35" s="99">
        <v>498243.65969</v>
      </c>
      <c r="F35" s="99">
        <v>54586.924864000001</v>
      </c>
      <c r="G35" s="99" t="s">
        <v>107</v>
      </c>
      <c r="H35" s="99" t="s">
        <v>107</v>
      </c>
      <c r="I35" s="99" t="s">
        <v>107</v>
      </c>
      <c r="J35" s="99" t="s">
        <v>107</v>
      </c>
      <c r="K35" s="99" t="s">
        <v>107</v>
      </c>
      <c r="L35" s="99" t="s">
        <v>107</v>
      </c>
      <c r="M35" s="99">
        <v>552830.58455400006</v>
      </c>
      <c r="N35" s="90"/>
      <c r="O35" s="90"/>
      <c r="P35" s="90"/>
      <c r="Q35" s="90"/>
      <c r="R35" s="90"/>
    </row>
    <row r="36" spans="1:18">
      <c r="A36" s="88"/>
      <c r="B36" s="90" t="s">
        <v>103</v>
      </c>
      <c r="C36" s="90"/>
      <c r="D36" s="90"/>
      <c r="E36" s="99">
        <v>717610.59244000004</v>
      </c>
      <c r="F36" s="99">
        <v>256936.28834</v>
      </c>
      <c r="G36" s="99" t="s">
        <v>107</v>
      </c>
      <c r="H36" s="99" t="s">
        <v>107</v>
      </c>
      <c r="I36" s="99" t="s">
        <v>107</v>
      </c>
      <c r="J36" s="99" t="s">
        <v>107</v>
      </c>
      <c r="K36" s="99" t="s">
        <v>107</v>
      </c>
      <c r="L36" s="99" t="s">
        <v>107</v>
      </c>
      <c r="M36" s="99">
        <v>974546.88078000001</v>
      </c>
      <c r="N36" s="90"/>
      <c r="O36" s="90"/>
      <c r="P36" s="90"/>
      <c r="Q36" s="90"/>
      <c r="R36" s="90"/>
    </row>
    <row r="37" spans="1:18" ht="21" customHeight="1">
      <c r="A37" s="88" t="s">
        <v>104</v>
      </c>
      <c r="C37" s="87"/>
      <c r="D37" s="87"/>
      <c r="E37" s="100"/>
      <c r="F37" s="100"/>
      <c r="G37" s="100"/>
      <c r="H37" s="100"/>
      <c r="I37" s="100"/>
      <c r="J37" s="100"/>
      <c r="K37" s="99"/>
      <c r="L37" s="100"/>
      <c r="M37" s="99"/>
      <c r="N37" s="87"/>
      <c r="O37" s="87"/>
      <c r="P37" s="87"/>
      <c r="Q37" s="87"/>
      <c r="R37" s="87"/>
    </row>
    <row r="38" spans="1:18" ht="12.75" customHeight="1">
      <c r="A38" s="88"/>
      <c r="B38" s="95" t="s">
        <v>173</v>
      </c>
      <c r="C38" s="87"/>
      <c r="D38" s="87"/>
      <c r="E38" s="103">
        <v>475</v>
      </c>
      <c r="F38" s="103">
        <v>116</v>
      </c>
      <c r="G38" s="99" t="s">
        <v>107</v>
      </c>
      <c r="H38" s="99" t="s">
        <v>107</v>
      </c>
      <c r="I38" s="99" t="s">
        <v>107</v>
      </c>
      <c r="J38" s="99" t="s">
        <v>107</v>
      </c>
      <c r="K38" s="99" t="s">
        <v>107</v>
      </c>
      <c r="L38" s="99" t="s">
        <v>107</v>
      </c>
      <c r="M38" s="103">
        <v>591</v>
      </c>
      <c r="N38" s="87"/>
      <c r="O38" s="87"/>
      <c r="P38" s="87"/>
      <c r="Q38" s="87"/>
      <c r="R38" s="87"/>
    </row>
    <row r="39" spans="1:18" ht="12.75" customHeight="1">
      <c r="A39" s="94"/>
      <c r="B39" s="95" t="s">
        <v>174</v>
      </c>
      <c r="C39" s="97"/>
      <c r="D39" s="97"/>
      <c r="E39" s="103">
        <v>471</v>
      </c>
      <c r="F39" s="103">
        <v>96</v>
      </c>
      <c r="G39" s="99" t="s">
        <v>107</v>
      </c>
      <c r="H39" s="99" t="s">
        <v>107</v>
      </c>
      <c r="I39" s="99" t="s">
        <v>107</v>
      </c>
      <c r="J39" s="99" t="s">
        <v>107</v>
      </c>
      <c r="K39" s="99" t="s">
        <v>107</v>
      </c>
      <c r="L39" s="99" t="s">
        <v>107</v>
      </c>
      <c r="M39" s="103">
        <v>567</v>
      </c>
      <c r="N39" s="97"/>
      <c r="O39" s="97"/>
      <c r="P39" s="92"/>
      <c r="Q39" s="95"/>
      <c r="R39" s="95"/>
    </row>
    <row r="40" spans="1:18">
      <c r="A40" s="94"/>
      <c r="B40" s="95" t="s">
        <v>105</v>
      </c>
      <c r="E40" s="103">
        <v>397</v>
      </c>
      <c r="F40" s="103">
        <v>80.827777777999998</v>
      </c>
      <c r="G40" s="103" t="s">
        <v>107</v>
      </c>
      <c r="H40" s="103" t="s">
        <v>107</v>
      </c>
      <c r="I40" s="103" t="s">
        <v>107</v>
      </c>
      <c r="J40" s="103" t="s">
        <v>107</v>
      </c>
      <c r="K40" s="99" t="s">
        <v>107</v>
      </c>
      <c r="L40" s="103" t="s">
        <v>107</v>
      </c>
      <c r="M40" s="103">
        <v>477.82777777799998</v>
      </c>
    </row>
    <row r="41" spans="1:18" ht="21" customHeight="1">
      <c r="A41" s="94" t="s">
        <v>110</v>
      </c>
      <c r="B41" s="95"/>
      <c r="K41" s="99"/>
    </row>
    <row r="42" spans="1:18" ht="12.75" customHeight="1">
      <c r="B42" s="89" t="s">
        <v>146</v>
      </c>
      <c r="K42" s="99"/>
    </row>
    <row r="43" spans="1:18">
      <c r="B43" s="87" t="s">
        <v>165</v>
      </c>
      <c r="E43" s="101">
        <v>116.51420114</v>
      </c>
      <c r="F43" s="101">
        <v>23.963116400000001</v>
      </c>
      <c r="G43" s="99" t="s">
        <v>107</v>
      </c>
      <c r="H43" s="99" t="s">
        <v>107</v>
      </c>
      <c r="I43" s="99" t="s">
        <v>107</v>
      </c>
      <c r="J43" s="99" t="s">
        <v>107</v>
      </c>
      <c r="K43" s="99" t="s">
        <v>107</v>
      </c>
      <c r="L43" s="99" t="s">
        <v>107</v>
      </c>
      <c r="M43" s="103">
        <v>140.47731754</v>
      </c>
      <c r="N43" s="102"/>
    </row>
    <row r="44" spans="1:18">
      <c r="A44" s="94"/>
      <c r="B44" s="95" t="s">
        <v>98</v>
      </c>
      <c r="E44" s="101">
        <v>2.61882627</v>
      </c>
      <c r="F44" s="101">
        <v>2.0116069040000002</v>
      </c>
      <c r="G44" s="99" t="s">
        <v>107</v>
      </c>
      <c r="H44" s="99" t="s">
        <v>107</v>
      </c>
      <c r="I44" s="99" t="s">
        <v>107</v>
      </c>
      <c r="J44" s="99" t="s">
        <v>107</v>
      </c>
      <c r="K44" s="99" t="s">
        <v>107</v>
      </c>
      <c r="L44" s="99" t="s">
        <v>107</v>
      </c>
      <c r="M44" s="103">
        <v>4.6304331740000002</v>
      </c>
      <c r="N44" s="102"/>
    </row>
    <row r="45" spans="1:18">
      <c r="A45" s="94"/>
      <c r="B45" s="95" t="s">
        <v>99</v>
      </c>
      <c r="E45" s="101">
        <v>27.237649905000001</v>
      </c>
      <c r="F45" s="101">
        <v>7.733046742</v>
      </c>
      <c r="G45" s="99" t="s">
        <v>107</v>
      </c>
      <c r="H45" s="99" t="s">
        <v>107</v>
      </c>
      <c r="I45" s="99" t="s">
        <v>107</v>
      </c>
      <c r="J45" s="99" t="s">
        <v>107</v>
      </c>
      <c r="K45" s="99" t="s">
        <v>107</v>
      </c>
      <c r="L45" s="99" t="s">
        <v>107</v>
      </c>
      <c r="M45" s="103">
        <v>34.970696647000004</v>
      </c>
      <c r="N45" s="102"/>
    </row>
    <row r="46" spans="1:18">
      <c r="B46" s="95" t="s">
        <v>167</v>
      </c>
      <c r="E46" s="101">
        <v>29.856476175000001</v>
      </c>
      <c r="F46" s="101">
        <v>9.7446536459999997</v>
      </c>
      <c r="G46" s="99" t="s">
        <v>107</v>
      </c>
      <c r="H46" s="99" t="s">
        <v>107</v>
      </c>
      <c r="I46" s="99" t="s">
        <v>107</v>
      </c>
      <c r="J46" s="99" t="s">
        <v>107</v>
      </c>
      <c r="K46" s="99" t="s">
        <v>107</v>
      </c>
      <c r="L46" s="99" t="s">
        <v>107</v>
      </c>
      <c r="M46" s="103">
        <v>39.601129821000001</v>
      </c>
      <c r="N46" s="102"/>
    </row>
    <row r="47" spans="1:18" ht="21" customHeight="1">
      <c r="B47" s="89" t="s">
        <v>147</v>
      </c>
      <c r="E47" s="101"/>
      <c r="F47" s="101"/>
      <c r="G47" s="102"/>
      <c r="H47" s="102"/>
      <c r="I47" s="102"/>
      <c r="J47" s="102"/>
      <c r="K47" s="99"/>
      <c r="L47" s="102"/>
      <c r="M47" s="101"/>
      <c r="N47" s="102"/>
    </row>
    <row r="48" spans="1:18">
      <c r="B48" s="87" t="s">
        <v>165</v>
      </c>
      <c r="E48" s="101">
        <v>44.404997674999997</v>
      </c>
      <c r="F48" s="101">
        <v>15.649159138</v>
      </c>
      <c r="G48" s="99" t="s">
        <v>107</v>
      </c>
      <c r="H48" s="99" t="s">
        <v>107</v>
      </c>
      <c r="I48" s="99" t="s">
        <v>107</v>
      </c>
      <c r="J48" s="99" t="s">
        <v>107</v>
      </c>
      <c r="K48" s="99" t="s">
        <v>107</v>
      </c>
      <c r="L48" s="99" t="s">
        <v>107</v>
      </c>
      <c r="M48" s="103">
        <v>60.054156812999999</v>
      </c>
      <c r="N48" s="102"/>
    </row>
    <row r="49" spans="1:14">
      <c r="B49" s="95" t="s">
        <v>98</v>
      </c>
      <c r="E49" s="101">
        <v>1.1323520600000001</v>
      </c>
      <c r="F49" s="101">
        <v>1.3506414</v>
      </c>
      <c r="G49" s="99" t="s">
        <v>107</v>
      </c>
      <c r="H49" s="99" t="s">
        <v>107</v>
      </c>
      <c r="I49" s="99" t="s">
        <v>107</v>
      </c>
      <c r="J49" s="99" t="s">
        <v>107</v>
      </c>
      <c r="K49" s="99" t="s">
        <v>107</v>
      </c>
      <c r="L49" s="99" t="s">
        <v>107</v>
      </c>
      <c r="M49" s="103">
        <v>2.4829934600000003</v>
      </c>
      <c r="N49" s="102"/>
    </row>
    <row r="50" spans="1:14">
      <c r="B50" s="95" t="s">
        <v>99</v>
      </c>
      <c r="E50" s="101">
        <v>16.014706279999999</v>
      </c>
      <c r="F50" s="101">
        <v>6.3982883140000002</v>
      </c>
      <c r="G50" s="99" t="s">
        <v>107</v>
      </c>
      <c r="H50" s="99" t="s">
        <v>107</v>
      </c>
      <c r="I50" s="99" t="s">
        <v>107</v>
      </c>
      <c r="J50" s="99" t="s">
        <v>107</v>
      </c>
      <c r="K50" s="99" t="s">
        <v>107</v>
      </c>
      <c r="L50" s="99" t="s">
        <v>107</v>
      </c>
      <c r="M50" s="103">
        <v>22.412994593999997</v>
      </c>
      <c r="N50" s="102"/>
    </row>
    <row r="51" spans="1:14">
      <c r="B51" s="95" t="s">
        <v>167</v>
      </c>
      <c r="E51" s="101">
        <v>17.147058339999997</v>
      </c>
      <c r="F51" s="101">
        <v>7.748929714</v>
      </c>
      <c r="G51" s="99" t="s">
        <v>107</v>
      </c>
      <c r="H51" s="99" t="s">
        <v>107</v>
      </c>
      <c r="I51" s="99" t="s">
        <v>107</v>
      </c>
      <c r="J51" s="99" t="s">
        <v>107</v>
      </c>
      <c r="K51" s="99" t="s">
        <v>107</v>
      </c>
      <c r="L51" s="99" t="s">
        <v>107</v>
      </c>
      <c r="M51" s="103">
        <v>24.895988053999996</v>
      </c>
      <c r="N51" s="102"/>
    </row>
    <row r="56" spans="1:14">
      <c r="A56" s="5" t="s">
        <v>168</v>
      </c>
    </row>
    <row r="57" spans="1:14">
      <c r="A57" s="5" t="s">
        <v>94</v>
      </c>
    </row>
    <row r="58" spans="1:14">
      <c r="A58" s="5" t="s">
        <v>215</v>
      </c>
    </row>
  </sheetData>
  <hyperlinks>
    <hyperlink ref="G1" location="Contenu!A1" display="retour"/>
  </hyperlinks>
  <pageMargins left="0.70866141732283472" right="0.70866141732283472" top="0.74803149606299213" bottom="0.74803149606299213" header="0.31496062992125984" footer="0.31496062992125984"/>
  <pageSetup paperSize="9" scale="6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theme="6" tint="0.39997558519241921"/>
    <pageSetUpPr fitToPage="1"/>
  </sheetPr>
  <dimension ref="A1:R59"/>
  <sheetViews>
    <sheetView zoomScale="83" zoomScaleNormal="83" workbookViewId="0">
      <pane ySplit="4" topLeftCell="A5" activePane="bottomLeft" state="frozen"/>
      <selection activeCell="C18" sqref="C18"/>
      <selection pane="bottomLeft" activeCell="O2" sqref="O2"/>
    </sheetView>
  </sheetViews>
  <sheetFormatPr baseColWidth="10" defaultColWidth="11.453125" defaultRowHeight="12.5"/>
  <cols>
    <col min="1" max="1" width="2.26953125" style="82" customWidth="1"/>
    <col min="2" max="2" width="47.7265625" style="5" customWidth="1"/>
    <col min="3" max="4" width="3.7265625" style="5" customWidth="1"/>
    <col min="5" max="12" width="10.7265625" style="5" customWidth="1"/>
    <col min="13" max="13" width="13.7265625" style="5" customWidth="1"/>
    <col min="14" max="14" width="10.7265625" style="5" customWidth="1"/>
    <col min="15" max="18" width="11.453125" style="5"/>
    <col min="19" max="16384" width="11.453125" style="65"/>
  </cols>
  <sheetData>
    <row r="1" spans="1:18" ht="13">
      <c r="A1" s="26" t="s">
        <v>238</v>
      </c>
      <c r="E1" s="65"/>
      <c r="G1" s="31" t="s">
        <v>54</v>
      </c>
    </row>
    <row r="2" spans="1:18">
      <c r="A2" s="82" t="s">
        <v>0</v>
      </c>
    </row>
    <row r="3" spans="1:18">
      <c r="A3" s="82" t="s">
        <v>0</v>
      </c>
      <c r="B3" s="38"/>
    </row>
    <row r="4" spans="1:18">
      <c r="A4" s="83"/>
      <c r="B4" s="84"/>
      <c r="C4" s="85"/>
      <c r="D4" s="85"/>
      <c r="E4" s="83" t="s">
        <v>36</v>
      </c>
      <c r="F4" s="83" t="s">
        <v>37</v>
      </c>
      <c r="G4" s="83" t="s">
        <v>38</v>
      </c>
      <c r="H4" s="83" t="s">
        <v>248</v>
      </c>
      <c r="I4" s="83" t="s">
        <v>39</v>
      </c>
      <c r="J4" s="83" t="s">
        <v>206</v>
      </c>
      <c r="K4" s="83" t="s">
        <v>207</v>
      </c>
      <c r="L4" s="83" t="s">
        <v>40</v>
      </c>
      <c r="M4" s="83" t="s">
        <v>106</v>
      </c>
      <c r="N4" s="85"/>
      <c r="O4" s="108"/>
      <c r="P4" s="108"/>
      <c r="Q4" s="86"/>
      <c r="R4" s="86"/>
    </row>
    <row r="5" spans="1:18">
      <c r="A5" s="82" t="s">
        <v>100</v>
      </c>
      <c r="B5" s="87"/>
      <c r="C5" s="87"/>
      <c r="D5" s="87"/>
      <c r="E5" s="100"/>
      <c r="F5" s="100"/>
      <c r="G5" s="100"/>
      <c r="H5" s="100"/>
      <c r="I5" s="100"/>
      <c r="J5" s="100"/>
      <c r="K5" s="100"/>
      <c r="L5" s="100"/>
      <c r="M5" s="100"/>
      <c r="N5" s="87"/>
      <c r="O5" s="87"/>
      <c r="P5" s="87"/>
      <c r="Q5" s="87"/>
      <c r="R5" s="87"/>
    </row>
    <row r="6" spans="1:18">
      <c r="A6" s="88"/>
      <c r="B6" s="87" t="s">
        <v>140</v>
      </c>
      <c r="C6" s="90"/>
      <c r="D6" s="90"/>
      <c r="E6" s="99">
        <v>14710.793342175066</v>
      </c>
      <c r="F6" s="99">
        <v>16195.079416654926</v>
      </c>
      <c r="G6" s="99">
        <v>15318.039737037037</v>
      </c>
      <c r="H6" s="99">
        <v>14460.960980383212</v>
      </c>
      <c r="I6" s="99">
        <v>13036.872600000001</v>
      </c>
      <c r="J6" s="99">
        <v>18505.339033816424</v>
      </c>
      <c r="K6" s="99">
        <v>14190.192842261904</v>
      </c>
      <c r="L6" s="99">
        <v>9806.5073601156073</v>
      </c>
      <c r="M6" s="99">
        <v>13752.032015158615</v>
      </c>
      <c r="N6" s="90"/>
      <c r="O6" s="90"/>
      <c r="P6" s="90"/>
      <c r="Q6" s="90"/>
      <c r="R6" s="90"/>
    </row>
    <row r="7" spans="1:18" ht="12.75" customHeight="1">
      <c r="A7" s="88"/>
      <c r="B7" s="87" t="s">
        <v>141</v>
      </c>
      <c r="C7" s="90"/>
      <c r="D7" s="90"/>
      <c r="E7" s="99">
        <v>18588.900114942531</v>
      </c>
      <c r="F7" s="99">
        <v>21517.886305622094</v>
      </c>
      <c r="G7" s="99">
        <v>17376.677848282827</v>
      </c>
      <c r="H7" s="99">
        <v>19671.806098996349</v>
      </c>
      <c r="I7" s="99">
        <v>14886.444864380166</v>
      </c>
      <c r="J7" s="99">
        <v>29333.037809983896</v>
      </c>
      <c r="K7" s="99">
        <v>21951.940632440477</v>
      </c>
      <c r="L7" s="99">
        <v>13427.568510838149</v>
      </c>
      <c r="M7" s="99">
        <v>18186.775149682777</v>
      </c>
      <c r="N7" s="90"/>
      <c r="O7" s="90"/>
      <c r="P7" s="90"/>
      <c r="Q7" s="90"/>
      <c r="R7" s="90"/>
    </row>
    <row r="8" spans="1:18" ht="21" customHeight="1">
      <c r="A8" s="88"/>
      <c r="B8" s="87" t="s">
        <v>142</v>
      </c>
      <c r="C8" s="90"/>
      <c r="D8" s="90"/>
      <c r="E8" s="99">
        <v>20540.626259259257</v>
      </c>
      <c r="F8" s="99">
        <v>19835.500770099352</v>
      </c>
      <c r="G8" s="99">
        <v>18971.859409026347</v>
      </c>
      <c r="H8" s="99">
        <v>18174.140107788895</v>
      </c>
      <c r="I8" s="99">
        <v>21375.944624624542</v>
      </c>
      <c r="J8" s="99">
        <v>23246.836934145431</v>
      </c>
      <c r="K8" s="99">
        <v>18604.037699766013</v>
      </c>
      <c r="L8" s="99">
        <v>15460.480570047312</v>
      </c>
      <c r="M8" s="99">
        <v>18568.343181608845</v>
      </c>
      <c r="N8" s="90"/>
      <c r="O8" s="90"/>
      <c r="P8" s="90"/>
      <c r="Q8" s="90"/>
      <c r="R8" s="90"/>
    </row>
    <row r="9" spans="1:18" ht="12.75" customHeight="1">
      <c r="A9" s="88"/>
      <c r="B9" s="87" t="s">
        <v>143</v>
      </c>
      <c r="C9" s="90"/>
      <c r="D9" s="90"/>
      <c r="E9" s="99">
        <v>25955.612382716052</v>
      </c>
      <c r="F9" s="99">
        <v>26354.798232550816</v>
      </c>
      <c r="G9" s="99">
        <v>21521.545497526684</v>
      </c>
      <c r="H9" s="99">
        <v>24722.987683972133</v>
      </c>
      <c r="I9" s="99">
        <v>24408.60096143893</v>
      </c>
      <c r="J9" s="99">
        <v>36848.843758318719</v>
      </c>
      <c r="K9" s="99">
        <v>28780.069139909607</v>
      </c>
      <c r="L9" s="99">
        <v>21169.276118541049</v>
      </c>
      <c r="M9" s="99">
        <v>24556.246085947645</v>
      </c>
      <c r="N9" s="90"/>
      <c r="O9" s="90"/>
      <c r="P9" s="90"/>
      <c r="Q9" s="90"/>
      <c r="R9" s="90"/>
    </row>
    <row r="10" spans="1:18" ht="21" customHeight="1">
      <c r="A10" s="82" t="s">
        <v>101</v>
      </c>
      <c r="B10" s="87"/>
      <c r="C10" s="90"/>
      <c r="D10" s="90"/>
      <c r="E10" s="99"/>
      <c r="F10" s="99"/>
      <c r="G10" s="99"/>
      <c r="H10" s="99"/>
      <c r="I10" s="99"/>
      <c r="J10" s="99"/>
      <c r="K10" s="99"/>
      <c r="L10" s="99"/>
      <c r="M10" s="99"/>
      <c r="N10" s="90"/>
      <c r="O10" s="90"/>
      <c r="P10" s="90"/>
      <c r="Q10" s="90"/>
      <c r="R10" s="90"/>
    </row>
    <row r="11" spans="1:18">
      <c r="A11" s="88"/>
      <c r="B11" s="87" t="s">
        <v>140</v>
      </c>
      <c r="C11" s="90"/>
      <c r="D11" s="90"/>
      <c r="E11" s="99">
        <v>15756.939814323607</v>
      </c>
      <c r="F11" s="99">
        <v>18721.22673242215</v>
      </c>
      <c r="G11" s="99">
        <v>17199.036252525253</v>
      </c>
      <c r="H11" s="99">
        <v>15948.382434306568</v>
      </c>
      <c r="I11" s="99">
        <v>14666.337490082646</v>
      </c>
      <c r="J11" s="99">
        <v>20980.644991948469</v>
      </c>
      <c r="K11" s="99">
        <v>16005.218883928572</v>
      </c>
      <c r="L11" s="99">
        <v>10865.251022254335</v>
      </c>
      <c r="M11" s="99">
        <v>15507.746952224827</v>
      </c>
      <c r="N11" s="90"/>
      <c r="O11" s="90"/>
      <c r="P11" s="90"/>
      <c r="Q11" s="90"/>
      <c r="R11" s="90"/>
    </row>
    <row r="12" spans="1:18" ht="12.75" customHeight="1">
      <c r="A12" s="88"/>
      <c r="B12" s="87" t="s">
        <v>141</v>
      </c>
      <c r="C12" s="90"/>
      <c r="D12" s="90"/>
      <c r="E12" s="99">
        <v>19863.451154199825</v>
      </c>
      <c r="F12" s="99">
        <v>24420.898992109345</v>
      </c>
      <c r="G12" s="99">
        <v>19504.027379898991</v>
      </c>
      <c r="H12" s="99">
        <v>21615.411490419705</v>
      </c>
      <c r="I12" s="99">
        <v>16606.304067685949</v>
      </c>
      <c r="J12" s="99">
        <v>32202.651336553947</v>
      </c>
      <c r="K12" s="99">
        <v>24726.802239583332</v>
      </c>
      <c r="L12" s="99">
        <v>14946.334216329482</v>
      </c>
      <c r="M12" s="99">
        <v>20346.67047462636</v>
      </c>
      <c r="N12" s="90"/>
      <c r="O12" s="90"/>
      <c r="P12" s="90"/>
      <c r="Q12" s="90"/>
      <c r="R12" s="90"/>
    </row>
    <row r="13" spans="1:18" ht="21" customHeight="1">
      <c r="A13" s="88"/>
      <c r="B13" s="87" t="s">
        <v>142</v>
      </c>
      <c r="C13" s="90"/>
      <c r="D13" s="90"/>
      <c r="E13" s="99">
        <v>22001.356703703703</v>
      </c>
      <c r="F13" s="99">
        <v>22929.489736634154</v>
      </c>
      <c r="G13" s="99">
        <v>21301.530963176108</v>
      </c>
      <c r="H13" s="99">
        <v>20043.49069518103</v>
      </c>
      <c r="I13" s="99">
        <v>24047.701289499564</v>
      </c>
      <c r="J13" s="99">
        <v>26356.373801622482</v>
      </c>
      <c r="K13" s="99">
        <v>20983.62572091382</v>
      </c>
      <c r="L13" s="99">
        <v>17129.646279719873</v>
      </c>
      <c r="M13" s="99">
        <v>20938.954117111833</v>
      </c>
      <c r="N13" s="90"/>
      <c r="O13" s="90"/>
      <c r="P13" s="90"/>
      <c r="Q13" s="90"/>
      <c r="R13" s="90"/>
    </row>
    <row r="14" spans="1:18">
      <c r="A14" s="88"/>
      <c r="B14" s="87" t="s">
        <v>143</v>
      </c>
      <c r="C14" s="90"/>
      <c r="D14" s="90"/>
      <c r="E14" s="99">
        <v>27735.263278271606</v>
      </c>
      <c r="F14" s="99">
        <v>29910.366494797701</v>
      </c>
      <c r="G14" s="99">
        <v>24156.332775829349</v>
      </c>
      <c r="H14" s="99">
        <v>27165.657762807095</v>
      </c>
      <c r="I14" s="99">
        <v>27228.57291483635</v>
      </c>
      <c r="J14" s="99">
        <v>40453.718956459539</v>
      </c>
      <c r="K14" s="99">
        <v>32418.048589855567</v>
      </c>
      <c r="L14" s="99">
        <v>23563.691053230508</v>
      </c>
      <c r="M14" s="99">
        <v>27472.591654784104</v>
      </c>
      <c r="N14" s="90"/>
      <c r="O14" s="90"/>
      <c r="P14" s="90"/>
      <c r="Q14" s="90"/>
      <c r="R14" s="90"/>
    </row>
    <row r="15" spans="1:18" ht="21" customHeight="1">
      <c r="A15" s="82" t="s">
        <v>130</v>
      </c>
      <c r="B15" s="91"/>
      <c r="C15" s="91"/>
      <c r="D15" s="91"/>
      <c r="E15" s="98"/>
      <c r="F15" s="98"/>
      <c r="G15" s="98"/>
      <c r="H15" s="98"/>
      <c r="I15" s="98"/>
      <c r="J15" s="98"/>
      <c r="K15" s="98"/>
      <c r="L15" s="98"/>
      <c r="M15" s="98"/>
      <c r="N15" s="91"/>
      <c r="O15" s="91"/>
      <c r="P15" s="91"/>
      <c r="Q15" s="87"/>
      <c r="R15" s="87"/>
    </row>
    <row r="16" spans="1:18" ht="14.25" customHeight="1">
      <c r="B16" s="92" t="s">
        <v>166</v>
      </c>
      <c r="C16" s="91"/>
      <c r="D16" s="91"/>
      <c r="E16" s="101">
        <v>12.377462622774621</v>
      </c>
      <c r="F16" s="101">
        <v>11.861252866696857</v>
      </c>
      <c r="G16" s="101">
        <v>14.554948039262667</v>
      </c>
      <c r="H16" s="101">
        <v>9.6582041110883257</v>
      </c>
      <c r="I16" s="101">
        <v>18.312032033814663</v>
      </c>
      <c r="J16" s="101">
        <v>7.0860451838541652</v>
      </c>
      <c r="K16" s="101">
        <v>10.054542181929083</v>
      </c>
      <c r="L16" s="101">
        <v>16.081613699005349</v>
      </c>
      <c r="M16" s="101">
        <v>12.774612234900465</v>
      </c>
      <c r="N16" s="91"/>
      <c r="O16" s="91"/>
      <c r="P16" s="91"/>
      <c r="Q16" s="87"/>
      <c r="R16" s="87"/>
    </row>
    <row r="17" spans="1:18">
      <c r="A17" s="93"/>
      <c r="B17" s="92" t="s">
        <v>95</v>
      </c>
      <c r="C17" s="92"/>
      <c r="D17" s="92"/>
      <c r="E17" s="101">
        <v>79.989169961457236</v>
      </c>
      <c r="F17" s="101">
        <v>163.20509682700353</v>
      </c>
      <c r="G17" s="101">
        <v>39.975998916344082</v>
      </c>
      <c r="H17" s="101">
        <v>77.873436878035491</v>
      </c>
      <c r="I17" s="101">
        <v>141.83689105977993</v>
      </c>
      <c r="J17" s="101">
        <v>53.031391230931703</v>
      </c>
      <c r="K17" s="101">
        <v>70.951842169873899</v>
      </c>
      <c r="L17" s="101">
        <v>82.760274748350398</v>
      </c>
      <c r="M17" s="101">
        <v>83.025241263568276</v>
      </c>
      <c r="N17" s="92"/>
      <c r="O17" s="92"/>
      <c r="P17" s="92"/>
      <c r="Q17" s="92"/>
      <c r="R17" s="92"/>
    </row>
    <row r="18" spans="1:18">
      <c r="A18" s="93"/>
      <c r="B18" s="92" t="s">
        <v>96</v>
      </c>
      <c r="C18" s="92"/>
      <c r="D18" s="92"/>
      <c r="E18" s="101">
        <v>16.705331847744862</v>
      </c>
      <c r="F18" s="101">
        <v>21.949112073906189</v>
      </c>
      <c r="G18" s="101">
        <v>30.306121983564147</v>
      </c>
      <c r="H18" s="101">
        <v>13.761943898583736</v>
      </c>
      <c r="I18" s="101">
        <v>29.210905497592076</v>
      </c>
      <c r="J18" s="101">
        <v>9.6696389952861566</v>
      </c>
      <c r="K18" s="101">
        <v>17.626156651720702</v>
      </c>
      <c r="L18" s="101">
        <v>39.837191596886861</v>
      </c>
      <c r="M18" s="101">
        <v>23.39321816047087</v>
      </c>
      <c r="N18" s="92"/>
      <c r="O18" s="92"/>
      <c r="P18" s="92"/>
      <c r="Q18" s="92"/>
      <c r="R18" s="92"/>
    </row>
    <row r="19" spans="1:18">
      <c r="A19" s="93"/>
      <c r="B19" s="92" t="s">
        <v>145</v>
      </c>
      <c r="C19" s="92"/>
      <c r="D19" s="92"/>
      <c r="E19" s="101">
        <v>13.819251388962035</v>
      </c>
      <c r="F19" s="101">
        <v>19.34715382681755</v>
      </c>
      <c r="G19" s="101">
        <v>17.237918891191772</v>
      </c>
      <c r="H19" s="101">
        <v>11.695153776006004</v>
      </c>
      <c r="I19" s="101">
        <v>24.222375875095288</v>
      </c>
      <c r="J19" s="101">
        <v>8.1784048327562129</v>
      </c>
      <c r="K19" s="101">
        <v>14.118723627220533</v>
      </c>
      <c r="L19" s="101">
        <v>26.892374043659135</v>
      </c>
      <c r="M19" s="101">
        <v>18.250852269579521</v>
      </c>
      <c r="N19" s="92"/>
      <c r="O19" s="92"/>
      <c r="P19" s="92"/>
      <c r="Q19" s="92"/>
      <c r="R19" s="92"/>
    </row>
    <row r="20" spans="1:18" ht="21" customHeight="1">
      <c r="A20" s="82" t="s">
        <v>150</v>
      </c>
      <c r="B20" s="91"/>
      <c r="C20" s="92"/>
      <c r="D20" s="92"/>
      <c r="E20" s="98"/>
      <c r="F20" s="98"/>
      <c r="G20" s="98"/>
      <c r="H20" s="98"/>
      <c r="I20" s="98"/>
      <c r="J20" s="98"/>
      <c r="K20" s="98"/>
      <c r="L20" s="98"/>
      <c r="M20" s="98"/>
      <c r="N20" s="92"/>
      <c r="O20" s="92"/>
      <c r="P20" s="92"/>
      <c r="Q20" s="92"/>
      <c r="R20" s="92"/>
    </row>
    <row r="21" spans="1:18">
      <c r="A21" s="93"/>
      <c r="B21" s="92" t="s">
        <v>166</v>
      </c>
      <c r="C21" s="92"/>
      <c r="D21" s="92"/>
      <c r="E21" s="101">
        <v>21.156306669147895</v>
      </c>
      <c r="F21" s="101">
        <v>20.589546876889884</v>
      </c>
      <c r="G21" s="101">
        <v>21.180067223851371</v>
      </c>
      <c r="H21" s="101">
        <v>18.89371814136571</v>
      </c>
      <c r="I21" s="101">
        <v>29.543177431861928</v>
      </c>
      <c r="J21" s="101">
        <v>16.468724579696531</v>
      </c>
      <c r="K21" s="101">
        <v>18.057710937465885</v>
      </c>
      <c r="L21" s="101">
        <v>33.355870885938451</v>
      </c>
      <c r="M21" s="101">
        <v>23.139187221973781</v>
      </c>
      <c r="N21" s="92"/>
      <c r="O21" s="92"/>
      <c r="P21" s="92"/>
      <c r="Q21" s="92"/>
      <c r="R21" s="92"/>
    </row>
    <row r="22" spans="1:18">
      <c r="A22" s="93"/>
      <c r="B22" s="92" t="s">
        <v>95</v>
      </c>
      <c r="C22" s="92"/>
      <c r="D22" s="92"/>
      <c r="E22" s="101">
        <v>161.12456822586844</v>
      </c>
      <c r="F22" s="101">
        <v>266.35914195014522</v>
      </c>
      <c r="G22" s="101">
        <v>60.136549280376251</v>
      </c>
      <c r="H22" s="101">
        <v>236.61723384958069</v>
      </c>
      <c r="I22" s="101">
        <v>360.77121492536446</v>
      </c>
      <c r="J22" s="101">
        <v>101.74678086948178</v>
      </c>
      <c r="K22" s="101">
        <v>138.38394522432313</v>
      </c>
      <c r="L22" s="101">
        <v>174.20037336543243</v>
      </c>
      <c r="M22" s="101">
        <v>155.31463180731924</v>
      </c>
      <c r="N22" s="92"/>
      <c r="O22" s="92"/>
      <c r="P22" s="92"/>
      <c r="Q22" s="92"/>
      <c r="R22" s="92"/>
    </row>
    <row r="23" spans="1:18">
      <c r="A23" s="93"/>
      <c r="B23" s="92" t="s">
        <v>96</v>
      </c>
      <c r="C23" s="92"/>
      <c r="D23" s="92"/>
      <c r="E23" s="101">
        <v>25.365436257376253</v>
      </c>
      <c r="F23" s="101">
        <v>29.776718780394049</v>
      </c>
      <c r="G23" s="101">
        <v>37.72914048178172</v>
      </c>
      <c r="H23" s="101">
        <v>22.263025451091835</v>
      </c>
      <c r="I23" s="101">
        <v>41.789292877001849</v>
      </c>
      <c r="J23" s="101">
        <v>20.454094238304506</v>
      </c>
      <c r="K23" s="101">
        <v>26.674992085183511</v>
      </c>
      <c r="L23" s="101">
        <v>58.225804349545193</v>
      </c>
      <c r="M23" s="101">
        <v>34.10273800447041</v>
      </c>
      <c r="N23" s="92"/>
      <c r="O23" s="92"/>
      <c r="P23" s="92"/>
      <c r="Q23" s="92"/>
      <c r="R23" s="92"/>
    </row>
    <row r="24" spans="1:18">
      <c r="A24" s="93"/>
      <c r="B24" s="92" t="s">
        <v>145</v>
      </c>
      <c r="C24" s="92"/>
      <c r="D24" s="92"/>
      <c r="E24" s="101">
        <v>21.91535667638281</v>
      </c>
      <c r="F24" s="101">
        <v>26.782643766515683</v>
      </c>
      <c r="G24" s="101">
        <v>23.183817754751345</v>
      </c>
      <c r="H24" s="101">
        <v>20.348463469522173</v>
      </c>
      <c r="I24" s="101">
        <v>37.451199682780242</v>
      </c>
      <c r="J24" s="101">
        <v>17.030469237743571</v>
      </c>
      <c r="K24" s="101">
        <v>22.364076152104737</v>
      </c>
      <c r="L24" s="101">
        <v>43.639477088641968</v>
      </c>
      <c r="M24" s="101">
        <v>27.962874798909404</v>
      </c>
      <c r="N24" s="92"/>
      <c r="O24" s="92"/>
      <c r="P24" s="92"/>
      <c r="Q24" s="92"/>
      <c r="R24" s="92"/>
    </row>
    <row r="25" spans="1:18" ht="21" customHeight="1">
      <c r="A25" s="88" t="s">
        <v>148</v>
      </c>
      <c r="B25" s="90"/>
      <c r="C25" s="90"/>
      <c r="D25" s="90"/>
      <c r="E25" s="99"/>
      <c r="F25" s="99"/>
      <c r="G25" s="99"/>
      <c r="H25" s="99"/>
      <c r="I25" s="99"/>
      <c r="J25" s="99"/>
      <c r="K25" s="99"/>
      <c r="L25" s="99"/>
      <c r="M25" s="100"/>
      <c r="N25" s="87"/>
      <c r="O25" s="87"/>
      <c r="P25" s="87"/>
      <c r="Q25" s="87"/>
      <c r="R25" s="87"/>
    </row>
    <row r="26" spans="1:18">
      <c r="A26" s="88"/>
      <c r="B26" s="90" t="s">
        <v>97</v>
      </c>
      <c r="C26" s="90"/>
      <c r="D26" s="90"/>
      <c r="E26" s="99">
        <v>26309732.960000001</v>
      </c>
      <c r="F26" s="99">
        <v>167514429.0618</v>
      </c>
      <c r="G26" s="99">
        <v>65090244.341880001</v>
      </c>
      <c r="H26" s="99">
        <v>62464716.528999999</v>
      </c>
      <c r="I26" s="99">
        <v>23979815.250330001</v>
      </c>
      <c r="J26" s="99">
        <v>22246243.84</v>
      </c>
      <c r="K26" s="99">
        <v>36185815.25</v>
      </c>
      <c r="L26" s="99">
        <v>115056315.2014</v>
      </c>
      <c r="M26" s="99">
        <v>518847312.43440998</v>
      </c>
      <c r="N26" s="90"/>
      <c r="O26" s="90"/>
      <c r="P26" s="90"/>
      <c r="Q26" s="90"/>
      <c r="R26" s="90"/>
    </row>
    <row r="27" spans="1:18">
      <c r="A27" s="88"/>
      <c r="B27" s="90" t="s">
        <v>102</v>
      </c>
      <c r="C27" s="90"/>
      <c r="D27" s="90"/>
      <c r="E27" s="99">
        <v>16637907.27</v>
      </c>
      <c r="F27" s="99">
        <v>114936478.62</v>
      </c>
      <c r="G27" s="99">
        <v>45494578.019000001</v>
      </c>
      <c r="H27" s="99">
        <v>31698426.469000001</v>
      </c>
      <c r="I27" s="99">
        <v>15774615.846000001</v>
      </c>
      <c r="J27" s="99">
        <v>11491815.539999999</v>
      </c>
      <c r="K27" s="99">
        <v>19071619.18</v>
      </c>
      <c r="L27" s="99">
        <v>67861030.931999996</v>
      </c>
      <c r="M27" s="99">
        <v>322966471.87600005</v>
      </c>
      <c r="N27" s="90"/>
      <c r="O27" s="90"/>
      <c r="P27" s="90"/>
      <c r="Q27" s="90"/>
      <c r="R27" s="90"/>
    </row>
    <row r="28" spans="1:18">
      <c r="A28" s="88"/>
      <c r="B28" s="90" t="s">
        <v>205</v>
      </c>
      <c r="C28" s="90"/>
      <c r="D28" s="90"/>
      <c r="E28" s="99">
        <v>4386138.76</v>
      </c>
      <c r="F28" s="99">
        <v>37775960.490999997</v>
      </c>
      <c r="G28" s="99">
        <v>6114155.1903999997</v>
      </c>
      <c r="H28" s="99">
        <v>11422172.5</v>
      </c>
      <c r="I28" s="99">
        <v>2237982.4399000001</v>
      </c>
      <c r="J28" s="99">
        <v>6724000.9400000004</v>
      </c>
      <c r="K28" s="99">
        <v>10431789.029999999</v>
      </c>
      <c r="L28" s="99">
        <v>25057743.162999999</v>
      </c>
      <c r="M28" s="99">
        <v>104149942.5143</v>
      </c>
      <c r="N28" s="90"/>
      <c r="O28" s="90"/>
      <c r="P28" s="90"/>
      <c r="Q28" s="90"/>
      <c r="R28" s="90"/>
    </row>
    <row r="29" spans="1:18">
      <c r="A29" s="88"/>
      <c r="B29" s="90" t="s">
        <v>24</v>
      </c>
      <c r="C29" s="90"/>
      <c r="D29" s="90"/>
      <c r="E29" s="99">
        <v>5172629.3099999996</v>
      </c>
      <c r="F29" s="99">
        <v>9079247.2935000006</v>
      </c>
      <c r="G29" s="99">
        <v>12760724.502</v>
      </c>
      <c r="H29" s="99">
        <v>17172875.149999999</v>
      </c>
      <c r="I29" s="99">
        <v>5242086.3190000001</v>
      </c>
      <c r="J29" s="99">
        <v>3021482.27</v>
      </c>
      <c r="K29" s="99">
        <v>5490715.2999999998</v>
      </c>
      <c r="L29" s="99">
        <v>19233227.469999999</v>
      </c>
      <c r="M29" s="99">
        <v>77172987.614500001</v>
      </c>
      <c r="N29" s="90"/>
      <c r="O29" s="90"/>
      <c r="P29" s="90"/>
      <c r="Q29" s="90"/>
      <c r="R29" s="90"/>
    </row>
    <row r="30" spans="1:18">
      <c r="A30" s="88"/>
      <c r="B30" s="90" t="s">
        <v>103</v>
      </c>
      <c r="C30" s="90"/>
      <c r="D30" s="90"/>
      <c r="E30" s="99">
        <v>113057.62</v>
      </c>
      <c r="F30" s="99">
        <v>5722742.6573000001</v>
      </c>
      <c r="G30" s="99">
        <v>720786.63048000005</v>
      </c>
      <c r="H30" s="99">
        <v>2171242.41</v>
      </c>
      <c r="I30" s="99">
        <v>725130.64543000003</v>
      </c>
      <c r="J30" s="99">
        <v>1008945.09</v>
      </c>
      <c r="K30" s="99">
        <v>1191691.74</v>
      </c>
      <c r="L30" s="99">
        <v>2904313.6364000002</v>
      </c>
      <c r="M30" s="99">
        <v>14557910.429609999</v>
      </c>
      <c r="N30" s="90"/>
      <c r="O30" s="90"/>
      <c r="P30" s="90"/>
      <c r="Q30" s="90"/>
      <c r="R30" s="90"/>
    </row>
    <row r="31" spans="1:18" ht="21" customHeight="1">
      <c r="A31" s="88" t="s">
        <v>149</v>
      </c>
      <c r="B31" s="90"/>
      <c r="C31" s="90"/>
      <c r="D31" s="90"/>
      <c r="E31" s="99"/>
      <c r="F31" s="99"/>
      <c r="G31" s="99"/>
      <c r="H31" s="99"/>
      <c r="I31" s="99"/>
      <c r="J31" s="99"/>
      <c r="K31" s="99"/>
      <c r="L31" s="99"/>
      <c r="M31" s="99"/>
      <c r="N31" s="90"/>
      <c r="O31" s="90"/>
      <c r="P31" s="90"/>
      <c r="Q31" s="90"/>
      <c r="R31" s="90"/>
    </row>
    <row r="32" spans="1:18" ht="12.75" customHeight="1">
      <c r="A32" s="88"/>
      <c r="B32" s="90" t="s">
        <v>97</v>
      </c>
      <c r="C32" s="90"/>
      <c r="D32" s="90"/>
      <c r="E32" s="99">
        <v>28126901.860340003</v>
      </c>
      <c r="F32" s="99">
        <v>189669977.7216</v>
      </c>
      <c r="G32" s="99">
        <v>72956348.379319996</v>
      </c>
      <c r="H32" s="99">
        <v>68208532.529399991</v>
      </c>
      <c r="I32" s="99">
        <v>26660834.393369999</v>
      </c>
      <c r="J32" s="99">
        <v>24408210.84</v>
      </c>
      <c r="K32" s="99">
        <v>40671613.25</v>
      </c>
      <c r="L32" s="99">
        <v>128029362.3863</v>
      </c>
      <c r="M32" s="99">
        <v>578731781.36032987</v>
      </c>
      <c r="N32" s="90"/>
      <c r="O32" s="90"/>
      <c r="P32" s="90"/>
      <c r="Q32" s="90"/>
      <c r="R32" s="90"/>
    </row>
    <row r="33" spans="1:18">
      <c r="A33" s="88"/>
      <c r="B33" s="90" t="s">
        <v>102</v>
      </c>
      <c r="C33" s="90"/>
      <c r="D33" s="90"/>
      <c r="E33" s="99">
        <v>17821098.93</v>
      </c>
      <c r="F33" s="99">
        <v>132864546.12</v>
      </c>
      <c r="G33" s="99">
        <v>51081137.670000002</v>
      </c>
      <c r="H33" s="99">
        <v>34958854.295999996</v>
      </c>
      <c r="I33" s="99">
        <v>17746268.363000002</v>
      </c>
      <c r="J33" s="99">
        <v>13028980.539999999</v>
      </c>
      <c r="K33" s="99">
        <v>21511014.18</v>
      </c>
      <c r="L33" s="99">
        <v>75187537.074000001</v>
      </c>
      <c r="M33" s="99">
        <v>364199437.17300004</v>
      </c>
      <c r="N33" s="90"/>
      <c r="O33" s="90"/>
      <c r="P33" s="90"/>
      <c r="Q33" s="90"/>
      <c r="R33" s="90"/>
    </row>
    <row r="34" spans="1:18">
      <c r="A34" s="88"/>
      <c r="B34" s="90" t="s">
        <v>205</v>
      </c>
      <c r="C34" s="90"/>
      <c r="D34" s="90"/>
      <c r="E34" s="99">
        <v>4644464.3254000004</v>
      </c>
      <c r="F34" s="99">
        <v>40450574.027000003</v>
      </c>
      <c r="G34" s="99">
        <v>6845823.6482999995</v>
      </c>
      <c r="H34" s="99">
        <v>12422127.691</v>
      </c>
      <c r="I34" s="99">
        <v>2347359.5589000001</v>
      </c>
      <c r="J34" s="99">
        <v>6968865.9400000004</v>
      </c>
      <c r="K34" s="99">
        <v>11721808.029999999</v>
      </c>
      <c r="L34" s="99">
        <v>28241095.703000002</v>
      </c>
      <c r="M34" s="99">
        <v>113642118.92360002</v>
      </c>
      <c r="N34" s="90"/>
      <c r="O34" s="90"/>
      <c r="P34" s="90"/>
      <c r="Q34" s="90"/>
      <c r="R34" s="90"/>
    </row>
    <row r="35" spans="1:18">
      <c r="A35" s="88"/>
      <c r="B35" s="90" t="s">
        <v>24</v>
      </c>
      <c r="C35" s="90"/>
      <c r="D35" s="90"/>
      <c r="E35" s="99">
        <v>5543657.4288999997</v>
      </c>
      <c r="F35" s="99">
        <v>10118156.843</v>
      </c>
      <c r="G35" s="99">
        <v>14227197.259</v>
      </c>
      <c r="H35" s="99">
        <v>18439962.811000001</v>
      </c>
      <c r="I35" s="99">
        <v>5793863.3477999996</v>
      </c>
      <c r="J35" s="99">
        <v>3337186.27</v>
      </c>
      <c r="K35" s="99">
        <v>6089628.2999999998</v>
      </c>
      <c r="L35" s="99">
        <v>21382582.438000001</v>
      </c>
      <c r="M35" s="99">
        <v>84932234.697700009</v>
      </c>
      <c r="N35" s="90"/>
      <c r="O35" s="90"/>
      <c r="P35" s="90"/>
      <c r="Q35" s="90"/>
      <c r="R35" s="90"/>
    </row>
    <row r="36" spans="1:18">
      <c r="A36" s="88"/>
      <c r="B36" s="90" t="s">
        <v>103</v>
      </c>
      <c r="C36" s="90"/>
      <c r="D36" s="90"/>
      <c r="E36" s="99">
        <v>117681.17604000001</v>
      </c>
      <c r="F36" s="99">
        <v>6236700.7315999996</v>
      </c>
      <c r="G36" s="99">
        <v>802189.80201999994</v>
      </c>
      <c r="H36" s="99">
        <v>2387587.7313999999</v>
      </c>
      <c r="I36" s="99">
        <v>773343.12367</v>
      </c>
      <c r="J36" s="99">
        <v>1073178.0900000001</v>
      </c>
      <c r="K36" s="99">
        <v>1349162.74</v>
      </c>
      <c r="L36" s="99">
        <v>3218147.1713</v>
      </c>
      <c r="M36" s="99">
        <v>15957990.566029999</v>
      </c>
      <c r="N36" s="90"/>
      <c r="O36" s="90"/>
      <c r="P36" s="90"/>
      <c r="Q36" s="90"/>
      <c r="R36" s="90"/>
    </row>
    <row r="37" spans="1:18" ht="21" customHeight="1">
      <c r="A37" s="88" t="s">
        <v>104</v>
      </c>
      <c r="C37" s="87"/>
      <c r="D37" s="87"/>
      <c r="E37" s="100"/>
      <c r="F37" s="100"/>
      <c r="G37" s="99"/>
      <c r="H37" s="99"/>
      <c r="I37" s="99"/>
      <c r="J37" s="99"/>
      <c r="K37" s="99"/>
      <c r="L37" s="99"/>
      <c r="M37" s="99"/>
      <c r="N37" s="87"/>
      <c r="O37" s="87"/>
      <c r="P37" s="87"/>
      <c r="Q37" s="87"/>
      <c r="R37" s="87"/>
    </row>
    <row r="38" spans="1:18" ht="12.75" customHeight="1">
      <c r="A38" s="88"/>
      <c r="B38" s="95" t="s">
        <v>173</v>
      </c>
      <c r="C38" s="87"/>
      <c r="D38" s="87"/>
      <c r="E38" s="103">
        <v>1139</v>
      </c>
      <c r="F38" s="103">
        <v>7292</v>
      </c>
      <c r="G38" s="103">
        <v>3032</v>
      </c>
      <c r="H38" s="103">
        <v>2227</v>
      </c>
      <c r="I38" s="103">
        <v>1256</v>
      </c>
      <c r="J38" s="103">
        <v>621</v>
      </c>
      <c r="K38" s="103">
        <v>1351</v>
      </c>
      <c r="L38" s="103">
        <v>7051</v>
      </c>
      <c r="M38" s="103">
        <v>23969</v>
      </c>
      <c r="N38" s="87"/>
      <c r="O38" s="87"/>
      <c r="P38" s="87"/>
      <c r="Q38" s="87"/>
      <c r="R38" s="87"/>
    </row>
    <row r="39" spans="1:18" ht="12.75" customHeight="1">
      <c r="A39" s="94"/>
      <c r="B39" s="95" t="s">
        <v>174</v>
      </c>
      <c r="C39" s="97"/>
      <c r="D39" s="97"/>
      <c r="E39" s="103">
        <v>1131</v>
      </c>
      <c r="F39" s="103">
        <v>7097</v>
      </c>
      <c r="G39" s="103">
        <v>2970</v>
      </c>
      <c r="H39" s="103">
        <v>2192</v>
      </c>
      <c r="I39" s="103">
        <v>1210</v>
      </c>
      <c r="J39" s="103">
        <v>621</v>
      </c>
      <c r="K39" s="103">
        <v>1344</v>
      </c>
      <c r="L39" s="103">
        <v>6920</v>
      </c>
      <c r="M39" s="103">
        <v>23485</v>
      </c>
      <c r="N39" s="97"/>
      <c r="O39" s="97"/>
      <c r="P39" s="92"/>
      <c r="Q39" s="95"/>
      <c r="R39" s="95"/>
    </row>
    <row r="40" spans="1:18">
      <c r="A40" s="94"/>
      <c r="B40" s="95" t="s">
        <v>105</v>
      </c>
      <c r="E40" s="103">
        <v>810</v>
      </c>
      <c r="F40" s="103">
        <v>5794.4833332999997</v>
      </c>
      <c r="G40" s="103">
        <v>2398.0031180999999</v>
      </c>
      <c r="H40" s="103">
        <v>1744.15</v>
      </c>
      <c r="I40" s="103">
        <v>737.96111110000004</v>
      </c>
      <c r="J40" s="103">
        <v>494.33888888000001</v>
      </c>
      <c r="K40" s="103">
        <v>1025.1333333</v>
      </c>
      <c r="L40" s="103">
        <v>4389.3222222000004</v>
      </c>
      <c r="M40" s="103">
        <v>17393.39200688</v>
      </c>
    </row>
    <row r="41" spans="1:18" ht="21" customHeight="1">
      <c r="A41" s="94" t="s">
        <v>110</v>
      </c>
      <c r="B41" s="95"/>
    </row>
    <row r="42" spans="1:18" ht="12.75" customHeight="1">
      <c r="B42" s="89" t="s">
        <v>146</v>
      </c>
    </row>
    <row r="43" spans="1:18">
      <c r="B43" s="87" t="s">
        <v>165</v>
      </c>
      <c r="E43" s="101">
        <v>91.375755635000004</v>
      </c>
      <c r="F43" s="101">
        <v>598.33476950199997</v>
      </c>
      <c r="G43" s="101">
        <v>204.05431829699998</v>
      </c>
      <c r="H43" s="101">
        <v>226.95730746499999</v>
      </c>
      <c r="I43" s="101">
        <v>66.076773880999994</v>
      </c>
      <c r="J43" s="101">
        <v>87.637036440999992</v>
      </c>
      <c r="K43" s="101">
        <v>133.67092958399999</v>
      </c>
      <c r="L43" s="101">
        <v>430.30507569199995</v>
      </c>
      <c r="M43" s="103">
        <v>1838.4119664970001</v>
      </c>
      <c r="N43" s="102"/>
    </row>
    <row r="44" spans="1:18">
      <c r="A44" s="94"/>
      <c r="B44" s="95" t="s">
        <v>98</v>
      </c>
      <c r="E44" s="101">
        <v>14.13941413</v>
      </c>
      <c r="F44" s="101">
        <v>43.485161542</v>
      </c>
      <c r="G44" s="101">
        <v>74.294578759999993</v>
      </c>
      <c r="H44" s="101">
        <v>28.148237549000001</v>
      </c>
      <c r="I44" s="101">
        <v>8.5309258470000007</v>
      </c>
      <c r="J44" s="101">
        <v>11.71004542</v>
      </c>
      <c r="K44" s="101">
        <v>18.942425719999999</v>
      </c>
      <c r="L44" s="101">
        <v>83.614995492000006</v>
      </c>
      <c r="M44" s="103">
        <v>282.86578445999999</v>
      </c>
      <c r="N44" s="102"/>
    </row>
    <row r="45" spans="1:18">
      <c r="A45" s="94"/>
      <c r="B45" s="95" t="s">
        <v>99</v>
      </c>
      <c r="E45" s="101">
        <v>67.702935225000004</v>
      </c>
      <c r="F45" s="101">
        <v>323.33882009000001</v>
      </c>
      <c r="G45" s="101">
        <v>98.000001505</v>
      </c>
      <c r="H45" s="101">
        <v>159.27982385000001</v>
      </c>
      <c r="I45" s="101">
        <v>41.422885712999999</v>
      </c>
      <c r="J45" s="101">
        <v>64.221632296999999</v>
      </c>
      <c r="K45" s="101">
        <v>76.250315173999994</v>
      </c>
      <c r="L45" s="101">
        <v>173.70702408</v>
      </c>
      <c r="M45" s="103">
        <v>1003.923437934</v>
      </c>
      <c r="N45" s="102"/>
    </row>
    <row r="46" spans="1:18">
      <c r="B46" s="95" t="s">
        <v>167</v>
      </c>
      <c r="E46" s="101">
        <v>81.84234935500001</v>
      </c>
      <c r="F46" s="101">
        <v>366.82398163200003</v>
      </c>
      <c r="G46" s="101">
        <v>172.29458026499998</v>
      </c>
      <c r="H46" s="101">
        <v>187.428061399</v>
      </c>
      <c r="I46" s="101">
        <v>49.953811559999998</v>
      </c>
      <c r="J46" s="101">
        <v>75.931677716999999</v>
      </c>
      <c r="K46" s="101">
        <v>95.192740893999996</v>
      </c>
      <c r="L46" s="101">
        <v>257.32201957199999</v>
      </c>
      <c r="M46" s="103">
        <v>1286.7892223939998</v>
      </c>
      <c r="N46" s="102"/>
    </row>
    <row r="47" spans="1:18" ht="21" customHeight="1">
      <c r="B47" s="89" t="s">
        <v>147</v>
      </c>
      <c r="E47" s="101"/>
      <c r="F47" s="101"/>
      <c r="G47" s="101"/>
      <c r="H47" s="101"/>
      <c r="I47" s="101"/>
      <c r="J47" s="101"/>
      <c r="K47" s="101"/>
      <c r="L47" s="101"/>
      <c r="M47" s="101"/>
      <c r="N47" s="102"/>
    </row>
    <row r="48" spans="1:18">
      <c r="B48" s="87" t="s">
        <v>165</v>
      </c>
      <c r="E48" s="101">
        <v>53.459236419999996</v>
      </c>
      <c r="F48" s="101">
        <v>344.68946997399996</v>
      </c>
      <c r="G48" s="101">
        <v>140.226183827</v>
      </c>
      <c r="H48" s="101">
        <v>116.017397084</v>
      </c>
      <c r="I48" s="101">
        <v>40.957002772999999</v>
      </c>
      <c r="J48" s="101">
        <v>37.707838089999996</v>
      </c>
      <c r="K48" s="101">
        <v>74.428038229999999</v>
      </c>
      <c r="L48" s="101">
        <v>207.45973096200001</v>
      </c>
      <c r="M48" s="103">
        <v>1014.9448973599999</v>
      </c>
      <c r="N48" s="102"/>
    </row>
    <row r="49" spans="1:14">
      <c r="B49" s="95" t="s">
        <v>98</v>
      </c>
      <c r="E49" s="101">
        <v>7.0194136900000004</v>
      </c>
      <c r="F49" s="101">
        <v>26.644476881999999</v>
      </c>
      <c r="G49" s="101">
        <v>49.387602639999997</v>
      </c>
      <c r="H49" s="101">
        <v>9.2639067930000003</v>
      </c>
      <c r="I49" s="101">
        <v>3.3539261169999999</v>
      </c>
      <c r="J49" s="101">
        <v>6.1033872000000002</v>
      </c>
      <c r="K49" s="101">
        <v>9.7121092900000008</v>
      </c>
      <c r="L49" s="101">
        <v>39.724369508000002</v>
      </c>
      <c r="M49" s="103">
        <v>151.20919212000001</v>
      </c>
      <c r="N49" s="102"/>
    </row>
    <row r="50" spans="1:14">
      <c r="B50" s="95" t="s">
        <v>99</v>
      </c>
      <c r="E50" s="101">
        <v>44.588233709999997</v>
      </c>
      <c r="F50" s="101">
        <v>238.34056573999999</v>
      </c>
      <c r="G50" s="101">
        <v>78.718994445000007</v>
      </c>
      <c r="H50" s="101">
        <v>98.459214575999994</v>
      </c>
      <c r="I50" s="101">
        <v>28.954785225999998</v>
      </c>
      <c r="J50" s="101">
        <v>30.360669739999999</v>
      </c>
      <c r="K50" s="101">
        <v>50.384269869999997</v>
      </c>
      <c r="L50" s="101">
        <v>118.84764972000001</v>
      </c>
      <c r="M50" s="103">
        <v>688.65438302700011</v>
      </c>
      <c r="N50" s="102"/>
    </row>
    <row r="51" spans="1:14">
      <c r="B51" s="95" t="s">
        <v>167</v>
      </c>
      <c r="E51" s="101">
        <v>51.607647399999998</v>
      </c>
      <c r="F51" s="101">
        <v>264.98504262199998</v>
      </c>
      <c r="G51" s="101">
        <v>128.106597085</v>
      </c>
      <c r="H51" s="101">
        <v>107.723121369</v>
      </c>
      <c r="I51" s="101">
        <v>32.308711342999999</v>
      </c>
      <c r="J51" s="101">
        <v>36.464056939999999</v>
      </c>
      <c r="K51" s="101">
        <v>60.096379159999998</v>
      </c>
      <c r="L51" s="101">
        <v>158.57201922800002</v>
      </c>
      <c r="M51" s="103">
        <v>839.86357514700001</v>
      </c>
      <c r="N51" s="102"/>
    </row>
    <row r="56" spans="1:14">
      <c r="A56" s="5" t="s">
        <v>168</v>
      </c>
    </row>
    <row r="57" spans="1:14">
      <c r="A57" s="5" t="s">
        <v>94</v>
      </c>
    </row>
    <row r="58" spans="1:14">
      <c r="A58" s="5" t="s">
        <v>215</v>
      </c>
    </row>
    <row r="59" spans="1:14">
      <c r="A59" s="6"/>
    </row>
  </sheetData>
  <hyperlinks>
    <hyperlink ref="G1" location="Contenu!A1" display="retour"/>
  </hyperlinks>
  <pageMargins left="0.70866141732283472" right="0.70866141732283472" top="0.74803149606299213" bottom="0.74803149606299213" header="0.31496062992125984" footer="0.31496062992125984"/>
  <pageSetup paperSize="9" scale="6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theme="6" tint="0.39997558519241921"/>
    <pageSetUpPr fitToPage="1"/>
  </sheetPr>
  <dimension ref="A1:R61"/>
  <sheetViews>
    <sheetView topLeftCell="B1" zoomScale="87" zoomScaleNormal="87" workbookViewId="0">
      <pane ySplit="4" topLeftCell="A5" activePane="bottomLeft" state="frozen"/>
      <selection activeCell="C18" sqref="C18"/>
      <selection pane="bottomLeft" activeCell="O2" sqref="O2"/>
    </sheetView>
  </sheetViews>
  <sheetFormatPr baseColWidth="10" defaultColWidth="11.453125" defaultRowHeight="12.5"/>
  <cols>
    <col min="1" max="1" width="2.26953125" style="82" customWidth="1"/>
    <col min="2" max="2" width="47.7265625" style="5" customWidth="1"/>
    <col min="3" max="4" width="3.7265625" style="5" customWidth="1"/>
    <col min="5" max="12" width="10.7265625" style="5" customWidth="1"/>
    <col min="13" max="13" width="13.7265625" style="5" customWidth="1"/>
    <col min="14" max="14" width="10.7265625" style="5" customWidth="1"/>
    <col min="15" max="18" width="11.453125" style="5"/>
    <col min="19" max="16384" width="11.453125" style="65"/>
  </cols>
  <sheetData>
    <row r="1" spans="1:18" ht="13">
      <c r="A1" s="189" t="s">
        <v>239</v>
      </c>
      <c r="E1" s="65"/>
      <c r="G1" s="31" t="s">
        <v>54</v>
      </c>
    </row>
    <row r="2" spans="1:18">
      <c r="A2" s="82" t="s">
        <v>0</v>
      </c>
    </row>
    <row r="3" spans="1:18">
      <c r="A3" s="82" t="s">
        <v>0</v>
      </c>
      <c r="B3" s="38"/>
    </row>
    <row r="4" spans="1:18">
      <c r="A4" s="83"/>
      <c r="B4" s="84"/>
      <c r="C4" s="85"/>
      <c r="D4" s="85"/>
      <c r="E4" s="83" t="s">
        <v>36</v>
      </c>
      <c r="F4" s="83" t="s">
        <v>37</v>
      </c>
      <c r="G4" s="83" t="s">
        <v>38</v>
      </c>
      <c r="H4" s="83" t="s">
        <v>248</v>
      </c>
      <c r="I4" s="83" t="s">
        <v>39</v>
      </c>
      <c r="J4" s="83" t="s">
        <v>206</v>
      </c>
      <c r="K4" s="83" t="s">
        <v>207</v>
      </c>
      <c r="L4" s="83" t="s">
        <v>40</v>
      </c>
      <c r="M4" s="83" t="s">
        <v>106</v>
      </c>
      <c r="N4" s="85"/>
      <c r="O4" s="108"/>
      <c r="P4" s="108"/>
      <c r="Q4" s="86"/>
      <c r="R4" s="86"/>
    </row>
    <row r="5" spans="1:18">
      <c r="A5" s="82" t="s">
        <v>100</v>
      </c>
      <c r="B5" s="87"/>
      <c r="C5" s="87"/>
      <c r="D5" s="87"/>
      <c r="E5" s="100"/>
      <c r="F5" s="100"/>
      <c r="G5" s="100"/>
      <c r="H5" s="100"/>
      <c r="I5" s="100"/>
      <c r="J5" s="100"/>
      <c r="K5" s="100"/>
      <c r="L5" s="100"/>
      <c r="M5" s="100"/>
      <c r="N5" s="87"/>
      <c r="O5" s="87"/>
      <c r="P5" s="87"/>
      <c r="Q5" s="87"/>
      <c r="R5" s="87"/>
    </row>
    <row r="6" spans="1:18">
      <c r="A6" s="88"/>
      <c r="B6" s="87" t="s">
        <v>140</v>
      </c>
      <c r="C6" s="90"/>
      <c r="D6" s="90"/>
      <c r="E6" s="99">
        <v>29350.628091603052</v>
      </c>
      <c r="F6" s="99">
        <v>31889.74549232456</v>
      </c>
      <c r="G6" s="99">
        <v>33425.759973733584</v>
      </c>
      <c r="H6" s="99">
        <v>23479.837924297928</v>
      </c>
      <c r="I6" s="99">
        <v>22565.518215613385</v>
      </c>
      <c r="J6" s="99" t="s">
        <v>107</v>
      </c>
      <c r="K6" s="99" t="s">
        <v>107</v>
      </c>
      <c r="L6" s="99">
        <v>37750.44212328767</v>
      </c>
      <c r="M6" s="99">
        <v>29824.945197958557</v>
      </c>
      <c r="N6" s="90"/>
      <c r="O6" s="99"/>
      <c r="P6" s="90"/>
      <c r="Q6" s="90"/>
      <c r="R6" s="90"/>
    </row>
    <row r="7" spans="1:18" ht="12.75" customHeight="1">
      <c r="A7" s="88"/>
      <c r="B7" s="87" t="s">
        <v>141</v>
      </c>
      <c r="C7" s="90"/>
      <c r="D7" s="90"/>
      <c r="E7" s="99">
        <v>44530.368778244272</v>
      </c>
      <c r="F7" s="99">
        <v>35463.253818969293</v>
      </c>
      <c r="G7" s="99">
        <v>45428.790748592874</v>
      </c>
      <c r="H7" s="99">
        <v>28652.562762393165</v>
      </c>
      <c r="I7" s="99">
        <v>27024.469144981413</v>
      </c>
      <c r="J7" s="99" t="s">
        <v>107</v>
      </c>
      <c r="K7" s="99" t="s">
        <v>107</v>
      </c>
      <c r="L7" s="99">
        <v>46367.901004566214</v>
      </c>
      <c r="M7" s="99">
        <v>36890.863382060008</v>
      </c>
      <c r="N7" s="90"/>
      <c r="O7" s="99"/>
      <c r="P7" s="90"/>
      <c r="Q7" s="90"/>
      <c r="R7" s="90"/>
    </row>
    <row r="8" spans="1:18" ht="21" customHeight="1">
      <c r="A8" s="88"/>
      <c r="B8" s="87" t="s">
        <v>142</v>
      </c>
      <c r="C8" s="90"/>
      <c r="D8" s="90"/>
      <c r="E8" s="99">
        <v>37450.639091517056</v>
      </c>
      <c r="F8" s="99">
        <v>35167.882277581775</v>
      </c>
      <c r="G8" s="99">
        <v>35963.651034611532</v>
      </c>
      <c r="H8" s="99">
        <v>27675.904555395395</v>
      </c>
      <c r="I8" s="99">
        <v>30657.193939393943</v>
      </c>
      <c r="J8" s="99" t="s">
        <v>107</v>
      </c>
      <c r="K8" s="99" t="s">
        <v>107</v>
      </c>
      <c r="L8" s="99">
        <v>41261.832437620214</v>
      </c>
      <c r="M8" s="99">
        <v>34177.614564538184</v>
      </c>
      <c r="N8" s="90"/>
      <c r="O8" s="99"/>
      <c r="P8" s="90"/>
      <c r="Q8" s="90"/>
      <c r="R8" s="90"/>
    </row>
    <row r="9" spans="1:18" ht="12.75" customHeight="1">
      <c r="A9" s="88"/>
      <c r="B9" s="87" t="s">
        <v>143</v>
      </c>
      <c r="C9" s="90"/>
      <c r="D9" s="90"/>
      <c r="E9" s="99">
        <v>56819.593929006813</v>
      </c>
      <c r="F9" s="99">
        <v>39108.732798939753</v>
      </c>
      <c r="G9" s="99">
        <v>48878.026369202482</v>
      </c>
      <c r="H9" s="99">
        <v>33773.04369971202</v>
      </c>
      <c r="I9" s="99">
        <v>36715.06161616162</v>
      </c>
      <c r="J9" s="99" t="s">
        <v>107</v>
      </c>
      <c r="K9" s="99" t="s">
        <v>107</v>
      </c>
      <c r="L9" s="99">
        <v>50680.851776152682</v>
      </c>
      <c r="M9" s="99">
        <v>42274.736843821054</v>
      </c>
      <c r="N9" s="90"/>
      <c r="O9" s="99"/>
      <c r="P9" s="90"/>
      <c r="Q9" s="90"/>
      <c r="R9" s="90"/>
    </row>
    <row r="10" spans="1:18" ht="21" customHeight="1">
      <c r="A10" s="82" t="s">
        <v>101</v>
      </c>
      <c r="B10" s="87"/>
      <c r="C10" s="90"/>
      <c r="D10" s="90"/>
      <c r="E10" s="99"/>
      <c r="F10" s="99"/>
      <c r="G10" s="99"/>
      <c r="H10" s="99"/>
      <c r="I10" s="99"/>
      <c r="J10" s="99"/>
      <c r="K10" s="99"/>
      <c r="L10" s="99"/>
      <c r="M10" s="99"/>
      <c r="N10" s="90"/>
      <c r="O10" s="99"/>
      <c r="P10" s="90"/>
      <c r="Q10" s="90"/>
      <c r="R10" s="90"/>
    </row>
    <row r="11" spans="1:18">
      <c r="A11" s="88"/>
      <c r="B11" s="87" t="s">
        <v>140</v>
      </c>
      <c r="C11" s="90"/>
      <c r="D11" s="90"/>
      <c r="E11" s="99">
        <v>35918.734149236647</v>
      </c>
      <c r="F11" s="99">
        <v>43174.253666666664</v>
      </c>
      <c r="G11" s="99">
        <v>40385.503649155726</v>
      </c>
      <c r="H11" s="99">
        <v>27532.010803418805</v>
      </c>
      <c r="I11" s="99">
        <v>24476.176883643122</v>
      </c>
      <c r="J11" s="99" t="s">
        <v>107</v>
      </c>
      <c r="K11" s="99" t="s">
        <v>107</v>
      </c>
      <c r="L11" s="99">
        <v>42729.142347031964</v>
      </c>
      <c r="M11" s="99">
        <v>36547.873156139809</v>
      </c>
      <c r="N11" s="90"/>
      <c r="O11" s="99"/>
      <c r="P11" s="90"/>
      <c r="Q11" s="90"/>
      <c r="R11" s="90"/>
    </row>
    <row r="12" spans="1:18" ht="12.75" customHeight="1">
      <c r="A12" s="88"/>
      <c r="B12" s="87" t="s">
        <v>141</v>
      </c>
      <c r="C12" s="90"/>
      <c r="D12" s="90"/>
      <c r="E12" s="99">
        <v>54651.176650763358</v>
      </c>
      <c r="F12" s="99">
        <v>47767.405740241229</v>
      </c>
      <c r="G12" s="99">
        <v>55010.901951407126</v>
      </c>
      <c r="H12" s="99">
        <v>33794.926120634918</v>
      </c>
      <c r="I12" s="99">
        <v>29022.902301486989</v>
      </c>
      <c r="J12" s="99" t="s">
        <v>107</v>
      </c>
      <c r="K12" s="99" t="s">
        <v>107</v>
      </c>
      <c r="L12" s="99">
        <v>52426.761355022834</v>
      </c>
      <c r="M12" s="99">
        <v>45051.475330374262</v>
      </c>
      <c r="N12" s="90"/>
      <c r="O12" s="99"/>
      <c r="P12" s="90"/>
      <c r="Q12" s="90"/>
      <c r="R12" s="90"/>
    </row>
    <row r="13" spans="1:18" ht="21" customHeight="1">
      <c r="A13" s="88"/>
      <c r="B13" s="87" t="s">
        <v>142</v>
      </c>
      <c r="C13" s="90"/>
      <c r="D13" s="90"/>
      <c r="E13" s="99">
        <v>45831.371821036228</v>
      </c>
      <c r="F13" s="99">
        <v>47612.392226122742</v>
      </c>
      <c r="G13" s="99">
        <v>43451.821626092889</v>
      </c>
      <c r="H13" s="99">
        <v>32452.238625762046</v>
      </c>
      <c r="I13" s="99">
        <v>33252.987786363636</v>
      </c>
      <c r="J13" s="99" t="s">
        <v>107</v>
      </c>
      <c r="K13" s="99" t="s">
        <v>107</v>
      </c>
      <c r="L13" s="99">
        <v>46703.630806984285</v>
      </c>
      <c r="M13" s="99">
        <v>41881.69043038768</v>
      </c>
      <c r="N13" s="90"/>
      <c r="O13" s="99"/>
      <c r="P13" s="90"/>
      <c r="Q13" s="90"/>
      <c r="R13" s="90"/>
    </row>
    <row r="14" spans="1:18">
      <c r="A14" s="88"/>
      <c r="B14" s="87" t="s">
        <v>143</v>
      </c>
      <c r="C14" s="90"/>
      <c r="D14" s="90"/>
      <c r="E14" s="99">
        <v>69733.481896424259</v>
      </c>
      <c r="F14" s="99">
        <v>52677.701745302802</v>
      </c>
      <c r="G14" s="99">
        <v>59187.670899159348</v>
      </c>
      <c r="H14" s="99">
        <v>39834.395483771106</v>
      </c>
      <c r="I14" s="99">
        <v>39430.104641919192</v>
      </c>
      <c r="J14" s="99" t="s">
        <v>107</v>
      </c>
      <c r="K14" s="99" t="s">
        <v>107</v>
      </c>
      <c r="L14" s="99">
        <v>57303.282308940041</v>
      </c>
      <c r="M14" s="99">
        <v>51626.313114255921</v>
      </c>
      <c r="N14" s="90"/>
      <c r="O14" s="99"/>
      <c r="P14" s="90"/>
      <c r="Q14" s="90"/>
      <c r="R14" s="90"/>
    </row>
    <row r="15" spans="1:18" ht="21" customHeight="1">
      <c r="A15" s="82" t="s">
        <v>130</v>
      </c>
      <c r="B15" s="91"/>
      <c r="C15" s="91"/>
      <c r="D15" s="91"/>
      <c r="E15" s="98"/>
      <c r="F15" s="98"/>
      <c r="G15" s="98"/>
      <c r="H15" s="98"/>
      <c r="I15" s="98"/>
      <c r="J15" s="98"/>
      <c r="K15" s="98"/>
      <c r="L15" s="98"/>
      <c r="M15" s="98"/>
      <c r="N15" s="91"/>
      <c r="O15" s="91"/>
      <c r="P15" s="91"/>
      <c r="Q15" s="87"/>
      <c r="R15" s="87"/>
    </row>
    <row r="16" spans="1:18" ht="14.25" customHeight="1">
      <c r="B16" s="92" t="s">
        <v>166</v>
      </c>
      <c r="C16" s="91"/>
      <c r="D16" s="91"/>
      <c r="E16" s="101">
        <v>5.2486631641899315</v>
      </c>
      <c r="F16" s="101">
        <v>6.755353327898808</v>
      </c>
      <c r="G16" s="101">
        <v>5.123904522417015</v>
      </c>
      <c r="H16" s="101">
        <v>10.048891990869429</v>
      </c>
      <c r="I16" s="101">
        <v>6.0135692097755999</v>
      </c>
      <c r="J16" s="101" t="s">
        <v>107</v>
      </c>
      <c r="K16" s="101" t="s">
        <v>107</v>
      </c>
      <c r="L16" s="101">
        <v>7.0339243559661311</v>
      </c>
      <c r="M16" s="101">
        <v>6.771430936414812</v>
      </c>
      <c r="N16" s="91"/>
      <c r="O16" s="91"/>
      <c r="P16" s="91"/>
      <c r="Q16" s="87"/>
      <c r="R16" s="87"/>
    </row>
    <row r="17" spans="1:18">
      <c r="A17" s="93"/>
      <c r="B17" s="92" t="s">
        <v>95</v>
      </c>
      <c r="C17" s="92"/>
      <c r="D17" s="92"/>
      <c r="E17" s="101">
        <v>39.339112223894141</v>
      </c>
      <c r="F17" s="101">
        <v>50.521414792393273</v>
      </c>
      <c r="G17" s="101">
        <v>36.069246836365004</v>
      </c>
      <c r="H17" s="101">
        <v>60.927350799876258</v>
      </c>
      <c r="I17" s="101">
        <v>34.701994263494598</v>
      </c>
      <c r="J17" s="101" t="s">
        <v>107</v>
      </c>
      <c r="K17" s="101" t="s">
        <v>107</v>
      </c>
      <c r="L17" s="101">
        <v>28.420986261301728</v>
      </c>
      <c r="M17" s="101">
        <v>42.486911422141439</v>
      </c>
      <c r="N17" s="92"/>
      <c r="O17" s="92"/>
      <c r="P17" s="92"/>
      <c r="Q17" s="92"/>
      <c r="R17" s="92"/>
    </row>
    <row r="18" spans="1:18">
      <c r="A18" s="93"/>
      <c r="B18" s="92" t="s">
        <v>96</v>
      </c>
      <c r="C18" s="92"/>
      <c r="D18" s="92"/>
      <c r="E18" s="101">
        <v>11.493085682995982</v>
      </c>
      <c r="F18" s="101">
        <v>11.992850483014239</v>
      </c>
      <c r="G18" s="101">
        <v>11.745303434383137</v>
      </c>
      <c r="H18" s="101">
        <v>19.237061442386231</v>
      </c>
      <c r="I18" s="101">
        <v>13.940394496392244</v>
      </c>
      <c r="J18" s="101" t="s">
        <v>107</v>
      </c>
      <c r="K18" s="101" t="s">
        <v>107</v>
      </c>
      <c r="L18" s="101">
        <v>19.529027094487919</v>
      </c>
      <c r="M18" s="101">
        <v>14.147550367438482</v>
      </c>
      <c r="N18" s="92"/>
      <c r="O18" s="92"/>
      <c r="P18" s="92"/>
      <c r="Q18" s="92"/>
      <c r="R18" s="92"/>
    </row>
    <row r="19" spans="1:18">
      <c r="A19" s="93"/>
      <c r="B19" s="92" t="s">
        <v>145</v>
      </c>
      <c r="C19" s="92"/>
      <c r="D19" s="92"/>
      <c r="E19" s="101">
        <v>8.8945158009963929</v>
      </c>
      <c r="F19" s="101">
        <v>9.6921202085033507</v>
      </c>
      <c r="G19" s="101">
        <v>8.860153370551453</v>
      </c>
      <c r="H19" s="101">
        <v>14.620742023492696</v>
      </c>
      <c r="I19" s="101">
        <v>9.9452247757122834</v>
      </c>
      <c r="J19" s="101" t="s">
        <v>107</v>
      </c>
      <c r="K19" s="101" t="s">
        <v>107</v>
      </c>
      <c r="L19" s="101">
        <v>11.575267073038544</v>
      </c>
      <c r="M19" s="101">
        <v>10.613426883704157</v>
      </c>
      <c r="N19" s="92"/>
      <c r="O19" s="92"/>
      <c r="P19" s="92"/>
      <c r="Q19" s="92"/>
      <c r="R19" s="92"/>
    </row>
    <row r="20" spans="1:18" ht="21" customHeight="1">
      <c r="A20" s="82" t="s">
        <v>150</v>
      </c>
      <c r="B20" s="91"/>
      <c r="C20" s="92"/>
      <c r="D20" s="92"/>
      <c r="E20" s="98"/>
      <c r="F20" s="98"/>
      <c r="G20" s="98"/>
      <c r="H20" s="98"/>
      <c r="I20" s="98"/>
      <c r="J20" s="98"/>
      <c r="K20" s="98"/>
      <c r="L20" s="98"/>
      <c r="M20" s="98"/>
      <c r="N20" s="92"/>
      <c r="O20" s="92"/>
      <c r="P20" s="92"/>
      <c r="Q20" s="92"/>
      <c r="R20" s="92"/>
    </row>
    <row r="21" spans="1:18">
      <c r="A21" s="93"/>
      <c r="B21" s="92" t="s">
        <v>166</v>
      </c>
      <c r="C21" s="92"/>
      <c r="D21" s="92"/>
      <c r="E21" s="101">
        <v>9.0986534814851705</v>
      </c>
      <c r="F21" s="101">
        <v>8.0035324778483705</v>
      </c>
      <c r="G21" s="101">
        <v>9.1524589612465075</v>
      </c>
      <c r="H21" s="101">
        <v>13.597072985717523</v>
      </c>
      <c r="I21" s="101">
        <v>8.7603740678632747</v>
      </c>
      <c r="J21" s="101" t="s">
        <v>107</v>
      </c>
      <c r="K21" s="101" t="s">
        <v>107</v>
      </c>
      <c r="L21" s="101">
        <v>9.1681384426180212</v>
      </c>
      <c r="M21" s="101">
        <v>9.5173605800461125</v>
      </c>
      <c r="N21" s="92"/>
      <c r="O21" s="92"/>
      <c r="P21" s="92"/>
      <c r="Q21" s="92"/>
      <c r="R21" s="92"/>
    </row>
    <row r="22" spans="1:18">
      <c r="A22" s="93"/>
      <c r="B22" s="92" t="s">
        <v>95</v>
      </c>
      <c r="C22" s="92"/>
      <c r="D22" s="92"/>
      <c r="E22" s="101">
        <v>60.223227414291664</v>
      </c>
      <c r="F22" s="101">
        <v>60.725640239014524</v>
      </c>
      <c r="G22" s="101">
        <v>47.347875868599729</v>
      </c>
      <c r="H22" s="101">
        <v>86.532462893082695</v>
      </c>
      <c r="I22" s="101">
        <v>52.132021581075534</v>
      </c>
      <c r="J22" s="101" t="s">
        <v>107</v>
      </c>
      <c r="K22" s="101" t="s">
        <v>107</v>
      </c>
      <c r="L22" s="101">
        <v>40.081041046511878</v>
      </c>
      <c r="M22" s="101">
        <v>57.548761884808876</v>
      </c>
      <c r="N22" s="92"/>
      <c r="O22" s="92"/>
      <c r="P22" s="92"/>
      <c r="Q22" s="92"/>
      <c r="R22" s="92"/>
    </row>
    <row r="23" spans="1:18">
      <c r="A23" s="93"/>
      <c r="B23" s="92" t="s">
        <v>96</v>
      </c>
      <c r="C23" s="92"/>
      <c r="D23" s="92"/>
      <c r="E23" s="101">
        <v>15.273238592561865</v>
      </c>
      <c r="F23" s="101">
        <v>13.686268603632888</v>
      </c>
      <c r="G23" s="101">
        <v>16.124684368133497</v>
      </c>
      <c r="H23" s="101">
        <v>22.768177691224935</v>
      </c>
      <c r="I23" s="101">
        <v>16.118747673618302</v>
      </c>
      <c r="J23" s="101" t="s">
        <v>107</v>
      </c>
      <c r="K23" s="101" t="s">
        <v>107</v>
      </c>
      <c r="L23" s="101">
        <v>22.997258187596088</v>
      </c>
      <c r="M23" s="101">
        <v>17.146565565690089</v>
      </c>
      <c r="N23" s="92"/>
      <c r="O23" s="92"/>
      <c r="P23" s="92"/>
      <c r="Q23" s="92"/>
      <c r="R23" s="92"/>
    </row>
    <row r="24" spans="1:18">
      <c r="A24" s="93"/>
      <c r="B24" s="92" t="s">
        <v>145</v>
      </c>
      <c r="C24" s="92"/>
      <c r="D24" s="92"/>
      <c r="E24" s="101">
        <v>12.183401022096714</v>
      </c>
      <c r="F24" s="101">
        <v>11.1690109334005</v>
      </c>
      <c r="G24" s="101">
        <v>12.028340294376461</v>
      </c>
      <c r="H24" s="101">
        <v>18.025388329626093</v>
      </c>
      <c r="I24" s="101">
        <v>12.311991656023567</v>
      </c>
      <c r="J24" s="101" t="s">
        <v>107</v>
      </c>
      <c r="K24" s="101" t="s">
        <v>107</v>
      </c>
      <c r="L24" s="101">
        <v>14.612855142991164</v>
      </c>
      <c r="M24" s="101">
        <v>13.210513328776774</v>
      </c>
      <c r="N24" s="92"/>
      <c r="O24" s="92"/>
      <c r="P24" s="92"/>
      <c r="Q24" s="92"/>
      <c r="R24" s="92"/>
    </row>
    <row r="25" spans="1:18" ht="21" customHeight="1">
      <c r="A25" s="88" t="s">
        <v>148</v>
      </c>
      <c r="B25" s="90"/>
      <c r="C25" s="90"/>
      <c r="D25" s="90"/>
      <c r="E25" s="99"/>
      <c r="F25" s="99"/>
      <c r="G25" s="99"/>
      <c r="H25" s="99"/>
      <c r="I25" s="99"/>
      <c r="J25" s="99"/>
      <c r="K25" s="99"/>
      <c r="L25" s="100"/>
      <c r="M25" s="100"/>
      <c r="N25" s="87"/>
      <c r="O25" s="87"/>
      <c r="P25" s="87"/>
      <c r="Q25" s="87"/>
      <c r="R25" s="87"/>
    </row>
    <row r="26" spans="1:18">
      <c r="A26" s="88"/>
      <c r="B26" s="90" t="s">
        <v>97</v>
      </c>
      <c r="C26" s="90"/>
      <c r="D26" s="90"/>
      <c r="E26" s="99">
        <v>12100616.809899999</v>
      </c>
      <c r="F26" s="99">
        <v>33941367.134089999</v>
      </c>
      <c r="G26" s="99">
        <v>24807589.748820003</v>
      </c>
      <c r="H26" s="99">
        <v>23608589.022399999</v>
      </c>
      <c r="I26" s="99">
        <v>7644927.7999999998</v>
      </c>
      <c r="J26" s="99" t="s">
        <v>107</v>
      </c>
      <c r="K26" s="99" t="s">
        <v>107</v>
      </c>
      <c r="L26" s="99">
        <v>22060741.100000001</v>
      </c>
      <c r="M26" s="99">
        <v>124163831.61521</v>
      </c>
      <c r="N26" s="90"/>
      <c r="O26" s="90"/>
      <c r="P26" s="90"/>
      <c r="Q26" s="90"/>
      <c r="R26" s="90"/>
    </row>
    <row r="27" spans="1:18">
      <c r="A27" s="88"/>
      <c r="B27" s="90" t="s">
        <v>102</v>
      </c>
      <c r="C27" s="90"/>
      <c r="D27" s="90"/>
      <c r="E27" s="99">
        <v>7689864.5599999996</v>
      </c>
      <c r="F27" s="99">
        <v>29083447.888999999</v>
      </c>
      <c r="G27" s="99">
        <v>17815930.066</v>
      </c>
      <c r="H27" s="99">
        <v>19229987.260000002</v>
      </c>
      <c r="I27" s="99">
        <v>6070124.4000000004</v>
      </c>
      <c r="J27" s="99" t="s">
        <v>107</v>
      </c>
      <c r="K27" s="99" t="s">
        <v>107</v>
      </c>
      <c r="L27" s="99">
        <v>16534693.65</v>
      </c>
      <c r="M27" s="99">
        <v>96424047.825000018</v>
      </c>
      <c r="N27" s="90"/>
      <c r="O27" s="90"/>
      <c r="P27" s="90"/>
      <c r="Q27" s="90"/>
      <c r="R27" s="90"/>
    </row>
    <row r="28" spans="1:18">
      <c r="A28" s="88"/>
      <c r="B28" s="90" t="s">
        <v>205</v>
      </c>
      <c r="C28" s="90"/>
      <c r="D28" s="90"/>
      <c r="E28" s="99">
        <v>3977092.0599000002</v>
      </c>
      <c r="F28" s="99">
        <v>3259039.5939000002</v>
      </c>
      <c r="G28" s="99">
        <v>6397615.4029999999</v>
      </c>
      <c r="H28" s="99">
        <v>4236461.6424000002</v>
      </c>
      <c r="I28" s="99">
        <v>1199457.8</v>
      </c>
      <c r="J28" s="99" t="s">
        <v>107</v>
      </c>
      <c r="K28" s="99" t="s">
        <v>107</v>
      </c>
      <c r="L28" s="99">
        <v>3774446.99</v>
      </c>
      <c r="M28" s="99">
        <v>22844113.489200003</v>
      </c>
      <c r="N28" s="90"/>
      <c r="O28" s="90"/>
      <c r="P28" s="90"/>
      <c r="Q28" s="90"/>
      <c r="R28" s="90"/>
    </row>
    <row r="29" spans="1:18">
      <c r="A29" s="88"/>
      <c r="B29" s="90" t="s">
        <v>24</v>
      </c>
      <c r="C29" s="90"/>
      <c r="D29" s="90"/>
      <c r="E29" s="99">
        <v>206400.75</v>
      </c>
      <c r="F29" s="99">
        <v>696891.99974999996</v>
      </c>
      <c r="G29" s="99">
        <v>254413.94185999999</v>
      </c>
      <c r="H29" s="99">
        <v>142137.06</v>
      </c>
      <c r="I29" s="99">
        <v>183804.79999999999</v>
      </c>
      <c r="J29" s="99" t="s">
        <v>107</v>
      </c>
      <c r="K29" s="99" t="s">
        <v>107</v>
      </c>
      <c r="L29" s="99">
        <v>1687860.8</v>
      </c>
      <c r="M29" s="99">
        <v>3171509.3516100002</v>
      </c>
      <c r="N29" s="90"/>
      <c r="O29" s="90"/>
      <c r="P29" s="90"/>
      <c r="Q29" s="90"/>
      <c r="R29" s="90"/>
    </row>
    <row r="30" spans="1:18">
      <c r="A30" s="88"/>
      <c r="B30" s="90" t="s">
        <v>103</v>
      </c>
      <c r="C30" s="90"/>
      <c r="D30" s="90"/>
      <c r="E30" s="99">
        <v>227259.44</v>
      </c>
      <c r="F30" s="99">
        <v>901987.65144000005</v>
      </c>
      <c r="G30" s="99">
        <v>339630.33795999998</v>
      </c>
      <c r="H30" s="99">
        <v>3.06</v>
      </c>
      <c r="I30" s="99">
        <v>191540.8</v>
      </c>
      <c r="J30" s="99" t="s">
        <v>107</v>
      </c>
      <c r="K30" s="99" t="s">
        <v>107</v>
      </c>
      <c r="L30" s="99">
        <v>63739.66</v>
      </c>
      <c r="M30" s="99">
        <v>1724160.9494</v>
      </c>
      <c r="N30" s="90"/>
      <c r="O30" s="90"/>
      <c r="P30" s="90"/>
      <c r="Q30" s="90"/>
      <c r="R30" s="90"/>
    </row>
    <row r="31" spans="1:18" ht="21" customHeight="1">
      <c r="A31" s="88" t="s">
        <v>149</v>
      </c>
      <c r="B31" s="90"/>
      <c r="C31" s="90"/>
      <c r="D31" s="90"/>
      <c r="E31" s="99"/>
      <c r="F31" s="99"/>
      <c r="G31" s="99"/>
      <c r="H31" s="99"/>
      <c r="I31" s="99"/>
      <c r="J31" s="99"/>
      <c r="K31" s="99"/>
      <c r="L31" s="99"/>
      <c r="M31" s="99"/>
      <c r="N31" s="90"/>
      <c r="O31" s="90"/>
      <c r="P31" s="90"/>
      <c r="Q31" s="90"/>
      <c r="R31" s="90"/>
    </row>
    <row r="32" spans="1:18" ht="12.75" customHeight="1">
      <c r="A32" s="88"/>
      <c r="B32" s="90" t="s">
        <v>97</v>
      </c>
      <c r="C32" s="90"/>
      <c r="D32" s="90"/>
      <c r="E32" s="99">
        <v>14917864.999740001</v>
      </c>
      <c r="F32" s="99">
        <v>45816765.824539997</v>
      </c>
      <c r="G32" s="99">
        <v>30024008.002549998</v>
      </c>
      <c r="H32" s="99">
        <v>27843098.022920001</v>
      </c>
      <c r="I32" s="99">
        <v>8193469.7999800006</v>
      </c>
      <c r="J32" s="99" t="s">
        <v>107</v>
      </c>
      <c r="K32" s="99" t="s">
        <v>107</v>
      </c>
      <c r="L32" s="99">
        <v>24953768.301785003</v>
      </c>
      <c r="M32" s="99">
        <v>151748974.95151499</v>
      </c>
      <c r="N32" s="90"/>
      <c r="O32" s="90"/>
      <c r="P32" s="90"/>
      <c r="Q32" s="90"/>
      <c r="R32" s="90"/>
    </row>
    <row r="33" spans="1:18">
      <c r="A33" s="88"/>
      <c r="B33" s="90" t="s">
        <v>102</v>
      </c>
      <c r="C33" s="90"/>
      <c r="D33" s="90"/>
      <c r="E33" s="99">
        <v>9410708.3471000008</v>
      </c>
      <c r="F33" s="99">
        <v>39374919.343999997</v>
      </c>
      <c r="G33" s="99">
        <v>21525473.445</v>
      </c>
      <c r="H33" s="99">
        <v>22548716.848000001</v>
      </c>
      <c r="I33" s="99">
        <v>6584091.5817</v>
      </c>
      <c r="J33" s="99" t="s">
        <v>107</v>
      </c>
      <c r="K33" s="99" t="s">
        <v>107</v>
      </c>
      <c r="L33" s="99">
        <v>18715364.348000001</v>
      </c>
      <c r="M33" s="99">
        <v>118159273.9138</v>
      </c>
      <c r="N33" s="90"/>
      <c r="O33" s="90"/>
      <c r="P33" s="90"/>
      <c r="Q33" s="90"/>
      <c r="R33" s="90"/>
    </row>
    <row r="34" spans="1:18">
      <c r="A34" s="88"/>
      <c r="B34" s="90" t="s">
        <v>205</v>
      </c>
      <c r="C34" s="90"/>
      <c r="D34" s="90"/>
      <c r="E34" s="99">
        <v>4907899.9353999998</v>
      </c>
      <c r="F34" s="99">
        <v>4188954.6910999999</v>
      </c>
      <c r="G34" s="99">
        <v>7795337.2950999998</v>
      </c>
      <c r="H34" s="99">
        <v>5129327.6447999999</v>
      </c>
      <c r="I34" s="99">
        <v>1223069.1373999999</v>
      </c>
      <c r="J34" s="99" t="s">
        <v>107</v>
      </c>
      <c r="K34" s="99" t="s">
        <v>107</v>
      </c>
      <c r="L34" s="99">
        <v>4247557.1255000001</v>
      </c>
      <c r="M34" s="99">
        <v>27492145.829300001</v>
      </c>
      <c r="N34" s="90"/>
      <c r="O34" s="90"/>
      <c r="P34" s="90"/>
      <c r="Q34" s="90"/>
      <c r="R34" s="90"/>
    </row>
    <row r="35" spans="1:18">
      <c r="A35" s="88"/>
      <c r="B35" s="90" t="s">
        <v>24</v>
      </c>
      <c r="C35" s="90"/>
      <c r="D35" s="90"/>
      <c r="E35" s="99">
        <v>261848.51553999999</v>
      </c>
      <c r="F35" s="99">
        <v>960201.34964000003</v>
      </c>
      <c r="G35" s="99">
        <v>289477.74507</v>
      </c>
      <c r="H35" s="99">
        <v>165050.47012000001</v>
      </c>
      <c r="I35" s="99">
        <v>190557.34172</v>
      </c>
      <c r="J35" s="99" t="s">
        <v>107</v>
      </c>
      <c r="K35" s="99" t="s">
        <v>107</v>
      </c>
      <c r="L35" s="99">
        <v>1908177.4077999999</v>
      </c>
      <c r="M35" s="99">
        <v>3775312.8298899997</v>
      </c>
      <c r="N35" s="90"/>
      <c r="O35" s="90"/>
      <c r="P35" s="90"/>
      <c r="Q35" s="90"/>
      <c r="R35" s="90"/>
    </row>
    <row r="36" spans="1:18">
      <c r="A36" s="88"/>
      <c r="B36" s="90" t="s">
        <v>103</v>
      </c>
      <c r="C36" s="90"/>
      <c r="D36" s="90"/>
      <c r="E36" s="99">
        <v>337408.20169999998</v>
      </c>
      <c r="F36" s="99">
        <v>1292690.4398000001</v>
      </c>
      <c r="G36" s="99">
        <v>413719.51737999998</v>
      </c>
      <c r="H36" s="99">
        <v>3.06</v>
      </c>
      <c r="I36" s="99">
        <v>195751.73916</v>
      </c>
      <c r="J36" s="99" t="s">
        <v>107</v>
      </c>
      <c r="K36" s="99" t="s">
        <v>107</v>
      </c>
      <c r="L36" s="99">
        <v>82669.420484999995</v>
      </c>
      <c r="M36" s="99">
        <v>2322242.3785250001</v>
      </c>
      <c r="N36" s="90"/>
      <c r="O36" s="90"/>
      <c r="P36" s="90"/>
      <c r="Q36" s="90"/>
      <c r="R36" s="90"/>
    </row>
    <row r="37" spans="1:18" ht="21" customHeight="1">
      <c r="A37" s="88" t="s">
        <v>104</v>
      </c>
      <c r="C37" s="87"/>
      <c r="D37" s="87"/>
      <c r="E37" s="100"/>
      <c r="F37" s="100"/>
      <c r="G37" s="100"/>
      <c r="H37" s="100"/>
      <c r="I37" s="100"/>
      <c r="J37" s="100"/>
      <c r="K37" s="100"/>
      <c r="L37" s="100"/>
      <c r="M37" s="99"/>
      <c r="N37" s="87"/>
      <c r="O37" s="87"/>
      <c r="P37" s="87"/>
      <c r="Q37" s="87"/>
      <c r="R37" s="87"/>
    </row>
    <row r="38" spans="1:18" ht="12.75" customHeight="1">
      <c r="A38" s="88"/>
      <c r="B38" s="95" t="s">
        <v>173</v>
      </c>
      <c r="C38" s="87"/>
      <c r="D38" s="87"/>
      <c r="E38" s="103">
        <v>273</v>
      </c>
      <c r="F38" s="103">
        <v>935</v>
      </c>
      <c r="G38" s="103">
        <v>553</v>
      </c>
      <c r="H38" s="103">
        <v>841</v>
      </c>
      <c r="I38" s="103">
        <v>285</v>
      </c>
      <c r="J38" s="103" t="s">
        <v>107</v>
      </c>
      <c r="K38" s="103" t="s">
        <v>107</v>
      </c>
      <c r="L38" s="103">
        <v>446</v>
      </c>
      <c r="M38" s="103">
        <v>3333</v>
      </c>
      <c r="N38" s="87"/>
      <c r="O38" s="103"/>
      <c r="P38" s="87"/>
      <c r="Q38" s="87"/>
      <c r="R38" s="87"/>
    </row>
    <row r="39" spans="1:18" ht="12.75" customHeight="1">
      <c r="A39" s="94"/>
      <c r="B39" s="95" t="s">
        <v>174</v>
      </c>
      <c r="C39" s="97"/>
      <c r="D39" s="97"/>
      <c r="E39" s="103">
        <v>262</v>
      </c>
      <c r="F39" s="103">
        <v>912</v>
      </c>
      <c r="G39" s="103">
        <v>533</v>
      </c>
      <c r="H39" s="103">
        <v>819</v>
      </c>
      <c r="I39" s="103">
        <v>269</v>
      </c>
      <c r="J39" s="103" t="s">
        <v>107</v>
      </c>
      <c r="K39" s="103" t="s">
        <v>107</v>
      </c>
      <c r="L39" s="103">
        <v>438</v>
      </c>
      <c r="M39" s="103">
        <v>3233</v>
      </c>
      <c r="N39" s="97"/>
      <c r="O39" s="96"/>
      <c r="P39" s="92"/>
      <c r="Q39" s="95"/>
      <c r="R39" s="95"/>
    </row>
    <row r="40" spans="1:18">
      <c r="A40" s="94"/>
      <c r="B40" s="95" t="s">
        <v>105</v>
      </c>
      <c r="E40" s="103">
        <v>205.33333332999999</v>
      </c>
      <c r="F40" s="103">
        <v>826.98888887999999</v>
      </c>
      <c r="G40" s="103">
        <v>495.38713544000001</v>
      </c>
      <c r="H40" s="103">
        <v>694.82777777000001</v>
      </c>
      <c r="I40" s="103">
        <v>198</v>
      </c>
      <c r="J40" s="103" t="s">
        <v>107</v>
      </c>
      <c r="K40" s="103" t="s">
        <v>107</v>
      </c>
      <c r="L40" s="103">
        <v>400.72611110999998</v>
      </c>
      <c r="M40" s="103">
        <v>2821.2632465300003</v>
      </c>
      <c r="O40" s="102"/>
    </row>
    <row r="41" spans="1:18" ht="21" customHeight="1">
      <c r="A41" s="94" t="s">
        <v>110</v>
      </c>
      <c r="B41" s="95"/>
    </row>
    <row r="42" spans="1:18" ht="12.75" customHeight="1">
      <c r="B42" s="89" t="s">
        <v>146</v>
      </c>
    </row>
    <row r="43" spans="1:18">
      <c r="B43" s="87" t="s">
        <v>165</v>
      </c>
      <c r="E43" s="101">
        <v>49.917472660000001</v>
      </c>
      <c r="F43" s="101">
        <v>135.00404134799999</v>
      </c>
      <c r="G43" s="101">
        <v>104.022234932</v>
      </c>
      <c r="H43" s="101">
        <v>81.501522828999995</v>
      </c>
      <c r="I43" s="101">
        <v>44.732169966999997</v>
      </c>
      <c r="J43" s="101" t="s">
        <v>107</v>
      </c>
      <c r="K43" s="101" t="s">
        <v>107</v>
      </c>
      <c r="L43" s="101">
        <v>62.269648895000003</v>
      </c>
      <c r="M43" s="103">
        <v>477.44709063099998</v>
      </c>
      <c r="N43" s="102"/>
    </row>
    <row r="44" spans="1:18">
      <c r="A44" s="94"/>
      <c r="B44" s="95" t="s">
        <v>98</v>
      </c>
      <c r="E44" s="101">
        <v>6.6600384500000001</v>
      </c>
      <c r="F44" s="101">
        <v>18.051750999999999</v>
      </c>
      <c r="G44" s="101">
        <v>14.7771314</v>
      </c>
      <c r="H44" s="101">
        <v>13.442238818</v>
      </c>
      <c r="I44" s="101">
        <v>7.7517158799999999</v>
      </c>
      <c r="J44" s="101" t="s">
        <v>107</v>
      </c>
      <c r="K44" s="101" t="s">
        <v>107</v>
      </c>
      <c r="L44" s="101">
        <v>15.411147100000001</v>
      </c>
      <c r="M44" s="103">
        <v>76.094022647999992</v>
      </c>
      <c r="N44" s="102"/>
    </row>
    <row r="45" spans="1:18">
      <c r="A45" s="94"/>
      <c r="B45" s="95" t="s">
        <v>99</v>
      </c>
      <c r="E45" s="101">
        <v>22.796314864999999</v>
      </c>
      <c r="F45" s="101">
        <v>76.045307268000002</v>
      </c>
      <c r="G45" s="101">
        <v>45.379840799999997</v>
      </c>
      <c r="H45" s="101">
        <v>42.574069977000001</v>
      </c>
      <c r="I45" s="101">
        <v>19.296441005999998</v>
      </c>
      <c r="J45" s="101" t="s">
        <v>107</v>
      </c>
      <c r="K45" s="101" t="s">
        <v>107</v>
      </c>
      <c r="L45" s="101">
        <v>22.428152610000001</v>
      </c>
      <c r="M45" s="103">
        <v>228.52012652600001</v>
      </c>
      <c r="N45" s="102"/>
    </row>
    <row r="46" spans="1:18">
      <c r="B46" s="95" t="s">
        <v>167</v>
      </c>
      <c r="E46" s="101">
        <v>29.456353315000001</v>
      </c>
      <c r="F46" s="101">
        <v>94.097058267999998</v>
      </c>
      <c r="G46" s="101">
        <v>60.156972199999998</v>
      </c>
      <c r="H46" s="101">
        <v>56.016308795</v>
      </c>
      <c r="I46" s="101">
        <v>27.048156885999997</v>
      </c>
      <c r="J46" s="101" t="s">
        <v>107</v>
      </c>
      <c r="K46" s="101" t="s">
        <v>107</v>
      </c>
      <c r="L46" s="101">
        <v>37.839299710000006</v>
      </c>
      <c r="M46" s="103">
        <v>304.61414917399998</v>
      </c>
      <c r="N46" s="102"/>
    </row>
    <row r="47" spans="1:18" ht="21" customHeight="1">
      <c r="B47" s="89" t="s">
        <v>147</v>
      </c>
      <c r="E47" s="101"/>
      <c r="F47" s="101"/>
      <c r="G47" s="101"/>
      <c r="H47" s="101"/>
      <c r="I47" s="101"/>
      <c r="J47" s="102"/>
      <c r="K47" s="102"/>
      <c r="L47" s="101"/>
      <c r="M47" s="101"/>
      <c r="N47" s="102"/>
    </row>
    <row r="48" spans="1:18">
      <c r="B48" s="87" t="s">
        <v>165</v>
      </c>
      <c r="E48" s="101">
        <v>28.795469629999999</v>
      </c>
      <c r="F48" s="101">
        <v>113.949684408</v>
      </c>
      <c r="G48" s="101">
        <v>58.235715915999997</v>
      </c>
      <c r="H48" s="101">
        <v>60.233551799000004</v>
      </c>
      <c r="I48" s="101">
        <v>30.706451336000001</v>
      </c>
      <c r="J48" s="101" t="s">
        <v>107</v>
      </c>
      <c r="K48" s="101" t="s">
        <v>107</v>
      </c>
      <c r="L48" s="101">
        <v>47.774147690000007</v>
      </c>
      <c r="M48" s="103">
        <v>339.695020779</v>
      </c>
      <c r="N48" s="102"/>
    </row>
    <row r="49" spans="1:14">
      <c r="B49" s="95" t="s">
        <v>98</v>
      </c>
      <c r="E49" s="101">
        <v>4.35048089</v>
      </c>
      <c r="F49" s="101">
        <v>15.0183678</v>
      </c>
      <c r="G49" s="101">
        <v>11.257104784999999</v>
      </c>
      <c r="H49" s="101">
        <v>9.464656068</v>
      </c>
      <c r="I49" s="101">
        <v>5.1599763799999998</v>
      </c>
      <c r="J49" s="101" t="s">
        <v>107</v>
      </c>
      <c r="K49" s="101" t="s">
        <v>107</v>
      </c>
      <c r="L49" s="101">
        <v>10.927859870000001</v>
      </c>
      <c r="M49" s="103">
        <v>56.178445793000002</v>
      </c>
      <c r="N49" s="102"/>
    </row>
    <row r="50" spans="1:14">
      <c r="B50" s="95" t="s">
        <v>99</v>
      </c>
      <c r="E50" s="101">
        <v>17.154187595</v>
      </c>
      <c r="F50" s="101">
        <v>66.636131907999996</v>
      </c>
      <c r="G50" s="101">
        <v>33.054910585000002</v>
      </c>
      <c r="H50" s="101">
        <v>35.971258267000003</v>
      </c>
      <c r="I50" s="101">
        <v>16.688641415999999</v>
      </c>
      <c r="J50" s="101" t="s">
        <v>107</v>
      </c>
      <c r="K50" s="101" t="s">
        <v>107</v>
      </c>
      <c r="L50" s="101">
        <v>19.04574869</v>
      </c>
      <c r="M50" s="103">
        <v>188.550878461</v>
      </c>
      <c r="N50" s="102"/>
    </row>
    <row r="51" spans="1:14">
      <c r="B51" s="95" t="s">
        <v>167</v>
      </c>
      <c r="E51" s="101">
        <v>21.504668485</v>
      </c>
      <c r="F51" s="101">
        <v>81.654499708000003</v>
      </c>
      <c r="G51" s="101">
        <v>44.312015369999997</v>
      </c>
      <c r="H51" s="101">
        <v>45.435914335000007</v>
      </c>
      <c r="I51" s="101">
        <v>21.848617795999999</v>
      </c>
      <c r="J51" s="101" t="s">
        <v>107</v>
      </c>
      <c r="K51" s="101" t="s">
        <v>107</v>
      </c>
      <c r="L51" s="101">
        <v>29.973608560000002</v>
      </c>
      <c r="M51" s="103">
        <v>244.72932425400001</v>
      </c>
      <c r="N51" s="102"/>
    </row>
    <row r="54" spans="1:14" ht="12.75" customHeight="1"/>
    <row r="56" spans="1:14">
      <c r="A56" s="5" t="s">
        <v>168</v>
      </c>
    </row>
    <row r="57" spans="1:14">
      <c r="A57" s="5" t="s">
        <v>94</v>
      </c>
    </row>
    <row r="58" spans="1:14">
      <c r="A58" s="5" t="s">
        <v>215</v>
      </c>
    </row>
    <row r="59" spans="1:14">
      <c r="A59" s="5"/>
    </row>
    <row r="60" spans="1:14">
      <c r="A60" s="5"/>
    </row>
    <row r="61" spans="1:14">
      <c r="A61" s="6"/>
    </row>
  </sheetData>
  <hyperlinks>
    <hyperlink ref="G1" location="Contenu!A1" display="retour"/>
  </hyperlinks>
  <pageMargins left="0.70866141732283472" right="0.70866141732283472" top="0.74803149606299213" bottom="0.74803149606299213" header="0.31496062992125984" footer="0.31496062992125984"/>
  <pageSetup paperSize="9" scale="57"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theme="6" tint="0.39997558519241921"/>
    <pageSetUpPr fitToPage="1"/>
  </sheetPr>
  <dimension ref="A1:R59"/>
  <sheetViews>
    <sheetView zoomScale="66" zoomScaleNormal="66" workbookViewId="0">
      <pane ySplit="4" topLeftCell="A5" activePane="bottomLeft" state="frozen"/>
      <selection activeCell="C18" sqref="C18"/>
      <selection pane="bottomLeft" activeCell="P4" sqref="P4"/>
    </sheetView>
  </sheetViews>
  <sheetFormatPr baseColWidth="10" defaultColWidth="11.453125" defaultRowHeight="12.5"/>
  <cols>
    <col min="1" max="1" width="2.26953125" style="82" customWidth="1"/>
    <col min="2" max="2" width="47.7265625" style="5" customWidth="1"/>
    <col min="3" max="4" width="3.7265625" style="5" customWidth="1"/>
    <col min="5" max="12" width="10.7265625" style="5" customWidth="1"/>
    <col min="13" max="13" width="13.7265625" style="5" customWidth="1"/>
    <col min="14" max="14" width="10.7265625" style="5" customWidth="1"/>
    <col min="15" max="18" width="11.453125" style="5"/>
    <col min="19" max="16384" width="11.453125" style="65"/>
  </cols>
  <sheetData>
    <row r="1" spans="1:18" ht="13">
      <c r="A1" s="26" t="s">
        <v>240</v>
      </c>
      <c r="E1" s="65"/>
      <c r="G1" s="31" t="s">
        <v>54</v>
      </c>
    </row>
    <row r="2" spans="1:18">
      <c r="A2" s="82" t="s">
        <v>0</v>
      </c>
    </row>
    <row r="3" spans="1:18">
      <c r="A3" s="82" t="s">
        <v>0</v>
      </c>
      <c r="B3" s="38"/>
    </row>
    <row r="4" spans="1:18">
      <c r="A4" s="83"/>
      <c r="B4" s="84"/>
      <c r="C4" s="85"/>
      <c r="D4" s="85"/>
      <c r="E4" s="83" t="s">
        <v>36</v>
      </c>
      <c r="F4" s="83" t="s">
        <v>37</v>
      </c>
      <c r="G4" s="83" t="s">
        <v>38</v>
      </c>
      <c r="H4" s="83" t="s">
        <v>248</v>
      </c>
      <c r="I4" s="83" t="s">
        <v>39</v>
      </c>
      <c r="J4" s="83" t="s">
        <v>206</v>
      </c>
      <c r="K4" s="83" t="s">
        <v>207</v>
      </c>
      <c r="L4" s="83" t="s">
        <v>40</v>
      </c>
      <c r="M4" s="83" t="s">
        <v>106</v>
      </c>
      <c r="N4" s="85"/>
      <c r="O4" s="108"/>
      <c r="P4" s="108"/>
      <c r="Q4" s="86"/>
      <c r="R4" s="86"/>
    </row>
    <row r="5" spans="1:18">
      <c r="A5" s="82" t="s">
        <v>100</v>
      </c>
      <c r="B5" s="87"/>
      <c r="C5" s="87"/>
      <c r="D5" s="87"/>
      <c r="E5" s="100"/>
      <c r="F5" s="100"/>
      <c r="G5" s="100"/>
      <c r="H5" s="100"/>
      <c r="I5" s="100"/>
      <c r="J5" s="100"/>
      <c r="K5" s="100"/>
      <c r="L5" s="100"/>
      <c r="M5" s="100"/>
      <c r="N5" s="87"/>
      <c r="O5" s="87"/>
      <c r="P5" s="87"/>
      <c r="Q5" s="87"/>
      <c r="R5" s="87"/>
    </row>
    <row r="6" spans="1:18">
      <c r="A6" s="88"/>
      <c r="B6" s="87" t="s">
        <v>140</v>
      </c>
      <c r="C6" s="90"/>
      <c r="D6" s="90"/>
      <c r="E6" s="99">
        <v>38727.558756038648</v>
      </c>
      <c r="F6" s="99">
        <v>44836.805343120323</v>
      </c>
      <c r="G6" s="99">
        <v>39568.482148106901</v>
      </c>
      <c r="H6" s="99">
        <v>36005.982244716353</v>
      </c>
      <c r="I6" s="99">
        <v>30018.82830128205</v>
      </c>
      <c r="J6" s="99" t="s">
        <v>107</v>
      </c>
      <c r="K6" s="99" t="s">
        <v>107</v>
      </c>
      <c r="L6" s="99">
        <v>43650.768004362049</v>
      </c>
      <c r="M6" s="99">
        <v>41068.101949600488</v>
      </c>
      <c r="N6" s="90"/>
      <c r="O6" s="90"/>
      <c r="P6" s="90"/>
      <c r="Q6" s="90"/>
      <c r="R6" s="90"/>
    </row>
    <row r="7" spans="1:18" ht="12.75" customHeight="1">
      <c r="A7" s="88"/>
      <c r="B7" s="87" t="s">
        <v>141</v>
      </c>
      <c r="C7" s="90"/>
      <c r="D7" s="90"/>
      <c r="E7" s="99">
        <v>45059.38871980676</v>
      </c>
      <c r="F7" s="99">
        <v>48114.595415371325</v>
      </c>
      <c r="G7" s="99">
        <v>42998.57943329621</v>
      </c>
      <c r="H7" s="99">
        <v>40956.934358175749</v>
      </c>
      <c r="I7" s="99">
        <v>32812.955064102563</v>
      </c>
      <c r="J7" s="99" t="s">
        <v>107</v>
      </c>
      <c r="K7" s="99" t="s">
        <v>107</v>
      </c>
      <c r="L7" s="99">
        <v>53478.742121046889</v>
      </c>
      <c r="M7" s="99">
        <v>46809.294629010445</v>
      </c>
      <c r="N7" s="90"/>
      <c r="O7" s="90"/>
      <c r="P7" s="90"/>
      <c r="Q7" s="90"/>
      <c r="R7" s="90"/>
    </row>
    <row r="8" spans="1:18" ht="21" customHeight="1">
      <c r="A8" s="88"/>
      <c r="B8" s="87" t="s">
        <v>142</v>
      </c>
      <c r="C8" s="90"/>
      <c r="D8" s="90"/>
      <c r="E8" s="99">
        <v>41990.072435434347</v>
      </c>
      <c r="F8" s="99">
        <v>49081.217687999648</v>
      </c>
      <c r="G8" s="99">
        <v>43620.405743478965</v>
      </c>
      <c r="H8" s="99">
        <v>41406.009600585123</v>
      </c>
      <c r="I8" s="99">
        <v>36821.253239317361</v>
      </c>
      <c r="J8" s="99" t="s">
        <v>107</v>
      </c>
      <c r="K8" s="99" t="s">
        <v>107</v>
      </c>
      <c r="L8" s="99">
        <v>53211.787595943548</v>
      </c>
      <c r="M8" s="99">
        <v>46843.455185751583</v>
      </c>
      <c r="N8" s="90"/>
      <c r="O8" s="90"/>
      <c r="P8" s="90"/>
      <c r="Q8" s="90"/>
      <c r="R8" s="90"/>
    </row>
    <row r="9" spans="1:18" ht="12.75" customHeight="1">
      <c r="A9" s="88"/>
      <c r="B9" s="87" t="s">
        <v>143</v>
      </c>
      <c r="C9" s="90"/>
      <c r="D9" s="90"/>
      <c r="E9" s="99">
        <v>48855.312780231965</v>
      </c>
      <c r="F9" s="99">
        <v>52669.295090940686</v>
      </c>
      <c r="G9" s="99">
        <v>47401.754615025755</v>
      </c>
      <c r="H9" s="99">
        <v>47099.484905567791</v>
      </c>
      <c r="I9" s="99">
        <v>40248.543874514275</v>
      </c>
      <c r="J9" s="99" t="s">
        <v>107</v>
      </c>
      <c r="K9" s="99" t="s">
        <v>107</v>
      </c>
      <c r="L9" s="99">
        <v>65192.426084210339</v>
      </c>
      <c r="M9" s="99">
        <v>53392.024250880284</v>
      </c>
      <c r="N9" s="90"/>
      <c r="O9" s="90"/>
      <c r="P9" s="90"/>
      <c r="Q9" s="90"/>
      <c r="R9" s="90"/>
    </row>
    <row r="10" spans="1:18" ht="21" customHeight="1">
      <c r="A10" s="82" t="s">
        <v>101</v>
      </c>
      <c r="B10" s="87"/>
      <c r="C10" s="90"/>
      <c r="D10" s="90"/>
      <c r="E10" s="99"/>
      <c r="F10" s="99"/>
      <c r="G10" s="99"/>
      <c r="H10" s="99"/>
      <c r="I10" s="99"/>
      <c r="J10" s="99"/>
      <c r="K10" s="99"/>
      <c r="L10" s="99"/>
      <c r="M10" s="99"/>
      <c r="N10" s="90"/>
      <c r="O10" s="90"/>
      <c r="P10" s="90"/>
      <c r="Q10" s="90"/>
      <c r="R10" s="90"/>
    </row>
    <row r="11" spans="1:18">
      <c r="A11" s="88"/>
      <c r="B11" s="87" t="s">
        <v>140</v>
      </c>
      <c r="C11" s="90"/>
      <c r="D11" s="90"/>
      <c r="E11" s="99">
        <v>46312.380599033815</v>
      </c>
      <c r="F11" s="99">
        <v>52766.98162406448</v>
      </c>
      <c r="G11" s="99">
        <v>45026.414368596881</v>
      </c>
      <c r="H11" s="99">
        <v>42638.826181312572</v>
      </c>
      <c r="I11" s="99">
        <v>34764.205426282053</v>
      </c>
      <c r="J11" s="99" t="s">
        <v>107</v>
      </c>
      <c r="K11" s="99" t="s">
        <v>107</v>
      </c>
      <c r="L11" s="99">
        <v>50714.38711941112</v>
      </c>
      <c r="M11" s="99">
        <v>48037.114494007372</v>
      </c>
      <c r="N11" s="90"/>
      <c r="O11" s="90"/>
      <c r="P11" s="90"/>
      <c r="Q11" s="90"/>
      <c r="R11" s="90"/>
    </row>
    <row r="12" spans="1:18" ht="12.75" customHeight="1">
      <c r="A12" s="88"/>
      <c r="B12" s="87" t="s">
        <v>141</v>
      </c>
      <c r="C12" s="90"/>
      <c r="D12" s="90"/>
      <c r="E12" s="99">
        <v>53175.342717149761</v>
      </c>
      <c r="F12" s="99">
        <v>56604.558142371912</v>
      </c>
      <c r="G12" s="99">
        <v>48826.203499888637</v>
      </c>
      <c r="H12" s="99">
        <v>48463.0275756396</v>
      </c>
      <c r="I12" s="99">
        <v>37929.325377660258</v>
      </c>
      <c r="J12" s="99" t="s">
        <v>107</v>
      </c>
      <c r="K12" s="99" t="s">
        <v>107</v>
      </c>
      <c r="L12" s="99">
        <v>61978.200922573611</v>
      </c>
      <c r="M12" s="99">
        <v>54589.346005889667</v>
      </c>
      <c r="N12" s="90"/>
      <c r="O12" s="90"/>
      <c r="P12" s="90"/>
      <c r="Q12" s="90"/>
      <c r="R12" s="90"/>
    </row>
    <row r="13" spans="1:18" ht="21" customHeight="1">
      <c r="A13" s="88"/>
      <c r="B13" s="87" t="s">
        <v>142</v>
      </c>
      <c r="C13" s="90"/>
      <c r="D13" s="90"/>
      <c r="E13" s="99">
        <v>50213.860064381428</v>
      </c>
      <c r="F13" s="99">
        <v>57762.092816605429</v>
      </c>
      <c r="G13" s="99">
        <v>49637.245537511109</v>
      </c>
      <c r="H13" s="99">
        <v>49033.619864104257</v>
      </c>
      <c r="I13" s="99">
        <v>42641.957867826335</v>
      </c>
      <c r="J13" s="99" t="s">
        <v>107</v>
      </c>
      <c r="K13" s="99" t="s">
        <v>107</v>
      </c>
      <c r="L13" s="99">
        <v>61822.58225529702</v>
      </c>
      <c r="M13" s="99">
        <v>54792.51081080806</v>
      </c>
      <c r="N13" s="90"/>
      <c r="O13" s="90"/>
      <c r="P13" s="90"/>
      <c r="Q13" s="90"/>
      <c r="R13" s="90"/>
    </row>
    <row r="14" spans="1:18">
      <c r="A14" s="88"/>
      <c r="B14" s="87" t="s">
        <v>143</v>
      </c>
      <c r="C14" s="90"/>
      <c r="D14" s="90"/>
      <c r="E14" s="99">
        <v>57654.976564305303</v>
      </c>
      <c r="F14" s="99">
        <v>61962.948052566237</v>
      </c>
      <c r="G14" s="99">
        <v>53826.143737502789</v>
      </c>
      <c r="H14" s="99">
        <v>55731.310742531394</v>
      </c>
      <c r="I14" s="99">
        <v>46524.310706279248</v>
      </c>
      <c r="J14" s="99" t="s">
        <v>107</v>
      </c>
      <c r="K14" s="99" t="s">
        <v>107</v>
      </c>
      <c r="L14" s="99">
        <v>75553.55870808805</v>
      </c>
      <c r="M14" s="99">
        <v>62266.174034158306</v>
      </c>
      <c r="N14" s="90"/>
      <c r="O14" s="90"/>
      <c r="P14" s="90"/>
      <c r="Q14" s="90"/>
      <c r="R14" s="90"/>
    </row>
    <row r="15" spans="1:18" ht="21" customHeight="1">
      <c r="A15" s="82" t="s">
        <v>130</v>
      </c>
      <c r="B15" s="91"/>
      <c r="C15" s="91"/>
      <c r="D15" s="91"/>
      <c r="E15" s="98"/>
      <c r="F15" s="98"/>
      <c r="G15" s="98"/>
      <c r="H15" s="98"/>
      <c r="I15" s="98"/>
      <c r="J15" s="99"/>
      <c r="K15" s="99"/>
      <c r="L15" s="98"/>
      <c r="M15" s="98"/>
      <c r="N15" s="91"/>
      <c r="O15" s="91"/>
      <c r="P15" s="91"/>
      <c r="Q15" s="87"/>
      <c r="R15" s="87"/>
    </row>
    <row r="16" spans="1:18" ht="14.25" customHeight="1">
      <c r="B16" s="92" t="s">
        <v>166</v>
      </c>
      <c r="C16" s="91"/>
      <c r="D16" s="91"/>
      <c r="E16" s="101">
        <v>5.2319989564209379</v>
      </c>
      <c r="F16" s="101">
        <v>5.3936386382161938</v>
      </c>
      <c r="G16" s="101">
        <v>6.5781171784283314</v>
      </c>
      <c r="H16" s="101">
        <v>6.4793293277204107</v>
      </c>
      <c r="I16" s="101">
        <v>6.3531716540146093</v>
      </c>
      <c r="J16" s="99" t="s">
        <v>107</v>
      </c>
      <c r="K16" s="99" t="s">
        <v>107</v>
      </c>
      <c r="L16" s="101">
        <v>6.2704340511246421</v>
      </c>
      <c r="M16" s="101">
        <v>5.9316879764084938</v>
      </c>
      <c r="N16" s="91"/>
      <c r="O16" s="91"/>
      <c r="P16" s="91"/>
      <c r="Q16" s="87"/>
      <c r="R16" s="87"/>
    </row>
    <row r="17" spans="1:18">
      <c r="A17" s="93"/>
      <c r="B17" s="92" t="s">
        <v>95</v>
      </c>
      <c r="C17" s="92"/>
      <c r="D17" s="92"/>
      <c r="E17" s="101">
        <v>42.573275986955764</v>
      </c>
      <c r="F17" s="101">
        <v>76.40754830206626</v>
      </c>
      <c r="G17" s="101">
        <v>37.299196677668675</v>
      </c>
      <c r="H17" s="101">
        <v>63.590045569930282</v>
      </c>
      <c r="I17" s="101">
        <v>90.913912101399319</v>
      </c>
      <c r="J17" s="99" t="s">
        <v>107</v>
      </c>
      <c r="K17" s="99" t="s">
        <v>107</v>
      </c>
      <c r="L17" s="101">
        <v>63.755864292382057</v>
      </c>
      <c r="M17" s="101">
        <v>57.801109630046831</v>
      </c>
      <c r="N17" s="92"/>
      <c r="O17" s="92"/>
      <c r="P17" s="92"/>
      <c r="Q17" s="92"/>
      <c r="R17" s="92"/>
    </row>
    <row r="18" spans="1:18">
      <c r="A18" s="93"/>
      <c r="B18" s="92" t="s">
        <v>96</v>
      </c>
      <c r="C18" s="92"/>
      <c r="D18" s="92"/>
      <c r="E18" s="101">
        <v>8.7791739405184348</v>
      </c>
      <c r="F18" s="101">
        <v>7.0308895311547968</v>
      </c>
      <c r="G18" s="101">
        <v>9.2314801104081283</v>
      </c>
      <c r="H18" s="101">
        <v>10.265147276964775</v>
      </c>
      <c r="I18" s="101">
        <v>8.1246688329972887</v>
      </c>
      <c r="J18" s="99" t="s">
        <v>107</v>
      </c>
      <c r="K18" s="99" t="s">
        <v>107</v>
      </c>
      <c r="L18" s="101">
        <v>10.267003731510933</v>
      </c>
      <c r="M18" s="101">
        <v>8.7561081822606166</v>
      </c>
      <c r="N18" s="92"/>
      <c r="O18" s="92"/>
      <c r="P18" s="92"/>
      <c r="Q18" s="92"/>
      <c r="R18" s="92"/>
    </row>
    <row r="19" spans="1:18">
      <c r="A19" s="93"/>
      <c r="B19" s="92" t="s">
        <v>145</v>
      </c>
      <c r="C19" s="92"/>
      <c r="D19" s="92"/>
      <c r="E19" s="101">
        <v>7.2782933557219822</v>
      </c>
      <c r="F19" s="101">
        <v>6.4384358745066352</v>
      </c>
      <c r="G19" s="101">
        <v>7.3999953585960068</v>
      </c>
      <c r="H19" s="101">
        <v>8.8383925078557084</v>
      </c>
      <c r="I19" s="101">
        <v>7.4581584385318953</v>
      </c>
      <c r="J19" s="99" t="s">
        <v>107</v>
      </c>
      <c r="K19" s="99" t="s">
        <v>107</v>
      </c>
      <c r="L19" s="101">
        <v>8.8429658843305869</v>
      </c>
      <c r="M19" s="101">
        <v>7.6041755591804199</v>
      </c>
      <c r="N19" s="92"/>
      <c r="O19" s="92"/>
      <c r="P19" s="92"/>
      <c r="Q19" s="92"/>
      <c r="R19" s="92"/>
    </row>
    <row r="20" spans="1:18" ht="21" customHeight="1">
      <c r="A20" s="82" t="s">
        <v>150</v>
      </c>
      <c r="B20" s="91"/>
      <c r="C20" s="92"/>
      <c r="D20" s="92"/>
      <c r="E20" s="98"/>
      <c r="F20" s="98"/>
      <c r="G20" s="98"/>
      <c r="H20" s="98"/>
      <c r="I20" s="98"/>
      <c r="J20" s="99"/>
      <c r="K20" s="99"/>
      <c r="L20" s="98"/>
      <c r="M20" s="98"/>
      <c r="N20" s="92"/>
      <c r="O20" s="92"/>
      <c r="P20" s="92"/>
      <c r="Q20" s="92"/>
      <c r="R20" s="92"/>
    </row>
    <row r="21" spans="1:18">
      <c r="A21" s="93"/>
      <c r="B21" s="92" t="s">
        <v>166</v>
      </c>
      <c r="C21" s="92"/>
      <c r="D21" s="92"/>
      <c r="E21" s="101">
        <v>6.6836977078408859</v>
      </c>
      <c r="F21" s="101">
        <v>6.0828380348030855</v>
      </c>
      <c r="G21" s="101">
        <v>7.4294926980996978</v>
      </c>
      <c r="H21" s="101">
        <v>9.9634144600235164</v>
      </c>
      <c r="I21" s="101">
        <v>7.9868112516103951</v>
      </c>
      <c r="J21" s="99" t="s">
        <v>107</v>
      </c>
      <c r="K21" s="99" t="s">
        <v>107</v>
      </c>
      <c r="L21" s="101">
        <v>8.8590424179589746</v>
      </c>
      <c r="M21" s="101">
        <v>7.5095894473051485</v>
      </c>
      <c r="N21" s="92"/>
      <c r="O21" s="92"/>
      <c r="P21" s="92"/>
      <c r="Q21" s="92"/>
      <c r="R21" s="92"/>
    </row>
    <row r="22" spans="1:18">
      <c r="A22" s="93"/>
      <c r="B22" s="92" t="s">
        <v>95</v>
      </c>
      <c r="C22" s="92"/>
      <c r="D22" s="92"/>
      <c r="E22" s="101">
        <v>49.787781999466681</v>
      </c>
      <c r="F22" s="101">
        <v>95.588650351632808</v>
      </c>
      <c r="G22" s="101">
        <v>39.722924831653778</v>
      </c>
      <c r="H22" s="101">
        <v>129.38704962055527</v>
      </c>
      <c r="I22" s="101">
        <v>137.78764274490649</v>
      </c>
      <c r="J22" s="99" t="s">
        <v>107</v>
      </c>
      <c r="K22" s="99" t="s">
        <v>107</v>
      </c>
      <c r="L22" s="101">
        <v>110.97992115866586</v>
      </c>
      <c r="M22" s="101">
        <v>78.271198767626942</v>
      </c>
      <c r="N22" s="92"/>
      <c r="O22" s="92"/>
      <c r="P22" s="92"/>
      <c r="Q22" s="92"/>
      <c r="R22" s="92"/>
    </row>
    <row r="23" spans="1:18">
      <c r="A23" s="93"/>
      <c r="B23" s="92" t="s">
        <v>96</v>
      </c>
      <c r="C23" s="92"/>
      <c r="D23" s="92"/>
      <c r="E23" s="101">
        <v>9.6014414474280407</v>
      </c>
      <c r="F23" s="101">
        <v>7.5852908277862863</v>
      </c>
      <c r="G23" s="101">
        <v>9.7396688912879537</v>
      </c>
      <c r="H23" s="101">
        <v>12.527508582324886</v>
      </c>
      <c r="I23" s="101">
        <v>8.815024169880866</v>
      </c>
      <c r="J23" s="99" t="s">
        <v>107</v>
      </c>
      <c r="K23" s="99" t="s">
        <v>107</v>
      </c>
      <c r="L23" s="101">
        <v>11.438222918031622</v>
      </c>
      <c r="M23" s="101">
        <v>9.6424967434491844</v>
      </c>
      <c r="N23" s="92"/>
      <c r="O23" s="92"/>
      <c r="P23" s="92"/>
      <c r="Q23" s="92"/>
      <c r="R23" s="92"/>
    </row>
    <row r="24" spans="1:18">
      <c r="A24" s="93"/>
      <c r="B24" s="92" t="s">
        <v>145</v>
      </c>
      <c r="C24" s="92"/>
      <c r="D24" s="92"/>
      <c r="E24" s="101">
        <v>8.0491787216690085</v>
      </c>
      <c r="F24" s="101">
        <v>7.0276244608298981</v>
      </c>
      <c r="G24" s="101">
        <v>7.8218327453859677</v>
      </c>
      <c r="H24" s="101">
        <v>11.421642677744009</v>
      </c>
      <c r="I24" s="101">
        <v>8.2849884430359424</v>
      </c>
      <c r="J24" s="99" t="s">
        <v>107</v>
      </c>
      <c r="K24" s="99" t="s">
        <v>107</v>
      </c>
      <c r="L24" s="101">
        <v>10.369484746011841</v>
      </c>
      <c r="M24" s="101">
        <v>8.5848942515176052</v>
      </c>
      <c r="N24" s="92"/>
      <c r="O24" s="92"/>
      <c r="P24" s="92"/>
      <c r="Q24" s="92"/>
      <c r="R24" s="92"/>
    </row>
    <row r="25" spans="1:18" ht="21" customHeight="1">
      <c r="A25" s="88" t="s">
        <v>148</v>
      </c>
      <c r="B25" s="90"/>
      <c r="C25" s="90"/>
      <c r="D25" s="90"/>
      <c r="E25" s="99"/>
      <c r="F25" s="99"/>
      <c r="G25" s="99"/>
      <c r="H25" s="99"/>
      <c r="I25" s="99"/>
      <c r="J25" s="99"/>
      <c r="K25" s="99"/>
      <c r="L25" s="100"/>
      <c r="M25" s="100"/>
      <c r="N25" s="87"/>
      <c r="O25" s="87"/>
      <c r="P25" s="87"/>
      <c r="Q25" s="87"/>
      <c r="R25" s="87"/>
    </row>
    <row r="26" spans="1:18">
      <c r="A26" s="88"/>
      <c r="B26" s="90" t="s">
        <v>97</v>
      </c>
      <c r="C26" s="90"/>
      <c r="D26" s="90"/>
      <c r="E26" s="99">
        <v>39356361.779990003</v>
      </c>
      <c r="F26" s="99">
        <v>86152726.63824001</v>
      </c>
      <c r="G26" s="99">
        <v>39330004.395009995</v>
      </c>
      <c r="H26" s="99">
        <v>39353182.617989995</v>
      </c>
      <c r="I26" s="99">
        <v>11013102.210000001</v>
      </c>
      <c r="J26" s="99" t="s">
        <v>107</v>
      </c>
      <c r="K26" s="99" t="s">
        <v>107</v>
      </c>
      <c r="L26" s="99">
        <v>101942622.25999999</v>
      </c>
      <c r="M26" s="99">
        <v>317147999.90122998</v>
      </c>
      <c r="N26" s="90"/>
      <c r="O26" s="90"/>
      <c r="P26" s="90"/>
      <c r="Q26" s="90"/>
      <c r="R26" s="90"/>
    </row>
    <row r="27" spans="1:18">
      <c r="A27" s="88"/>
      <c r="B27" s="90" t="s">
        <v>102</v>
      </c>
      <c r="C27" s="90"/>
      <c r="D27" s="90"/>
      <c r="E27" s="99">
        <v>32066418.649999999</v>
      </c>
      <c r="F27" s="99">
        <v>77881530.880999997</v>
      </c>
      <c r="G27" s="99">
        <v>35532496.968999997</v>
      </c>
      <c r="H27" s="99">
        <v>32369378.037999999</v>
      </c>
      <c r="I27" s="99">
        <v>9365874.4299999997</v>
      </c>
      <c r="J27" s="99" t="s">
        <v>107</v>
      </c>
      <c r="K27" s="99" t="s">
        <v>107</v>
      </c>
      <c r="L27" s="99">
        <v>80055508.519999996</v>
      </c>
      <c r="M27" s="99">
        <v>267271207.48799998</v>
      </c>
      <c r="N27" s="90"/>
      <c r="O27" s="90"/>
      <c r="P27" s="90"/>
      <c r="Q27" s="90"/>
      <c r="R27" s="90"/>
    </row>
    <row r="28" spans="1:18">
      <c r="A28" s="88"/>
      <c r="B28" s="90" t="s">
        <v>205</v>
      </c>
      <c r="C28" s="90"/>
      <c r="D28" s="90"/>
      <c r="E28" s="99">
        <v>5242755.21</v>
      </c>
      <c r="F28" s="99">
        <v>5693521.3554999996</v>
      </c>
      <c r="G28" s="99">
        <v>3080227.3621</v>
      </c>
      <c r="H28" s="99">
        <v>4450905.95</v>
      </c>
      <c r="I28" s="99">
        <v>871767.55</v>
      </c>
      <c r="J28" s="99" t="s">
        <v>107</v>
      </c>
      <c r="K28" s="99" t="s">
        <v>107</v>
      </c>
      <c r="L28" s="99">
        <v>18024504.530000001</v>
      </c>
      <c r="M28" s="99">
        <v>37363681.957599998</v>
      </c>
      <c r="N28" s="90"/>
      <c r="O28" s="90"/>
      <c r="P28" s="90"/>
      <c r="Q28" s="90"/>
      <c r="R28" s="90"/>
    </row>
    <row r="29" spans="1:18">
      <c r="A29" s="88"/>
      <c r="B29" s="90" t="s">
        <v>24</v>
      </c>
      <c r="C29" s="90"/>
      <c r="D29" s="90"/>
      <c r="E29" s="99">
        <v>1314296.8500000001</v>
      </c>
      <c r="F29" s="99">
        <v>728089.74814000004</v>
      </c>
      <c r="G29" s="99">
        <v>152531.41019</v>
      </c>
      <c r="H29" s="99">
        <v>862727.58999000001</v>
      </c>
      <c r="I29" s="99">
        <v>521689.74</v>
      </c>
      <c r="J29" s="99" t="s">
        <v>107</v>
      </c>
      <c r="K29" s="99" t="s">
        <v>107</v>
      </c>
      <c r="L29" s="99">
        <v>3756823.69</v>
      </c>
      <c r="M29" s="99">
        <v>7336159.0283199996</v>
      </c>
      <c r="N29" s="90"/>
      <c r="O29" s="90"/>
      <c r="P29" s="90"/>
      <c r="Q29" s="90"/>
      <c r="R29" s="90"/>
    </row>
    <row r="30" spans="1:18">
      <c r="A30" s="88"/>
      <c r="B30" s="90" t="s">
        <v>103</v>
      </c>
      <c r="C30" s="90"/>
      <c r="D30" s="90"/>
      <c r="E30" s="99">
        <v>732891.06998999999</v>
      </c>
      <c r="F30" s="99">
        <v>1849584.6536000001</v>
      </c>
      <c r="G30" s="99">
        <v>564748.65371999994</v>
      </c>
      <c r="H30" s="99">
        <v>1670171.04</v>
      </c>
      <c r="I30" s="99">
        <v>253770.49</v>
      </c>
      <c r="J30" s="99" t="s">
        <v>107</v>
      </c>
      <c r="K30" s="99" t="s">
        <v>107</v>
      </c>
      <c r="L30" s="99">
        <v>105785.52</v>
      </c>
      <c r="M30" s="99">
        <v>5176951.4273099992</v>
      </c>
      <c r="N30" s="90"/>
      <c r="O30" s="90"/>
      <c r="P30" s="90"/>
      <c r="Q30" s="90"/>
      <c r="R30" s="90"/>
    </row>
    <row r="31" spans="1:18" ht="21" customHeight="1">
      <c r="A31" s="88" t="s">
        <v>149</v>
      </c>
      <c r="B31" s="90"/>
      <c r="C31" s="90"/>
      <c r="D31" s="90"/>
      <c r="E31" s="99"/>
      <c r="F31" s="99"/>
      <c r="G31" s="99"/>
      <c r="H31" s="99"/>
      <c r="I31" s="99"/>
      <c r="J31" s="99"/>
      <c r="K31" s="99"/>
      <c r="L31" s="99"/>
      <c r="M31" s="99"/>
      <c r="N31" s="90"/>
      <c r="O31" s="90"/>
      <c r="P31" s="90"/>
      <c r="Q31" s="90"/>
      <c r="R31" s="90"/>
    </row>
    <row r="32" spans="1:18" ht="12.75" customHeight="1">
      <c r="A32" s="88"/>
      <c r="B32" s="90" t="s">
        <v>97</v>
      </c>
      <c r="C32" s="90"/>
      <c r="D32" s="90"/>
      <c r="E32" s="99">
        <v>46401037.049570002</v>
      </c>
      <c r="F32" s="99">
        <v>101338943.61021</v>
      </c>
      <c r="G32" s="99">
        <v>44629219.641539998</v>
      </c>
      <c r="H32" s="99">
        <v>46504413.616840005</v>
      </c>
      <c r="I32" s="99">
        <v>12727155.210030001</v>
      </c>
      <c r="J32" s="99" t="s">
        <v>107</v>
      </c>
      <c r="K32" s="99" t="s">
        <v>107</v>
      </c>
      <c r="L32" s="99">
        <v>118051187.77199</v>
      </c>
      <c r="M32" s="99">
        <v>369651956.90017998</v>
      </c>
      <c r="N32" s="90"/>
      <c r="O32" s="90"/>
      <c r="P32" s="90"/>
      <c r="Q32" s="90"/>
      <c r="R32" s="90"/>
    </row>
    <row r="33" spans="1:18">
      <c r="A33" s="88"/>
      <c r="B33" s="90" t="s">
        <v>102</v>
      </c>
      <c r="C33" s="90"/>
      <c r="D33" s="90"/>
      <c r="E33" s="99">
        <v>38346651.136</v>
      </c>
      <c r="F33" s="99">
        <v>91656247.081</v>
      </c>
      <c r="G33" s="99">
        <v>40433720.103</v>
      </c>
      <c r="H33" s="99">
        <v>38332304.737000003</v>
      </c>
      <c r="I33" s="99">
        <v>10846432.093</v>
      </c>
      <c r="J33" s="99" t="s">
        <v>107</v>
      </c>
      <c r="K33" s="99" t="s">
        <v>107</v>
      </c>
      <c r="L33" s="99">
        <v>93010185.976999998</v>
      </c>
      <c r="M33" s="99">
        <v>312625541.12699997</v>
      </c>
      <c r="N33" s="90"/>
      <c r="O33" s="90"/>
      <c r="P33" s="90"/>
      <c r="Q33" s="90"/>
      <c r="R33" s="90"/>
    </row>
    <row r="34" spans="1:18">
      <c r="A34" s="88"/>
      <c r="B34" s="90" t="s">
        <v>205</v>
      </c>
      <c r="C34" s="90"/>
      <c r="D34" s="90"/>
      <c r="E34" s="99">
        <v>5682532.6338</v>
      </c>
      <c r="F34" s="99">
        <v>6665870.4123</v>
      </c>
      <c r="G34" s="99">
        <v>3412210.6398999998</v>
      </c>
      <c r="H34" s="99">
        <v>5235957.0535000004</v>
      </c>
      <c r="I34" s="99">
        <v>987517.42483000003</v>
      </c>
      <c r="J34" s="99" t="s">
        <v>107</v>
      </c>
      <c r="K34" s="99" t="s">
        <v>107</v>
      </c>
      <c r="L34" s="99">
        <v>20657834.515000001</v>
      </c>
      <c r="M34" s="99">
        <v>42641922.679330006</v>
      </c>
      <c r="N34" s="90"/>
      <c r="O34" s="90"/>
      <c r="P34" s="90"/>
      <c r="Q34" s="90"/>
      <c r="R34" s="90"/>
    </row>
    <row r="35" spans="1:18">
      <c r="A35" s="88"/>
      <c r="B35" s="90" t="s">
        <v>24</v>
      </c>
      <c r="C35" s="90"/>
      <c r="D35" s="90"/>
      <c r="E35" s="99">
        <v>1472490.916</v>
      </c>
      <c r="F35" s="99">
        <v>892420.85381</v>
      </c>
      <c r="G35" s="99">
        <v>166904.37734000001</v>
      </c>
      <c r="H35" s="99">
        <v>953239.64974000002</v>
      </c>
      <c r="I35" s="99">
        <v>607187.30717000004</v>
      </c>
      <c r="J35" s="99" t="s">
        <v>107</v>
      </c>
      <c r="K35" s="99" t="s">
        <v>107</v>
      </c>
      <c r="L35" s="99">
        <v>4258503.4489000002</v>
      </c>
      <c r="M35" s="99">
        <v>8350746.55296</v>
      </c>
      <c r="N35" s="90"/>
      <c r="O35" s="90"/>
      <c r="P35" s="90"/>
      <c r="Q35" s="90"/>
      <c r="R35" s="90"/>
    </row>
    <row r="36" spans="1:18">
      <c r="A36" s="88"/>
      <c r="B36" s="90" t="s">
        <v>103</v>
      </c>
      <c r="C36" s="90"/>
      <c r="D36" s="90"/>
      <c r="E36" s="99">
        <v>899362.36377000005</v>
      </c>
      <c r="F36" s="99">
        <v>2124405.2631000001</v>
      </c>
      <c r="G36" s="99">
        <v>616384.52130000002</v>
      </c>
      <c r="H36" s="99">
        <v>1982912.1765999999</v>
      </c>
      <c r="I36" s="99">
        <v>286018.38503</v>
      </c>
      <c r="J36" s="99" t="s">
        <v>107</v>
      </c>
      <c r="K36" s="99" t="s">
        <v>107</v>
      </c>
      <c r="L36" s="99">
        <v>124663.83109000001</v>
      </c>
      <c r="M36" s="99">
        <v>6033746.5408899998</v>
      </c>
      <c r="N36" s="90"/>
      <c r="O36" s="90"/>
      <c r="P36" s="90"/>
      <c r="Q36" s="90"/>
      <c r="R36" s="90"/>
    </row>
    <row r="37" spans="1:18" ht="21" customHeight="1">
      <c r="A37" s="88" t="s">
        <v>104</v>
      </c>
      <c r="C37" s="87"/>
      <c r="D37" s="87"/>
      <c r="E37" s="100"/>
      <c r="F37" s="100"/>
      <c r="G37" s="100"/>
      <c r="H37" s="100"/>
      <c r="I37" s="100"/>
      <c r="J37" s="99"/>
      <c r="K37" s="99"/>
      <c r="L37" s="100"/>
      <c r="M37" s="99"/>
      <c r="N37" s="87"/>
      <c r="O37" s="87"/>
      <c r="P37" s="87"/>
      <c r="Q37" s="87"/>
      <c r="R37" s="87"/>
    </row>
    <row r="38" spans="1:18" ht="12.75" customHeight="1">
      <c r="A38" s="88"/>
      <c r="B38" s="95" t="s">
        <v>173</v>
      </c>
      <c r="C38" s="87"/>
      <c r="D38" s="87"/>
      <c r="E38" s="103">
        <v>850</v>
      </c>
      <c r="F38" s="103">
        <v>1772</v>
      </c>
      <c r="G38" s="103">
        <v>925</v>
      </c>
      <c r="H38" s="103">
        <v>919</v>
      </c>
      <c r="I38" s="103">
        <v>320</v>
      </c>
      <c r="J38" s="103" t="s">
        <v>107</v>
      </c>
      <c r="K38" s="103" t="s">
        <v>107</v>
      </c>
      <c r="L38" s="103">
        <v>1871</v>
      </c>
      <c r="M38" s="103">
        <v>6657</v>
      </c>
      <c r="N38" s="87"/>
      <c r="O38" s="87"/>
      <c r="P38" s="87"/>
      <c r="Q38" s="87"/>
      <c r="R38" s="87"/>
    </row>
    <row r="39" spans="1:18" ht="12.75" customHeight="1">
      <c r="A39" s="94"/>
      <c r="B39" s="95" t="s">
        <v>174</v>
      </c>
      <c r="C39" s="97"/>
      <c r="D39" s="97"/>
      <c r="E39" s="103">
        <v>828</v>
      </c>
      <c r="F39" s="103">
        <v>1737</v>
      </c>
      <c r="G39" s="103">
        <v>898</v>
      </c>
      <c r="H39" s="103">
        <v>899</v>
      </c>
      <c r="I39" s="103">
        <v>312</v>
      </c>
      <c r="J39" s="103" t="s">
        <v>107</v>
      </c>
      <c r="K39" s="103" t="s">
        <v>107</v>
      </c>
      <c r="L39" s="103">
        <v>1834</v>
      </c>
      <c r="M39" s="103">
        <v>6508</v>
      </c>
      <c r="N39" s="97"/>
      <c r="O39" s="97"/>
      <c r="P39" s="92"/>
      <c r="Q39" s="95"/>
      <c r="R39" s="95"/>
    </row>
    <row r="40" spans="1:18">
      <c r="A40" s="94"/>
      <c r="B40" s="95" t="s">
        <v>105</v>
      </c>
      <c r="E40" s="103">
        <v>763.66666667000004</v>
      </c>
      <c r="F40" s="103">
        <v>1586.7888889000001</v>
      </c>
      <c r="G40" s="103">
        <v>814.58428374000005</v>
      </c>
      <c r="H40" s="103">
        <v>781.75555554000005</v>
      </c>
      <c r="I40" s="103">
        <v>254.36055554999999</v>
      </c>
      <c r="J40" s="103" t="s">
        <v>107</v>
      </c>
      <c r="K40" s="103" t="s">
        <v>107</v>
      </c>
      <c r="L40" s="103">
        <v>1504.4694443999999</v>
      </c>
      <c r="M40" s="103">
        <v>5705.6253947999994</v>
      </c>
    </row>
    <row r="41" spans="1:18" ht="21" customHeight="1">
      <c r="A41" s="94" t="s">
        <v>110</v>
      </c>
      <c r="B41" s="95"/>
      <c r="E41" s="102"/>
      <c r="F41" s="102"/>
      <c r="G41" s="102"/>
      <c r="H41" s="102"/>
      <c r="I41" s="102"/>
      <c r="J41" s="99"/>
      <c r="K41" s="99"/>
      <c r="L41" s="102"/>
      <c r="M41" s="102"/>
    </row>
    <row r="42" spans="1:18" ht="12.75" customHeight="1">
      <c r="B42" s="89" t="s">
        <v>146</v>
      </c>
      <c r="J42" s="99"/>
      <c r="K42" s="99"/>
    </row>
    <row r="43" spans="1:18">
      <c r="B43" s="87" t="s">
        <v>165</v>
      </c>
      <c r="E43" s="101">
        <v>158.25691230000001</v>
      </c>
      <c r="F43" s="101">
        <v>322.046046558</v>
      </c>
      <c r="G43" s="101">
        <v>136.51322645100001</v>
      </c>
      <c r="H43" s="101">
        <v>138.74892825000001</v>
      </c>
      <c r="I43" s="101">
        <v>49.10932948</v>
      </c>
      <c r="J43" s="101" t="s">
        <v>107</v>
      </c>
      <c r="K43" s="101" t="s">
        <v>107</v>
      </c>
      <c r="L43" s="101">
        <v>292.48373957000001</v>
      </c>
      <c r="M43" s="103">
        <v>1097.1581826090001</v>
      </c>
      <c r="N43" s="102"/>
    </row>
    <row r="44" spans="1:18">
      <c r="A44" s="94"/>
      <c r="B44" s="95" t="s">
        <v>98</v>
      </c>
      <c r="E44" s="101">
        <v>19.448820434999998</v>
      </c>
      <c r="F44" s="101">
        <v>22.733356044000001</v>
      </c>
      <c r="G44" s="101">
        <v>24.075585534999998</v>
      </c>
      <c r="H44" s="101">
        <v>14.137432863000001</v>
      </c>
      <c r="I44" s="101">
        <v>3.4318179999999998</v>
      </c>
      <c r="J44" s="101" t="s">
        <v>107</v>
      </c>
      <c r="K44" s="101" t="s">
        <v>107</v>
      </c>
      <c r="L44" s="101">
        <v>28.7659813</v>
      </c>
      <c r="M44" s="103">
        <v>112.59299417699998</v>
      </c>
      <c r="N44" s="102"/>
    </row>
    <row r="45" spans="1:18">
      <c r="A45" s="94"/>
      <c r="B45" s="95" t="s">
        <v>99</v>
      </c>
      <c r="E45" s="101">
        <v>94.314112649999998</v>
      </c>
      <c r="F45" s="101">
        <v>247.05266556999999</v>
      </c>
      <c r="G45" s="101">
        <v>97.275841929999999</v>
      </c>
      <c r="H45" s="101">
        <v>87.577895936999994</v>
      </c>
      <c r="I45" s="101">
        <v>38.401565210000001</v>
      </c>
      <c r="J45" s="101" t="s">
        <v>107</v>
      </c>
      <c r="K45" s="101" t="s">
        <v>107</v>
      </c>
      <c r="L45" s="101">
        <v>178.63049902</v>
      </c>
      <c r="M45" s="103">
        <v>743.25258031700002</v>
      </c>
      <c r="N45" s="102"/>
    </row>
    <row r="46" spans="1:18">
      <c r="B46" s="95" t="s">
        <v>167</v>
      </c>
      <c r="E46" s="101">
        <v>113.762933085</v>
      </c>
      <c r="F46" s="101">
        <v>269.78602161399999</v>
      </c>
      <c r="G46" s="101">
        <v>121.351427465</v>
      </c>
      <c r="H46" s="101">
        <v>101.71532879999999</v>
      </c>
      <c r="I46" s="101">
        <v>41.833383210000001</v>
      </c>
      <c r="J46" s="101" t="s">
        <v>107</v>
      </c>
      <c r="K46" s="101" t="s">
        <v>107</v>
      </c>
      <c r="L46" s="101">
        <v>207.39648031999999</v>
      </c>
      <c r="M46" s="103">
        <v>855.84557449399995</v>
      </c>
      <c r="N46" s="102"/>
    </row>
    <row r="47" spans="1:18" ht="21" customHeight="1">
      <c r="B47" s="89" t="s">
        <v>147</v>
      </c>
      <c r="E47" s="101"/>
      <c r="F47" s="101"/>
      <c r="G47" s="101"/>
      <c r="H47" s="101"/>
      <c r="I47" s="101"/>
      <c r="J47" s="99"/>
      <c r="K47" s="99"/>
      <c r="L47" s="101"/>
      <c r="M47" s="101"/>
      <c r="N47" s="102"/>
    </row>
    <row r="48" spans="1:18">
      <c r="B48" s="87" t="s">
        <v>165</v>
      </c>
      <c r="E48" s="101">
        <v>123.88352019999999</v>
      </c>
      <c r="F48" s="101">
        <v>285.55749636299998</v>
      </c>
      <c r="G48" s="101">
        <v>120.86962548999999</v>
      </c>
      <c r="H48" s="101">
        <v>90.230111735999998</v>
      </c>
      <c r="I48" s="101">
        <v>39.064401320000002</v>
      </c>
      <c r="J48" s="101" t="s">
        <v>107</v>
      </c>
      <c r="K48" s="101" t="s">
        <v>107</v>
      </c>
      <c r="L48" s="101">
        <v>207.02011724000002</v>
      </c>
      <c r="M48" s="103">
        <v>866.62527234899994</v>
      </c>
      <c r="N48" s="102"/>
    </row>
    <row r="49" spans="1:14">
      <c r="B49" s="95" t="s">
        <v>98</v>
      </c>
      <c r="E49" s="101">
        <v>16.630586194999999</v>
      </c>
      <c r="F49" s="101">
        <v>18.171613403999999</v>
      </c>
      <c r="G49" s="101">
        <v>22.606593140000001</v>
      </c>
      <c r="H49" s="101">
        <v>6.9481451400000003</v>
      </c>
      <c r="I49" s="101">
        <v>2.264354</v>
      </c>
      <c r="J49" s="101" t="s">
        <v>107</v>
      </c>
      <c r="K49" s="101" t="s">
        <v>107</v>
      </c>
      <c r="L49" s="101">
        <v>16.525511829999999</v>
      </c>
      <c r="M49" s="103">
        <v>83.146803708999997</v>
      </c>
      <c r="N49" s="102"/>
    </row>
    <row r="50" spans="1:14">
      <c r="B50" s="95" t="s">
        <v>99</v>
      </c>
      <c r="E50" s="101">
        <v>86.237051440000002</v>
      </c>
      <c r="F50" s="101">
        <v>228.9958341</v>
      </c>
      <c r="G50" s="101">
        <v>92.200259579999994</v>
      </c>
      <c r="H50" s="101">
        <v>71.762074166000005</v>
      </c>
      <c r="I50" s="101">
        <v>35.394117360000003</v>
      </c>
      <c r="J50" s="101" t="s">
        <v>107</v>
      </c>
      <c r="K50" s="101" t="s">
        <v>107</v>
      </c>
      <c r="L50" s="101">
        <v>160.33959236000001</v>
      </c>
      <c r="M50" s="103">
        <v>674.92892900599998</v>
      </c>
      <c r="N50" s="102"/>
    </row>
    <row r="51" spans="1:14">
      <c r="B51" s="95" t="s">
        <v>167</v>
      </c>
      <c r="E51" s="101">
        <v>102.86763763499999</v>
      </c>
      <c r="F51" s="101">
        <v>247.16744750399999</v>
      </c>
      <c r="G51" s="101">
        <v>114.80685271999999</v>
      </c>
      <c r="H51" s="101">
        <v>78.710219305999999</v>
      </c>
      <c r="I51" s="101">
        <v>37.65847136</v>
      </c>
      <c r="J51" s="101" t="s">
        <v>107</v>
      </c>
      <c r="K51" s="101" t="s">
        <v>107</v>
      </c>
      <c r="L51" s="101">
        <v>176.86510419000001</v>
      </c>
      <c r="M51" s="103">
        <v>758.07573271499996</v>
      </c>
      <c r="N51" s="102"/>
    </row>
    <row r="56" spans="1:14">
      <c r="A56" s="5" t="s">
        <v>168</v>
      </c>
    </row>
    <row r="57" spans="1:14">
      <c r="A57" s="5" t="s">
        <v>94</v>
      </c>
    </row>
    <row r="58" spans="1:14">
      <c r="A58" s="5" t="s">
        <v>215</v>
      </c>
    </row>
    <row r="59" spans="1:14">
      <c r="A59" s="6"/>
    </row>
  </sheetData>
  <hyperlinks>
    <hyperlink ref="G1" location="Contenu!A1" display="retour"/>
  </hyperlinks>
  <pageMargins left="0.70866141732283472" right="0.70866141732283472" top="0.74803149606299213" bottom="0.74803149606299213" header="0.31496062992125984" footer="0.31496062992125984"/>
  <pageSetup paperSize="9" scale="6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theme="6" tint="0.39997558519241921"/>
    <pageSetUpPr fitToPage="1"/>
  </sheetPr>
  <dimension ref="A1:R58"/>
  <sheetViews>
    <sheetView zoomScale="86" zoomScaleNormal="86" workbookViewId="0">
      <pane ySplit="4" topLeftCell="A5" activePane="bottomLeft" state="frozen"/>
      <selection activeCell="C18" sqref="C18"/>
      <selection pane="bottomLeft" activeCell="O3" sqref="O3"/>
    </sheetView>
  </sheetViews>
  <sheetFormatPr baseColWidth="10" defaultColWidth="11.453125" defaultRowHeight="12.5"/>
  <cols>
    <col min="1" max="1" width="2.26953125" style="82" customWidth="1"/>
    <col min="2" max="2" width="47.7265625" style="5" customWidth="1"/>
    <col min="3" max="4" width="3.7265625" style="5" customWidth="1"/>
    <col min="5" max="12" width="10.7265625" style="5" customWidth="1"/>
    <col min="13" max="13" width="13.7265625" style="5" customWidth="1"/>
    <col min="14" max="14" width="10.7265625" style="5" customWidth="1"/>
    <col min="15" max="18" width="11.453125" style="5"/>
    <col min="19" max="16384" width="11.453125" style="65"/>
  </cols>
  <sheetData>
    <row r="1" spans="1:18" ht="13">
      <c r="A1" s="189" t="s">
        <v>241</v>
      </c>
      <c r="E1" s="65"/>
      <c r="G1" s="31" t="s">
        <v>54</v>
      </c>
    </row>
    <row r="2" spans="1:18">
      <c r="A2" s="82" t="s">
        <v>0</v>
      </c>
    </row>
    <row r="3" spans="1:18">
      <c r="A3" s="82" t="s">
        <v>0</v>
      </c>
      <c r="B3" s="38"/>
    </row>
    <row r="4" spans="1:18">
      <c r="A4" s="83"/>
      <c r="B4" s="84"/>
      <c r="C4" s="85"/>
      <c r="D4" s="85"/>
      <c r="E4" s="83" t="s">
        <v>36</v>
      </c>
      <c r="F4" s="83" t="s">
        <v>37</v>
      </c>
      <c r="G4" s="83" t="s">
        <v>38</v>
      </c>
      <c r="H4" s="83" t="s">
        <v>248</v>
      </c>
      <c r="I4" s="83" t="s">
        <v>39</v>
      </c>
      <c r="J4" s="83" t="s">
        <v>206</v>
      </c>
      <c r="K4" s="83" t="s">
        <v>207</v>
      </c>
      <c r="L4" s="83" t="s">
        <v>40</v>
      </c>
      <c r="M4" s="83" t="s">
        <v>106</v>
      </c>
      <c r="N4" s="85"/>
      <c r="O4" s="108"/>
      <c r="P4" s="108"/>
      <c r="Q4" s="86"/>
      <c r="R4" s="86"/>
    </row>
    <row r="5" spans="1:18">
      <c r="A5" s="82" t="s">
        <v>100</v>
      </c>
      <c r="B5" s="87"/>
      <c r="C5" s="87"/>
      <c r="D5" s="87"/>
      <c r="E5" s="100"/>
      <c r="F5" s="100"/>
      <c r="G5" s="100"/>
      <c r="H5" s="100"/>
      <c r="I5" s="100"/>
      <c r="J5" s="100"/>
      <c r="K5" s="100"/>
      <c r="L5" s="100"/>
      <c r="M5" s="100"/>
      <c r="N5" s="87"/>
      <c r="O5" s="87"/>
      <c r="P5" s="87"/>
      <c r="Q5" s="87"/>
      <c r="R5" s="87"/>
    </row>
    <row r="6" spans="1:18">
      <c r="A6" s="88"/>
      <c r="B6" s="87" t="s">
        <v>140</v>
      </c>
      <c r="C6" s="90"/>
      <c r="D6" s="90"/>
      <c r="E6" s="99" t="s">
        <v>107</v>
      </c>
      <c r="F6" s="99" t="s">
        <v>107</v>
      </c>
      <c r="G6" s="99" t="s">
        <v>107</v>
      </c>
      <c r="H6" s="99" t="s">
        <v>107</v>
      </c>
      <c r="I6" s="99" t="s">
        <v>107</v>
      </c>
      <c r="J6" s="99" t="s">
        <v>107</v>
      </c>
      <c r="K6" s="99" t="s">
        <v>107</v>
      </c>
      <c r="L6" s="99">
        <v>22007.236618762476</v>
      </c>
      <c r="M6" s="99">
        <v>22007.236618762476</v>
      </c>
      <c r="N6" s="90"/>
      <c r="O6" s="90"/>
      <c r="P6" s="90"/>
      <c r="Q6" s="90"/>
      <c r="R6" s="90"/>
    </row>
    <row r="7" spans="1:18" ht="12.75" customHeight="1">
      <c r="A7" s="88"/>
      <c r="B7" s="87" t="s">
        <v>141</v>
      </c>
      <c r="C7" s="90"/>
      <c r="D7" s="90"/>
      <c r="E7" s="99" t="s">
        <v>107</v>
      </c>
      <c r="F7" s="99" t="s">
        <v>107</v>
      </c>
      <c r="G7" s="99" t="s">
        <v>107</v>
      </c>
      <c r="H7" s="99" t="s">
        <v>107</v>
      </c>
      <c r="I7" s="99" t="s">
        <v>107</v>
      </c>
      <c r="J7" s="99" t="s">
        <v>107</v>
      </c>
      <c r="K7" s="99" t="s">
        <v>107</v>
      </c>
      <c r="L7" s="99">
        <v>28201.318604191616</v>
      </c>
      <c r="M7" s="99">
        <v>28201.318604191616</v>
      </c>
      <c r="N7" s="90"/>
      <c r="O7" s="90"/>
      <c r="P7" s="90"/>
      <c r="Q7" s="90"/>
      <c r="R7" s="90"/>
    </row>
    <row r="8" spans="1:18" ht="21" customHeight="1">
      <c r="A8" s="88"/>
      <c r="B8" s="87" t="s">
        <v>142</v>
      </c>
      <c r="C8" s="90"/>
      <c r="D8" s="90"/>
      <c r="E8" s="99" t="s">
        <v>107</v>
      </c>
      <c r="F8" s="99" t="s">
        <v>107</v>
      </c>
      <c r="G8" s="99" t="s">
        <v>107</v>
      </c>
      <c r="H8" s="99" t="s">
        <v>107</v>
      </c>
      <c r="I8" s="99" t="s">
        <v>107</v>
      </c>
      <c r="J8" s="99" t="s">
        <v>107</v>
      </c>
      <c r="K8" s="99" t="s">
        <v>107</v>
      </c>
      <c r="L8" s="99">
        <v>26750.045130685663</v>
      </c>
      <c r="M8" s="99">
        <v>26750.045130685663</v>
      </c>
      <c r="N8" s="90"/>
      <c r="O8" s="90"/>
      <c r="P8" s="90"/>
      <c r="Q8" s="90"/>
      <c r="R8" s="90"/>
    </row>
    <row r="9" spans="1:18" ht="12.75" customHeight="1">
      <c r="A9" s="88"/>
      <c r="B9" s="87" t="s">
        <v>143</v>
      </c>
      <c r="C9" s="90"/>
      <c r="D9" s="90"/>
      <c r="E9" s="99" t="s">
        <v>107</v>
      </c>
      <c r="F9" s="99" t="s">
        <v>107</v>
      </c>
      <c r="G9" s="99" t="s">
        <v>107</v>
      </c>
      <c r="H9" s="99" t="s">
        <v>107</v>
      </c>
      <c r="I9" s="99" t="s">
        <v>107</v>
      </c>
      <c r="J9" s="99" t="s">
        <v>107</v>
      </c>
      <c r="K9" s="99" t="s">
        <v>107</v>
      </c>
      <c r="L9" s="99">
        <v>34279.021872460427</v>
      </c>
      <c r="M9" s="99">
        <v>34279.021872460427</v>
      </c>
      <c r="N9" s="90"/>
      <c r="O9" s="90"/>
      <c r="P9" s="90"/>
      <c r="Q9" s="90"/>
      <c r="R9" s="90"/>
    </row>
    <row r="10" spans="1:18" ht="21" customHeight="1">
      <c r="A10" s="82" t="s">
        <v>101</v>
      </c>
      <c r="B10" s="87"/>
      <c r="C10" s="90"/>
      <c r="D10" s="90"/>
      <c r="E10" s="99"/>
      <c r="F10" s="99"/>
      <c r="G10" s="99"/>
      <c r="H10" s="99"/>
      <c r="I10" s="99"/>
      <c r="J10" s="99"/>
      <c r="K10" s="99"/>
      <c r="L10" s="99"/>
      <c r="M10" s="99"/>
      <c r="N10" s="90"/>
      <c r="O10" s="90"/>
      <c r="P10" s="90"/>
      <c r="Q10" s="90"/>
      <c r="R10" s="90"/>
    </row>
    <row r="11" spans="1:18">
      <c r="A11" s="88"/>
      <c r="B11" s="87" t="s">
        <v>140</v>
      </c>
      <c r="C11" s="90"/>
      <c r="D11" s="90"/>
      <c r="E11" s="99" t="s">
        <v>107</v>
      </c>
      <c r="F11" s="99" t="s">
        <v>107</v>
      </c>
      <c r="G11" s="99" t="s">
        <v>107</v>
      </c>
      <c r="H11" s="99" t="s">
        <v>107</v>
      </c>
      <c r="I11" s="99" t="s">
        <v>107</v>
      </c>
      <c r="J11" s="99" t="s">
        <v>107</v>
      </c>
      <c r="K11" s="99" t="s">
        <v>107</v>
      </c>
      <c r="L11" s="99">
        <v>25272.353377245508</v>
      </c>
      <c r="M11" s="99">
        <v>25272.353377245508</v>
      </c>
      <c r="N11" s="90"/>
      <c r="O11" s="90"/>
      <c r="P11" s="90"/>
      <c r="Q11" s="90"/>
      <c r="R11" s="90"/>
    </row>
    <row r="12" spans="1:18" ht="12.75" customHeight="1">
      <c r="A12" s="88"/>
      <c r="B12" s="87" t="s">
        <v>141</v>
      </c>
      <c r="C12" s="90"/>
      <c r="D12" s="90"/>
      <c r="E12" s="99" t="s">
        <v>107</v>
      </c>
      <c r="F12" s="99" t="s">
        <v>107</v>
      </c>
      <c r="G12" s="99" t="s">
        <v>107</v>
      </c>
      <c r="H12" s="99" t="s">
        <v>107</v>
      </c>
      <c r="I12" s="99" t="s">
        <v>107</v>
      </c>
      <c r="J12" s="99" t="s">
        <v>107</v>
      </c>
      <c r="K12" s="99" t="s">
        <v>107</v>
      </c>
      <c r="L12" s="99">
        <v>32330.634360079839</v>
      </c>
      <c r="M12" s="99">
        <v>32330.634360079839</v>
      </c>
      <c r="N12" s="90"/>
      <c r="O12" s="90"/>
      <c r="P12" s="90"/>
      <c r="Q12" s="90"/>
      <c r="R12" s="90"/>
    </row>
    <row r="13" spans="1:18" ht="21" customHeight="1">
      <c r="A13" s="88"/>
      <c r="B13" s="87" t="s">
        <v>142</v>
      </c>
      <c r="C13" s="90"/>
      <c r="D13" s="90"/>
      <c r="E13" s="99" t="s">
        <v>107</v>
      </c>
      <c r="F13" s="99" t="s">
        <v>107</v>
      </c>
      <c r="G13" s="99" t="s">
        <v>107</v>
      </c>
      <c r="H13" s="99" t="s">
        <v>107</v>
      </c>
      <c r="I13" s="99" t="s">
        <v>107</v>
      </c>
      <c r="J13" s="99" t="s">
        <v>107</v>
      </c>
      <c r="K13" s="99" t="s">
        <v>107</v>
      </c>
      <c r="L13" s="99">
        <v>30718.831496708328</v>
      </c>
      <c r="M13" s="99">
        <v>30718.831496708328</v>
      </c>
      <c r="N13" s="90"/>
      <c r="O13" s="90"/>
      <c r="P13" s="90"/>
      <c r="Q13" s="90"/>
      <c r="R13" s="90"/>
    </row>
    <row r="14" spans="1:18">
      <c r="A14" s="88"/>
      <c r="B14" s="87" t="s">
        <v>143</v>
      </c>
      <c r="C14" s="90"/>
      <c r="D14" s="90"/>
      <c r="E14" s="99" t="s">
        <v>107</v>
      </c>
      <c r="F14" s="99" t="s">
        <v>107</v>
      </c>
      <c r="G14" s="99" t="s">
        <v>107</v>
      </c>
      <c r="H14" s="99" t="s">
        <v>107</v>
      </c>
      <c r="I14" s="99" t="s">
        <v>107</v>
      </c>
      <c r="J14" s="99" t="s">
        <v>107</v>
      </c>
      <c r="K14" s="99" t="s">
        <v>107</v>
      </c>
      <c r="L14" s="99">
        <v>39298.251898582297</v>
      </c>
      <c r="M14" s="99">
        <v>39298.251898582297</v>
      </c>
      <c r="N14" s="90"/>
      <c r="O14" s="90"/>
      <c r="P14" s="90"/>
      <c r="Q14" s="90"/>
      <c r="R14" s="90"/>
    </row>
    <row r="15" spans="1:18" ht="21" customHeight="1">
      <c r="A15" s="82" t="s">
        <v>130</v>
      </c>
      <c r="B15" s="91"/>
      <c r="C15" s="91"/>
      <c r="D15" s="91"/>
      <c r="E15" s="98"/>
      <c r="F15" s="98"/>
      <c r="G15" s="98"/>
      <c r="H15" s="98"/>
      <c r="I15" s="98"/>
      <c r="J15" s="98"/>
      <c r="K15" s="98"/>
      <c r="L15" s="98"/>
      <c r="M15" s="98"/>
      <c r="N15" s="91"/>
      <c r="O15" s="91"/>
      <c r="P15" s="91"/>
      <c r="Q15" s="87"/>
      <c r="R15" s="87"/>
    </row>
    <row r="16" spans="1:18" ht="14.25" customHeight="1">
      <c r="B16" s="92" t="s">
        <v>166</v>
      </c>
      <c r="C16" s="91"/>
      <c r="D16" s="91"/>
      <c r="E16" s="99" t="s">
        <v>107</v>
      </c>
      <c r="F16" s="99" t="s">
        <v>107</v>
      </c>
      <c r="G16" s="99" t="s">
        <v>107</v>
      </c>
      <c r="H16" s="99" t="s">
        <v>107</v>
      </c>
      <c r="I16" s="99" t="s">
        <v>107</v>
      </c>
      <c r="J16" s="99" t="s">
        <v>107</v>
      </c>
      <c r="K16" s="99" t="s">
        <v>107</v>
      </c>
      <c r="L16" s="101">
        <v>7.492033652650484</v>
      </c>
      <c r="M16" s="101">
        <v>7.492033652650484</v>
      </c>
      <c r="N16" s="91"/>
      <c r="O16" s="91"/>
      <c r="P16" s="91"/>
      <c r="Q16" s="87"/>
      <c r="R16" s="87"/>
    </row>
    <row r="17" spans="1:18">
      <c r="A17" s="93"/>
      <c r="B17" s="92" t="s">
        <v>95</v>
      </c>
      <c r="C17" s="92"/>
      <c r="D17" s="92"/>
      <c r="E17" s="99" t="s">
        <v>107</v>
      </c>
      <c r="F17" s="99" t="s">
        <v>107</v>
      </c>
      <c r="G17" s="99" t="s">
        <v>107</v>
      </c>
      <c r="H17" s="99" t="s">
        <v>107</v>
      </c>
      <c r="I17" s="99" t="s">
        <v>107</v>
      </c>
      <c r="J17" s="99" t="s">
        <v>107</v>
      </c>
      <c r="K17" s="99" t="s">
        <v>107</v>
      </c>
      <c r="L17" s="101">
        <v>21.107850770291908</v>
      </c>
      <c r="M17" s="101">
        <v>21.107850770291908</v>
      </c>
      <c r="N17" s="92"/>
      <c r="O17" s="92"/>
      <c r="P17" s="92"/>
      <c r="Q17" s="92"/>
      <c r="R17" s="92"/>
    </row>
    <row r="18" spans="1:18">
      <c r="A18" s="93"/>
      <c r="B18" s="92" t="s">
        <v>96</v>
      </c>
      <c r="C18" s="92"/>
      <c r="D18" s="92"/>
      <c r="E18" s="99" t="s">
        <v>107</v>
      </c>
      <c r="F18" s="99" t="s">
        <v>107</v>
      </c>
      <c r="G18" s="99" t="s">
        <v>107</v>
      </c>
      <c r="H18" s="99" t="s">
        <v>107</v>
      </c>
      <c r="I18" s="99" t="s">
        <v>107</v>
      </c>
      <c r="J18" s="99" t="s">
        <v>107</v>
      </c>
      <c r="K18" s="99" t="s">
        <v>107</v>
      </c>
      <c r="L18" s="101">
        <v>18.477563751798684</v>
      </c>
      <c r="M18" s="101">
        <v>18.477563751798684</v>
      </c>
      <c r="N18" s="92"/>
      <c r="O18" s="92"/>
      <c r="P18" s="92"/>
      <c r="Q18" s="92"/>
      <c r="R18" s="92"/>
    </row>
    <row r="19" spans="1:18">
      <c r="A19" s="93"/>
      <c r="B19" s="92" t="s">
        <v>145</v>
      </c>
      <c r="C19" s="92"/>
      <c r="D19" s="92"/>
      <c r="E19" s="99" t="s">
        <v>107</v>
      </c>
      <c r="F19" s="99" t="s">
        <v>107</v>
      </c>
      <c r="G19" s="99" t="s">
        <v>107</v>
      </c>
      <c r="H19" s="99" t="s">
        <v>107</v>
      </c>
      <c r="I19" s="99" t="s">
        <v>107</v>
      </c>
      <c r="J19" s="99" t="s">
        <v>107</v>
      </c>
      <c r="K19" s="99" t="s">
        <v>107</v>
      </c>
      <c r="L19" s="101">
        <v>9.8526607079956321</v>
      </c>
      <c r="M19" s="101">
        <v>9.8526607079956321</v>
      </c>
      <c r="N19" s="92"/>
      <c r="O19" s="92"/>
      <c r="P19" s="92"/>
      <c r="Q19" s="92"/>
      <c r="R19" s="92"/>
    </row>
    <row r="20" spans="1:18" ht="21" customHeight="1">
      <c r="A20" s="82" t="s">
        <v>150</v>
      </c>
      <c r="B20" s="91"/>
      <c r="C20" s="92"/>
      <c r="D20" s="92"/>
      <c r="E20" s="98"/>
      <c r="F20" s="98"/>
      <c r="G20" s="98"/>
      <c r="H20" s="98"/>
      <c r="I20" s="98"/>
      <c r="J20" s="98"/>
      <c r="K20" s="98"/>
      <c r="L20" s="98"/>
      <c r="M20" s="98"/>
      <c r="N20" s="92"/>
      <c r="O20" s="92"/>
      <c r="P20" s="92"/>
      <c r="Q20" s="92"/>
      <c r="R20" s="92"/>
    </row>
    <row r="21" spans="1:18">
      <c r="A21" s="93"/>
      <c r="B21" s="92" t="s">
        <v>166</v>
      </c>
      <c r="C21" s="92"/>
      <c r="D21" s="92"/>
      <c r="E21" s="99" t="s">
        <v>107</v>
      </c>
      <c r="F21" s="99" t="s">
        <v>107</v>
      </c>
      <c r="G21" s="99" t="s">
        <v>107</v>
      </c>
      <c r="H21" s="99" t="s">
        <v>107</v>
      </c>
      <c r="I21" s="99" t="s">
        <v>107</v>
      </c>
      <c r="J21" s="99" t="s">
        <v>107</v>
      </c>
      <c r="K21" s="99" t="s">
        <v>107</v>
      </c>
      <c r="L21" s="101">
        <v>16.161079270354527</v>
      </c>
      <c r="M21" s="101">
        <v>16.161079270354527</v>
      </c>
      <c r="N21" s="92"/>
      <c r="O21" s="92"/>
      <c r="P21" s="92"/>
      <c r="Q21" s="92"/>
      <c r="R21" s="92"/>
    </row>
    <row r="22" spans="1:18">
      <c r="A22" s="93"/>
      <c r="B22" s="92" t="s">
        <v>95</v>
      </c>
      <c r="C22" s="92"/>
      <c r="D22" s="92"/>
      <c r="E22" s="99" t="s">
        <v>107</v>
      </c>
      <c r="F22" s="99" t="s">
        <v>107</v>
      </c>
      <c r="G22" s="99" t="s">
        <v>107</v>
      </c>
      <c r="H22" s="99" t="s">
        <v>107</v>
      </c>
      <c r="I22" s="99" t="s">
        <v>107</v>
      </c>
      <c r="J22" s="99" t="s">
        <v>107</v>
      </c>
      <c r="K22" s="99" t="s">
        <v>107</v>
      </c>
      <c r="L22" s="101">
        <v>40.299509091875876</v>
      </c>
      <c r="M22" s="101">
        <v>40.299509091875876</v>
      </c>
      <c r="N22" s="92"/>
      <c r="O22" s="92"/>
      <c r="P22" s="92"/>
      <c r="Q22" s="92"/>
      <c r="R22" s="92"/>
    </row>
    <row r="23" spans="1:18">
      <c r="A23" s="93"/>
      <c r="B23" s="92" t="s">
        <v>96</v>
      </c>
      <c r="C23" s="92"/>
      <c r="D23" s="92"/>
      <c r="E23" s="99" t="s">
        <v>107</v>
      </c>
      <c r="F23" s="99" t="s">
        <v>107</v>
      </c>
      <c r="G23" s="99" t="s">
        <v>107</v>
      </c>
      <c r="H23" s="99" t="s">
        <v>107</v>
      </c>
      <c r="I23" s="99" t="s">
        <v>107</v>
      </c>
      <c r="J23" s="99" t="s">
        <v>107</v>
      </c>
      <c r="K23" s="99" t="s">
        <v>107</v>
      </c>
      <c r="L23" s="101">
        <v>30.941785963435777</v>
      </c>
      <c r="M23" s="101">
        <v>30.941785963435777</v>
      </c>
      <c r="N23" s="92"/>
      <c r="O23" s="92"/>
      <c r="P23" s="92"/>
      <c r="Q23" s="92"/>
      <c r="R23" s="92"/>
    </row>
    <row r="24" spans="1:18">
      <c r="A24" s="93"/>
      <c r="B24" s="92" t="s">
        <v>145</v>
      </c>
      <c r="C24" s="92"/>
      <c r="D24" s="92"/>
      <c r="E24" s="99" t="s">
        <v>107</v>
      </c>
      <c r="F24" s="99" t="s">
        <v>107</v>
      </c>
      <c r="G24" s="99" t="s">
        <v>107</v>
      </c>
      <c r="H24" s="99" t="s">
        <v>107</v>
      </c>
      <c r="I24" s="99" t="s">
        <v>107</v>
      </c>
      <c r="J24" s="99" t="s">
        <v>107</v>
      </c>
      <c r="K24" s="99" t="s">
        <v>107</v>
      </c>
      <c r="L24" s="101">
        <v>17.503033651820001</v>
      </c>
      <c r="M24" s="101">
        <v>17.503033651820001</v>
      </c>
      <c r="N24" s="92"/>
      <c r="O24" s="92"/>
      <c r="P24" s="92"/>
      <c r="Q24" s="92"/>
      <c r="R24" s="92"/>
    </row>
    <row r="25" spans="1:18" ht="21" customHeight="1">
      <c r="A25" s="88" t="s">
        <v>148</v>
      </c>
      <c r="B25" s="90"/>
      <c r="C25" s="90"/>
      <c r="D25" s="90"/>
      <c r="E25" s="99"/>
      <c r="F25" s="99"/>
      <c r="G25" s="99"/>
      <c r="H25" s="99"/>
      <c r="I25" s="99"/>
      <c r="J25" s="99"/>
      <c r="K25" s="99"/>
      <c r="L25" s="100"/>
      <c r="M25" s="100"/>
      <c r="N25" s="87"/>
      <c r="O25" s="87"/>
      <c r="P25" s="87"/>
      <c r="Q25" s="87"/>
      <c r="R25" s="87"/>
    </row>
    <row r="26" spans="1:18">
      <c r="A26" s="88"/>
      <c r="B26" s="90" t="s">
        <v>97</v>
      </c>
      <c r="C26" s="90"/>
      <c r="D26" s="90"/>
      <c r="E26" s="99" t="s">
        <v>107</v>
      </c>
      <c r="F26" s="99" t="s">
        <v>107</v>
      </c>
      <c r="G26" s="99" t="s">
        <v>107</v>
      </c>
      <c r="H26" s="99" t="s">
        <v>107</v>
      </c>
      <c r="I26" s="99" t="s">
        <v>107</v>
      </c>
      <c r="J26" s="99" t="s">
        <v>107</v>
      </c>
      <c r="K26" s="99" t="s">
        <v>107</v>
      </c>
      <c r="L26" s="99">
        <v>18137171.943799999</v>
      </c>
      <c r="M26" s="99">
        <v>18137171.943799999</v>
      </c>
      <c r="N26" s="90"/>
      <c r="O26" s="90"/>
      <c r="P26" s="90"/>
      <c r="Q26" s="90"/>
      <c r="R26" s="90"/>
    </row>
    <row r="27" spans="1:18">
      <c r="A27" s="88"/>
      <c r="B27" s="90" t="s">
        <v>102</v>
      </c>
      <c r="C27" s="90"/>
      <c r="D27" s="90"/>
      <c r="E27" s="99" t="s">
        <v>107</v>
      </c>
      <c r="F27" s="99" t="s">
        <v>107</v>
      </c>
      <c r="G27" s="99" t="s">
        <v>107</v>
      </c>
      <c r="H27" s="99" t="s">
        <v>107</v>
      </c>
      <c r="I27" s="99" t="s">
        <v>107</v>
      </c>
      <c r="J27" s="99" t="s">
        <v>107</v>
      </c>
      <c r="K27" s="99" t="s">
        <v>107</v>
      </c>
      <c r="L27" s="99">
        <v>11025625.546</v>
      </c>
      <c r="M27" s="99">
        <v>11025625.546</v>
      </c>
      <c r="N27" s="90"/>
      <c r="O27" s="90"/>
      <c r="P27" s="90"/>
      <c r="Q27" s="90"/>
      <c r="R27" s="90"/>
    </row>
    <row r="28" spans="1:18">
      <c r="A28" s="88"/>
      <c r="B28" s="90" t="s">
        <v>205</v>
      </c>
      <c r="C28" s="90"/>
      <c r="D28" s="90"/>
      <c r="E28" s="99" t="s">
        <v>107</v>
      </c>
      <c r="F28" s="99" t="s">
        <v>107</v>
      </c>
      <c r="G28" s="99" t="s">
        <v>107</v>
      </c>
      <c r="H28" s="99" t="s">
        <v>107</v>
      </c>
      <c r="I28" s="99" t="s">
        <v>107</v>
      </c>
      <c r="J28" s="99" t="s">
        <v>107</v>
      </c>
      <c r="K28" s="99" t="s">
        <v>107</v>
      </c>
      <c r="L28" s="99">
        <v>3103235.0747000002</v>
      </c>
      <c r="M28" s="99">
        <v>3103235.0747000002</v>
      </c>
      <c r="N28" s="90"/>
      <c r="O28" s="90"/>
      <c r="P28" s="90"/>
      <c r="Q28" s="90"/>
      <c r="R28" s="90"/>
    </row>
    <row r="29" spans="1:18">
      <c r="A29" s="88"/>
      <c r="B29" s="90" t="s">
        <v>24</v>
      </c>
      <c r="C29" s="90"/>
      <c r="D29" s="90"/>
      <c r="E29" s="99" t="s">
        <v>107</v>
      </c>
      <c r="F29" s="99" t="s">
        <v>107</v>
      </c>
      <c r="G29" s="99" t="s">
        <v>107</v>
      </c>
      <c r="H29" s="99" t="s">
        <v>107</v>
      </c>
      <c r="I29" s="99" t="s">
        <v>107</v>
      </c>
      <c r="J29" s="99" t="s">
        <v>107</v>
      </c>
      <c r="K29" s="99" t="s">
        <v>107</v>
      </c>
      <c r="L29" s="99">
        <v>2568131.1296999999</v>
      </c>
      <c r="M29" s="99">
        <v>2568131.1296999999</v>
      </c>
      <c r="N29" s="90"/>
      <c r="O29" s="90"/>
      <c r="P29" s="90"/>
      <c r="Q29" s="90"/>
      <c r="R29" s="90"/>
    </row>
    <row r="30" spans="1:18">
      <c r="A30" s="88"/>
      <c r="B30" s="90" t="s">
        <v>103</v>
      </c>
      <c r="C30" s="90"/>
      <c r="D30" s="90"/>
      <c r="E30" s="99" t="s">
        <v>107</v>
      </c>
      <c r="F30" s="99" t="s">
        <v>107</v>
      </c>
      <c r="G30" s="99" t="s">
        <v>107</v>
      </c>
      <c r="H30" s="99" t="s">
        <v>107</v>
      </c>
      <c r="I30" s="99" t="s">
        <v>107</v>
      </c>
      <c r="J30" s="99" t="s">
        <v>107</v>
      </c>
      <c r="K30" s="99" t="s">
        <v>107</v>
      </c>
      <c r="L30" s="99">
        <v>1440180.1934</v>
      </c>
      <c r="M30" s="99">
        <v>1440180.1934</v>
      </c>
      <c r="N30" s="90"/>
      <c r="O30" s="90"/>
      <c r="P30" s="90"/>
      <c r="Q30" s="90"/>
      <c r="R30" s="90"/>
    </row>
    <row r="31" spans="1:18" ht="21" customHeight="1">
      <c r="A31" s="88" t="s">
        <v>149</v>
      </c>
      <c r="B31" s="90"/>
      <c r="C31" s="90"/>
      <c r="D31" s="90"/>
      <c r="E31" s="99"/>
      <c r="F31" s="99"/>
      <c r="G31" s="99"/>
      <c r="H31" s="99"/>
      <c r="I31" s="99"/>
      <c r="J31" s="99"/>
      <c r="K31" s="99"/>
      <c r="L31" s="99"/>
      <c r="M31" s="99"/>
      <c r="N31" s="90"/>
      <c r="O31" s="90"/>
      <c r="P31" s="90"/>
      <c r="Q31" s="90"/>
      <c r="R31" s="90"/>
    </row>
    <row r="32" spans="1:18" ht="12.75" customHeight="1">
      <c r="A32" s="88"/>
      <c r="B32" s="90" t="s">
        <v>97</v>
      </c>
      <c r="C32" s="90"/>
      <c r="D32" s="90"/>
      <c r="E32" s="99" t="s">
        <v>107</v>
      </c>
      <c r="F32" s="99" t="s">
        <v>107</v>
      </c>
      <c r="G32" s="99" t="s">
        <v>107</v>
      </c>
      <c r="H32" s="99" t="s">
        <v>107</v>
      </c>
      <c r="I32" s="99" t="s">
        <v>107</v>
      </c>
      <c r="J32" s="99" t="s">
        <v>107</v>
      </c>
      <c r="K32" s="99" t="s">
        <v>107</v>
      </c>
      <c r="L32" s="99">
        <v>20665812.427899998</v>
      </c>
      <c r="M32" s="99">
        <v>20665812.427899998</v>
      </c>
      <c r="N32" s="90"/>
      <c r="O32" s="90"/>
      <c r="P32" s="90"/>
      <c r="Q32" s="90"/>
      <c r="R32" s="90"/>
    </row>
    <row r="33" spans="1:18">
      <c r="A33" s="88"/>
      <c r="B33" s="90" t="s">
        <v>102</v>
      </c>
      <c r="C33" s="90"/>
      <c r="D33" s="90"/>
      <c r="E33" s="99" t="s">
        <v>107</v>
      </c>
      <c r="F33" s="99" t="s">
        <v>107</v>
      </c>
      <c r="G33" s="99" t="s">
        <v>107</v>
      </c>
      <c r="H33" s="99" t="s">
        <v>107</v>
      </c>
      <c r="I33" s="99" t="s">
        <v>107</v>
      </c>
      <c r="J33" s="99" t="s">
        <v>107</v>
      </c>
      <c r="K33" s="99" t="s">
        <v>107</v>
      </c>
      <c r="L33" s="99">
        <v>12661449.041999999</v>
      </c>
      <c r="M33" s="99">
        <v>12661449.041999999</v>
      </c>
      <c r="N33" s="90"/>
      <c r="O33" s="90"/>
      <c r="P33" s="90"/>
      <c r="Q33" s="90"/>
      <c r="R33" s="90"/>
    </row>
    <row r="34" spans="1:18">
      <c r="A34" s="88"/>
      <c r="B34" s="90" t="s">
        <v>205</v>
      </c>
      <c r="C34" s="90"/>
      <c r="D34" s="90"/>
      <c r="E34" s="99" t="s">
        <v>107</v>
      </c>
      <c r="F34" s="99" t="s">
        <v>107</v>
      </c>
      <c r="G34" s="99" t="s">
        <v>107</v>
      </c>
      <c r="H34" s="99" t="s">
        <v>107</v>
      </c>
      <c r="I34" s="99" t="s">
        <v>107</v>
      </c>
      <c r="J34" s="99" t="s">
        <v>107</v>
      </c>
      <c r="K34" s="99" t="s">
        <v>107</v>
      </c>
      <c r="L34" s="99">
        <v>3536198.7724000001</v>
      </c>
      <c r="M34" s="99">
        <v>3536198.7724000001</v>
      </c>
      <c r="N34" s="90"/>
      <c r="O34" s="90"/>
      <c r="P34" s="90"/>
      <c r="Q34" s="90"/>
      <c r="R34" s="90"/>
    </row>
    <row r="35" spans="1:18">
      <c r="A35" s="88"/>
      <c r="B35" s="90" t="s">
        <v>24</v>
      </c>
      <c r="C35" s="90"/>
      <c r="D35" s="90"/>
      <c r="E35" s="99" t="s">
        <v>107</v>
      </c>
      <c r="F35" s="99" t="s">
        <v>107</v>
      </c>
      <c r="G35" s="99" t="s">
        <v>107</v>
      </c>
      <c r="H35" s="99" t="s">
        <v>107</v>
      </c>
      <c r="I35" s="99" t="s">
        <v>107</v>
      </c>
      <c r="J35" s="99" t="s">
        <v>107</v>
      </c>
      <c r="K35" s="99" t="s">
        <v>107</v>
      </c>
      <c r="L35" s="99">
        <v>2873448.6224000002</v>
      </c>
      <c r="M35" s="99">
        <v>2873448.6224000002</v>
      </c>
      <c r="N35" s="90"/>
      <c r="O35" s="90"/>
      <c r="P35" s="90"/>
      <c r="Q35" s="90"/>
      <c r="R35" s="90"/>
    </row>
    <row r="36" spans="1:18">
      <c r="A36" s="88"/>
      <c r="B36" s="90" t="s">
        <v>103</v>
      </c>
      <c r="C36" s="90"/>
      <c r="D36" s="90"/>
      <c r="E36" s="99" t="s">
        <v>107</v>
      </c>
      <c r="F36" s="99" t="s">
        <v>107</v>
      </c>
      <c r="G36" s="99" t="s">
        <v>107</v>
      </c>
      <c r="H36" s="99" t="s">
        <v>107</v>
      </c>
      <c r="I36" s="99" t="s">
        <v>107</v>
      </c>
      <c r="J36" s="99" t="s">
        <v>107</v>
      </c>
      <c r="K36" s="99" t="s">
        <v>107</v>
      </c>
      <c r="L36" s="99">
        <v>1594715.9911</v>
      </c>
      <c r="M36" s="99">
        <v>1594715.9911</v>
      </c>
      <c r="N36" s="90"/>
      <c r="O36" s="90"/>
      <c r="P36" s="90"/>
      <c r="Q36" s="90"/>
      <c r="R36" s="90"/>
    </row>
    <row r="37" spans="1:18" ht="21" customHeight="1">
      <c r="A37" s="88" t="s">
        <v>104</v>
      </c>
      <c r="C37" s="87"/>
      <c r="D37" s="87"/>
      <c r="E37" s="100"/>
      <c r="F37" s="100"/>
      <c r="G37" s="100"/>
      <c r="H37" s="100"/>
      <c r="I37" s="100"/>
      <c r="J37" s="100"/>
      <c r="K37" s="100"/>
      <c r="L37" s="100"/>
      <c r="M37" s="99"/>
      <c r="N37" s="87"/>
      <c r="O37" s="87"/>
      <c r="P37" s="87"/>
      <c r="Q37" s="87"/>
      <c r="R37" s="87"/>
    </row>
    <row r="38" spans="1:18" ht="12.75" customHeight="1">
      <c r="A38" s="88"/>
      <c r="B38" s="95" t="s">
        <v>173</v>
      </c>
      <c r="C38" s="87"/>
      <c r="D38" s="87"/>
      <c r="E38" s="99" t="s">
        <v>107</v>
      </c>
      <c r="F38" s="99" t="s">
        <v>107</v>
      </c>
      <c r="G38" s="99" t="s">
        <v>107</v>
      </c>
      <c r="H38" s="99" t="s">
        <v>107</v>
      </c>
      <c r="I38" s="99" t="s">
        <v>107</v>
      </c>
      <c r="J38" s="99" t="s">
        <v>107</v>
      </c>
      <c r="K38" s="99" t="s">
        <v>107</v>
      </c>
      <c r="L38" s="100">
        <v>515</v>
      </c>
      <c r="M38" s="99">
        <v>515</v>
      </c>
      <c r="N38" s="87"/>
      <c r="O38" s="87"/>
      <c r="P38" s="87"/>
      <c r="Q38" s="87"/>
      <c r="R38" s="87"/>
    </row>
    <row r="39" spans="1:18" ht="12.75" customHeight="1">
      <c r="A39" s="94"/>
      <c r="B39" s="95" t="s">
        <v>174</v>
      </c>
      <c r="C39" s="97"/>
      <c r="D39" s="97"/>
      <c r="E39" s="99" t="s">
        <v>107</v>
      </c>
      <c r="F39" s="99" t="s">
        <v>107</v>
      </c>
      <c r="G39" s="99" t="s">
        <v>107</v>
      </c>
      <c r="H39" s="99" t="s">
        <v>107</v>
      </c>
      <c r="I39" s="99" t="s">
        <v>107</v>
      </c>
      <c r="J39" s="99" t="s">
        <v>107</v>
      </c>
      <c r="K39" s="99" t="s">
        <v>107</v>
      </c>
      <c r="L39" s="100">
        <v>501</v>
      </c>
      <c r="M39" s="99">
        <v>501</v>
      </c>
      <c r="N39" s="97"/>
      <c r="O39" s="97"/>
      <c r="P39" s="92"/>
      <c r="Q39" s="95"/>
      <c r="R39" s="95"/>
    </row>
    <row r="40" spans="1:18">
      <c r="A40" s="94"/>
      <c r="B40" s="95" t="s">
        <v>105</v>
      </c>
      <c r="E40" s="99" t="s">
        <v>107</v>
      </c>
      <c r="F40" s="99" t="s">
        <v>107</v>
      </c>
      <c r="G40" s="99" t="s">
        <v>107</v>
      </c>
      <c r="H40" s="99" t="s">
        <v>107</v>
      </c>
      <c r="I40" s="99" t="s">
        <v>107</v>
      </c>
      <c r="J40" s="99" t="s">
        <v>107</v>
      </c>
      <c r="K40" s="99" t="s">
        <v>107</v>
      </c>
      <c r="L40" s="103">
        <v>412.17222221999998</v>
      </c>
      <c r="M40" s="99">
        <v>412.17222221999998</v>
      </c>
    </row>
    <row r="41" spans="1:18" ht="21" customHeight="1">
      <c r="A41" s="94" t="s">
        <v>110</v>
      </c>
      <c r="B41" s="95"/>
      <c r="E41" s="100"/>
      <c r="F41" s="100"/>
      <c r="G41" s="100"/>
      <c r="H41" s="100"/>
      <c r="I41" s="100"/>
      <c r="J41" s="100"/>
      <c r="K41" s="100"/>
      <c r="M41" s="99"/>
    </row>
    <row r="42" spans="1:18" ht="12.75" customHeight="1">
      <c r="B42" s="89" t="s">
        <v>146</v>
      </c>
    </row>
    <row r="43" spans="1:18">
      <c r="B43" s="87" t="s">
        <v>165</v>
      </c>
      <c r="E43" s="99" t="s">
        <v>107</v>
      </c>
      <c r="F43" s="99" t="s">
        <v>107</v>
      </c>
      <c r="G43" s="99" t="s">
        <v>107</v>
      </c>
      <c r="H43" s="99" t="s">
        <v>107</v>
      </c>
      <c r="I43" s="99" t="s">
        <v>107</v>
      </c>
      <c r="J43" s="99" t="s">
        <v>107</v>
      </c>
      <c r="K43" s="99" t="s">
        <v>107</v>
      </c>
      <c r="L43" s="101">
        <v>66.871029046000004</v>
      </c>
      <c r="M43" s="99">
        <v>66.871029046000004</v>
      </c>
      <c r="N43" s="103"/>
    </row>
    <row r="44" spans="1:18">
      <c r="A44" s="94"/>
      <c r="B44" s="95" t="s">
        <v>98</v>
      </c>
      <c r="E44" s="99" t="s">
        <v>107</v>
      </c>
      <c r="F44" s="99" t="s">
        <v>107</v>
      </c>
      <c r="G44" s="99" t="s">
        <v>107</v>
      </c>
      <c r="H44" s="99" t="s">
        <v>107</v>
      </c>
      <c r="I44" s="99" t="s">
        <v>107</v>
      </c>
      <c r="J44" s="99" t="s">
        <v>107</v>
      </c>
      <c r="K44" s="99" t="s">
        <v>107</v>
      </c>
      <c r="L44" s="101">
        <v>23.735244552000001</v>
      </c>
      <c r="M44" s="99">
        <v>23.735244552000001</v>
      </c>
      <c r="N44" s="103"/>
    </row>
    <row r="45" spans="1:18">
      <c r="A45" s="94"/>
      <c r="B45" s="95" t="s">
        <v>99</v>
      </c>
      <c r="E45" s="99" t="s">
        <v>107</v>
      </c>
      <c r="F45" s="99" t="s">
        <v>107</v>
      </c>
      <c r="G45" s="99" t="s">
        <v>107</v>
      </c>
      <c r="H45" s="99" t="s">
        <v>107</v>
      </c>
      <c r="I45" s="99" t="s">
        <v>107</v>
      </c>
      <c r="J45" s="99" t="s">
        <v>107</v>
      </c>
      <c r="K45" s="99" t="s">
        <v>107</v>
      </c>
      <c r="L45" s="101">
        <v>27.113964087999999</v>
      </c>
      <c r="M45" s="99">
        <v>27.113964087999999</v>
      </c>
      <c r="N45" s="103"/>
    </row>
    <row r="46" spans="1:18">
      <c r="B46" s="95" t="s">
        <v>167</v>
      </c>
      <c r="E46" s="99" t="s">
        <v>107</v>
      </c>
      <c r="F46" s="99" t="s">
        <v>107</v>
      </c>
      <c r="G46" s="99" t="s">
        <v>107</v>
      </c>
      <c r="H46" s="99" t="s">
        <v>107</v>
      </c>
      <c r="I46" s="99" t="s">
        <v>107</v>
      </c>
      <c r="J46" s="99" t="s">
        <v>107</v>
      </c>
      <c r="K46" s="99" t="s">
        <v>107</v>
      </c>
      <c r="L46" s="99">
        <v>50.849208640000001</v>
      </c>
      <c r="M46" s="99">
        <v>50.849208640000001</v>
      </c>
      <c r="N46" s="103"/>
    </row>
    <row r="47" spans="1:18" ht="21" customHeight="1">
      <c r="B47" s="89" t="s">
        <v>147</v>
      </c>
      <c r="E47" s="99"/>
      <c r="F47" s="99"/>
      <c r="G47" s="99"/>
      <c r="H47" s="99"/>
      <c r="I47" s="99"/>
      <c r="J47" s="99"/>
      <c r="K47" s="99"/>
      <c r="L47" s="101"/>
      <c r="M47" s="101"/>
      <c r="N47" s="102"/>
    </row>
    <row r="48" spans="1:18">
      <c r="B48" s="87" t="s">
        <v>165</v>
      </c>
      <c r="E48" s="99" t="s">
        <v>107</v>
      </c>
      <c r="F48" s="99" t="s">
        <v>107</v>
      </c>
      <c r="G48" s="99" t="s">
        <v>107</v>
      </c>
      <c r="H48" s="99" t="s">
        <v>107</v>
      </c>
      <c r="I48" s="99" t="s">
        <v>107</v>
      </c>
      <c r="J48" s="99" t="s">
        <v>107</v>
      </c>
      <c r="K48" s="99" t="s">
        <v>107</v>
      </c>
      <c r="L48" s="101">
        <v>31.000404837999998</v>
      </c>
      <c r="M48" s="99">
        <v>31.000404837999998</v>
      </c>
      <c r="N48" s="103"/>
    </row>
    <row r="49" spans="1:14">
      <c r="B49" s="95" t="s">
        <v>98</v>
      </c>
      <c r="E49" s="99" t="s">
        <v>107</v>
      </c>
      <c r="F49" s="99" t="s">
        <v>107</v>
      </c>
      <c r="G49" s="99" t="s">
        <v>107</v>
      </c>
      <c r="H49" s="99" t="s">
        <v>107</v>
      </c>
      <c r="I49" s="99" t="s">
        <v>107</v>
      </c>
      <c r="J49" s="99" t="s">
        <v>107</v>
      </c>
      <c r="K49" s="99" t="s">
        <v>107</v>
      </c>
      <c r="L49" s="101">
        <v>12.431913224000001</v>
      </c>
      <c r="M49" s="99">
        <v>12.431913224000001</v>
      </c>
      <c r="N49" s="103"/>
    </row>
    <row r="50" spans="1:14">
      <c r="B50" s="95" t="s">
        <v>99</v>
      </c>
      <c r="E50" s="99" t="s">
        <v>107</v>
      </c>
      <c r="F50" s="99" t="s">
        <v>107</v>
      </c>
      <c r="G50" s="99" t="s">
        <v>107</v>
      </c>
      <c r="H50" s="99" t="s">
        <v>107</v>
      </c>
      <c r="I50" s="99" t="s">
        <v>107</v>
      </c>
      <c r="J50" s="99" t="s">
        <v>107</v>
      </c>
      <c r="K50" s="99" t="s">
        <v>107</v>
      </c>
      <c r="L50" s="101">
        <v>16.191696258</v>
      </c>
      <c r="M50" s="99">
        <v>16.191696258</v>
      </c>
      <c r="N50" s="103"/>
    </row>
    <row r="51" spans="1:14">
      <c r="B51" s="95" t="s">
        <v>167</v>
      </c>
      <c r="E51" s="99" t="s">
        <v>107</v>
      </c>
      <c r="F51" s="99" t="s">
        <v>107</v>
      </c>
      <c r="G51" s="99" t="s">
        <v>107</v>
      </c>
      <c r="H51" s="99" t="s">
        <v>107</v>
      </c>
      <c r="I51" s="99" t="s">
        <v>107</v>
      </c>
      <c r="J51" s="99" t="s">
        <v>107</v>
      </c>
      <c r="K51" s="99" t="s">
        <v>107</v>
      </c>
      <c r="L51" s="99">
        <v>28.623609481999999</v>
      </c>
      <c r="M51" s="99">
        <v>28.623609481999999</v>
      </c>
      <c r="N51" s="103"/>
    </row>
    <row r="56" spans="1:14">
      <c r="A56" s="5" t="s">
        <v>168</v>
      </c>
    </row>
    <row r="57" spans="1:14">
      <c r="A57" s="5" t="s">
        <v>94</v>
      </c>
    </row>
    <row r="58" spans="1:14">
      <c r="A58" s="5" t="s">
        <v>215</v>
      </c>
    </row>
  </sheetData>
  <hyperlinks>
    <hyperlink ref="G1" location="Contenu!A1" display="retour"/>
  </hyperlinks>
  <pageMargins left="0.70866141732283472" right="0.70866141732283472" top="0.74803149606299213" bottom="0.74803149606299213" header="0.31496062992125984" footer="0.31496062992125984"/>
  <pageSetup paperSize="9" scale="6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tabColor theme="6" tint="0.39997558519241921"/>
    <pageSetUpPr fitToPage="1"/>
  </sheetPr>
  <dimension ref="A1:R58"/>
  <sheetViews>
    <sheetView zoomScale="81" zoomScaleNormal="81" workbookViewId="0">
      <pane ySplit="4" topLeftCell="A5" activePane="bottomLeft" state="frozen"/>
      <selection activeCell="C18" sqref="C18"/>
      <selection pane="bottomLeft" activeCell="P2" sqref="P2"/>
    </sheetView>
  </sheetViews>
  <sheetFormatPr baseColWidth="10" defaultColWidth="11.453125" defaultRowHeight="12.5"/>
  <cols>
    <col min="1" max="1" width="2.26953125" style="82" customWidth="1"/>
    <col min="2" max="2" width="47.7265625" style="5" customWidth="1"/>
    <col min="3" max="4" width="3.7265625" style="5" customWidth="1"/>
    <col min="5" max="12" width="10.7265625" style="5" customWidth="1"/>
    <col min="13" max="13" width="13.7265625" style="5" customWidth="1"/>
    <col min="14" max="14" width="10.7265625" style="5" customWidth="1"/>
    <col min="15" max="18" width="11.453125" style="5"/>
    <col min="19" max="16384" width="11.453125" style="65"/>
  </cols>
  <sheetData>
    <row r="1" spans="1:18" ht="13">
      <c r="A1" s="26" t="s">
        <v>242</v>
      </c>
      <c r="E1" s="65"/>
      <c r="G1" s="31" t="s">
        <v>54</v>
      </c>
    </row>
    <row r="2" spans="1:18">
      <c r="A2" s="82" t="s">
        <v>0</v>
      </c>
    </row>
    <row r="3" spans="1:18">
      <c r="A3" s="82" t="s">
        <v>0</v>
      </c>
      <c r="B3" s="38"/>
    </row>
    <row r="4" spans="1:18">
      <c r="A4" s="83"/>
      <c r="B4" s="84"/>
      <c r="C4" s="85"/>
      <c r="D4" s="85"/>
      <c r="E4" s="83" t="s">
        <v>36</v>
      </c>
      <c r="F4" s="83" t="s">
        <v>37</v>
      </c>
      <c r="G4" s="83" t="s">
        <v>38</v>
      </c>
      <c r="H4" s="83" t="s">
        <v>248</v>
      </c>
      <c r="I4" s="83" t="s">
        <v>39</v>
      </c>
      <c r="J4" s="83" t="s">
        <v>206</v>
      </c>
      <c r="K4" s="83" t="s">
        <v>207</v>
      </c>
      <c r="L4" s="83" t="s">
        <v>40</v>
      </c>
      <c r="M4" s="83" t="s">
        <v>106</v>
      </c>
      <c r="N4" s="85"/>
      <c r="O4" s="108"/>
      <c r="P4" s="108"/>
      <c r="Q4" s="86"/>
      <c r="R4" s="86"/>
    </row>
    <row r="5" spans="1:18">
      <c r="A5" s="82" t="s">
        <v>100</v>
      </c>
      <c r="B5" s="87"/>
      <c r="C5" s="87"/>
      <c r="D5" s="87"/>
      <c r="E5" s="100"/>
      <c r="F5" s="100"/>
      <c r="G5" s="100"/>
      <c r="H5" s="100"/>
      <c r="I5" s="100"/>
      <c r="J5" s="100"/>
      <c r="K5" s="100"/>
      <c r="L5" s="100"/>
      <c r="M5" s="100"/>
      <c r="N5" s="87"/>
      <c r="O5" s="87"/>
      <c r="P5" s="87"/>
      <c r="Q5" s="87"/>
      <c r="R5" s="87"/>
    </row>
    <row r="6" spans="1:18">
      <c r="A6" s="88"/>
      <c r="B6" s="87" t="s">
        <v>140</v>
      </c>
      <c r="C6" s="90"/>
      <c r="D6" s="90"/>
      <c r="E6" s="99">
        <v>13396.184081364829</v>
      </c>
      <c r="F6" s="99">
        <v>17432.775384775374</v>
      </c>
      <c r="G6" s="99">
        <v>14919.809985945185</v>
      </c>
      <c r="H6" s="99">
        <v>14172.170012048193</v>
      </c>
      <c r="I6" s="99">
        <v>14063.338461538462</v>
      </c>
      <c r="J6" s="99">
        <v>16164.906402877697</v>
      </c>
      <c r="K6" s="99" t="s">
        <v>107</v>
      </c>
      <c r="L6" s="99">
        <v>14141.416324660633</v>
      </c>
      <c r="M6" s="99">
        <v>15487.680185170013</v>
      </c>
      <c r="N6" s="90"/>
      <c r="O6" s="90"/>
      <c r="P6" s="90"/>
      <c r="Q6" s="90"/>
      <c r="R6" s="90"/>
    </row>
    <row r="7" spans="1:18" ht="12.75" customHeight="1">
      <c r="A7" s="88"/>
      <c r="B7" s="87" t="s">
        <v>141</v>
      </c>
      <c r="C7" s="90"/>
      <c r="D7" s="90"/>
      <c r="E7" s="99">
        <v>21046.86280839895</v>
      </c>
      <c r="F7" s="99">
        <v>24651.630525790348</v>
      </c>
      <c r="G7" s="99">
        <v>23187.008303583978</v>
      </c>
      <c r="H7" s="99">
        <v>20991.1633613253</v>
      </c>
      <c r="I7" s="99">
        <v>18741.544615384617</v>
      </c>
      <c r="J7" s="99">
        <v>23765.086517985608</v>
      </c>
      <c r="K7" s="99" t="s">
        <v>107</v>
      </c>
      <c r="L7" s="99">
        <v>20697.635185407238</v>
      </c>
      <c r="M7" s="99">
        <v>22753.305241540354</v>
      </c>
      <c r="N7" s="90"/>
      <c r="O7" s="90"/>
      <c r="P7" s="90"/>
      <c r="Q7" s="90"/>
      <c r="R7" s="90"/>
    </row>
    <row r="8" spans="1:18" ht="21" customHeight="1">
      <c r="A8" s="88"/>
      <c r="B8" s="87" t="s">
        <v>142</v>
      </c>
      <c r="C8" s="90"/>
      <c r="D8" s="90"/>
      <c r="E8" s="99">
        <v>19611.704649375599</v>
      </c>
      <c r="F8" s="99">
        <v>22184.316354348633</v>
      </c>
      <c r="G8" s="99">
        <v>20137.807952472733</v>
      </c>
      <c r="H8" s="99">
        <v>20202.492245598969</v>
      </c>
      <c r="I8" s="99">
        <v>19722.049622437971</v>
      </c>
      <c r="J8" s="99">
        <v>20845.580775349721</v>
      </c>
      <c r="K8" s="99" t="s">
        <v>107</v>
      </c>
      <c r="L8" s="99">
        <v>18291.784528738674</v>
      </c>
      <c r="M8" s="99">
        <v>20620.217127182772</v>
      </c>
      <c r="N8" s="90"/>
      <c r="O8" s="90"/>
      <c r="P8" s="90"/>
      <c r="Q8" s="90"/>
      <c r="R8" s="90"/>
    </row>
    <row r="9" spans="1:18" ht="12.75" customHeight="1">
      <c r="A9" s="88"/>
      <c r="B9" s="87" t="s">
        <v>143</v>
      </c>
      <c r="C9" s="90"/>
      <c r="D9" s="90"/>
      <c r="E9" s="99">
        <v>30812.121921229587</v>
      </c>
      <c r="F9" s="99">
        <v>31370.769034990204</v>
      </c>
      <c r="G9" s="99">
        <v>31296.344970199283</v>
      </c>
      <c r="H9" s="99">
        <v>29922.998007556889</v>
      </c>
      <c r="I9" s="99">
        <v>26282.640776699031</v>
      </c>
      <c r="J9" s="99">
        <v>30646.452153638977</v>
      </c>
      <c r="K9" s="99" t="s">
        <v>107</v>
      </c>
      <c r="L9" s="99">
        <v>26772.189883533109</v>
      </c>
      <c r="M9" s="99">
        <v>30293.632670106534</v>
      </c>
      <c r="N9" s="90"/>
      <c r="O9" s="90"/>
      <c r="P9" s="90"/>
      <c r="Q9" s="90"/>
      <c r="R9" s="90"/>
    </row>
    <row r="10" spans="1:18" ht="21" customHeight="1">
      <c r="A10" s="82" t="s">
        <v>101</v>
      </c>
      <c r="B10" s="87"/>
      <c r="C10" s="90"/>
      <c r="D10" s="90"/>
      <c r="E10" s="99"/>
      <c r="F10" s="99"/>
      <c r="G10" s="99"/>
      <c r="H10" s="99"/>
      <c r="I10" s="99"/>
      <c r="J10" s="99"/>
      <c r="K10" s="99"/>
      <c r="L10" s="99"/>
      <c r="M10" s="99"/>
      <c r="N10" s="90"/>
      <c r="O10" s="90"/>
      <c r="P10" s="90"/>
      <c r="Q10" s="90"/>
      <c r="R10" s="90"/>
    </row>
    <row r="11" spans="1:18">
      <c r="A11" s="88"/>
      <c r="B11" s="87" t="s">
        <v>140</v>
      </c>
      <c r="C11" s="90"/>
      <c r="D11" s="90"/>
      <c r="E11" s="99">
        <v>14650.882412073492</v>
      </c>
      <c r="F11" s="99">
        <v>19191.880769550749</v>
      </c>
      <c r="G11" s="99">
        <v>16321.304480674631</v>
      </c>
      <c r="H11" s="99">
        <v>15164.805757831324</v>
      </c>
      <c r="I11" s="99">
        <v>15390.495691999999</v>
      </c>
      <c r="J11" s="99">
        <v>17769.376906474819</v>
      </c>
      <c r="K11" s="99" t="s">
        <v>107</v>
      </c>
      <c r="L11" s="99">
        <v>15382.226340497738</v>
      </c>
      <c r="M11" s="99">
        <v>16941.523277058583</v>
      </c>
      <c r="N11" s="90"/>
      <c r="O11" s="90"/>
      <c r="P11" s="90"/>
      <c r="Q11" s="90"/>
      <c r="R11" s="90"/>
    </row>
    <row r="12" spans="1:18" ht="12.75" customHeight="1">
      <c r="A12" s="88"/>
      <c r="B12" s="87" t="s">
        <v>141</v>
      </c>
      <c r="C12" s="90"/>
      <c r="D12" s="90"/>
      <c r="E12" s="99">
        <v>22818.47657191601</v>
      </c>
      <c r="F12" s="99">
        <v>26915.011938851912</v>
      </c>
      <c r="G12" s="99">
        <v>25389.988279690791</v>
      </c>
      <c r="H12" s="99">
        <v>22518.94347518072</v>
      </c>
      <c r="I12" s="99">
        <v>20176.453799076924</v>
      </c>
      <c r="J12" s="99">
        <v>25647.371410071941</v>
      </c>
      <c r="K12" s="99" t="s">
        <v>107</v>
      </c>
      <c r="L12" s="99">
        <v>22520.305404864255</v>
      </c>
      <c r="M12" s="99">
        <v>24744.266673194044</v>
      </c>
      <c r="N12" s="90"/>
      <c r="O12" s="90"/>
      <c r="P12" s="90"/>
      <c r="Q12" s="90"/>
      <c r="R12" s="90"/>
    </row>
    <row r="13" spans="1:18" ht="21" customHeight="1">
      <c r="A13" s="88"/>
      <c r="B13" s="87" t="s">
        <v>142</v>
      </c>
      <c r="C13" s="90"/>
      <c r="D13" s="90"/>
      <c r="E13" s="99">
        <v>21448.554078770412</v>
      </c>
      <c r="F13" s="99">
        <v>24422.889931713515</v>
      </c>
      <c r="G13" s="99">
        <v>22029.455835917368</v>
      </c>
      <c r="H13" s="99">
        <v>21617.498976384712</v>
      </c>
      <c r="I13" s="99">
        <v>21583.219417044227</v>
      </c>
      <c r="J13" s="99">
        <v>22914.638192127943</v>
      </c>
      <c r="K13" s="99" t="s">
        <v>107</v>
      </c>
      <c r="L13" s="99">
        <v>19896.760220686407</v>
      </c>
      <c r="M13" s="99">
        <v>22555.856284575919</v>
      </c>
      <c r="N13" s="90"/>
      <c r="O13" s="90"/>
      <c r="P13" s="90"/>
      <c r="Q13" s="90"/>
      <c r="R13" s="90"/>
    </row>
    <row r="14" spans="1:18">
      <c r="A14" s="88"/>
      <c r="B14" s="87" t="s">
        <v>143</v>
      </c>
      <c r="C14" s="90"/>
      <c r="D14" s="90"/>
      <c r="E14" s="99">
        <v>33405.723626897212</v>
      </c>
      <c r="F14" s="99">
        <v>34251.065957863531</v>
      </c>
      <c r="G14" s="99">
        <v>34269.786838679727</v>
      </c>
      <c r="H14" s="99">
        <v>32100.855447659938</v>
      </c>
      <c r="I14" s="99">
        <v>28294.919027831715</v>
      </c>
      <c r="J14" s="99">
        <v>33073.767275811348</v>
      </c>
      <c r="K14" s="99" t="s">
        <v>107</v>
      </c>
      <c r="L14" s="99">
        <v>29129.796091838885</v>
      </c>
      <c r="M14" s="99">
        <v>32944.388401223478</v>
      </c>
      <c r="N14" s="90"/>
      <c r="O14" s="90"/>
      <c r="P14" s="90"/>
      <c r="Q14" s="90"/>
      <c r="R14" s="90"/>
    </row>
    <row r="15" spans="1:18" ht="21" customHeight="1">
      <c r="A15" s="82" t="s">
        <v>130</v>
      </c>
      <c r="B15" s="91"/>
      <c r="C15" s="91"/>
      <c r="D15" s="91"/>
      <c r="E15" s="98"/>
      <c r="F15" s="98"/>
      <c r="G15" s="98"/>
      <c r="H15" s="98"/>
      <c r="I15" s="98"/>
      <c r="J15" s="98"/>
      <c r="K15" s="99"/>
      <c r="L15" s="98"/>
      <c r="M15" s="98"/>
      <c r="N15" s="91"/>
      <c r="O15" s="91"/>
      <c r="P15" s="91"/>
      <c r="Q15" s="87"/>
      <c r="R15" s="87"/>
    </row>
    <row r="16" spans="1:18" ht="14.25" customHeight="1">
      <c r="B16" s="92" t="s">
        <v>166</v>
      </c>
      <c r="C16" s="91"/>
      <c r="D16" s="91"/>
      <c r="E16" s="101">
        <v>9.6966503437714984</v>
      </c>
      <c r="F16" s="101">
        <v>9.3277207054469571</v>
      </c>
      <c r="G16" s="101">
        <v>9.0422362615646907</v>
      </c>
      <c r="H16" s="101">
        <v>10.219405845302923</v>
      </c>
      <c r="I16" s="101">
        <v>8.6109661966826003</v>
      </c>
      <c r="J16" s="101">
        <v>9.1069866295506792</v>
      </c>
      <c r="K16" s="99" t="s">
        <v>107</v>
      </c>
      <c r="L16" s="101">
        <v>11.112820151386964</v>
      </c>
      <c r="M16" s="101">
        <v>9.5288753266931767</v>
      </c>
      <c r="N16" s="91"/>
      <c r="O16" s="91"/>
      <c r="P16" s="91"/>
      <c r="Q16" s="87"/>
      <c r="R16" s="87"/>
    </row>
    <row r="17" spans="1:18">
      <c r="A17" s="93"/>
      <c r="B17" s="92" t="s">
        <v>95</v>
      </c>
      <c r="C17" s="92"/>
      <c r="D17" s="92"/>
      <c r="E17" s="101">
        <v>140.31632088264357</v>
      </c>
      <c r="F17" s="101">
        <v>166.36368246155072</v>
      </c>
      <c r="G17" s="101">
        <v>33.83047789593757</v>
      </c>
      <c r="H17" s="101">
        <v>90.961096845202519</v>
      </c>
      <c r="I17" s="101">
        <v>123.62052427517597</v>
      </c>
      <c r="J17" s="101">
        <v>75.410026121251832</v>
      </c>
      <c r="K17" s="99" t="s">
        <v>107</v>
      </c>
      <c r="L17" s="101">
        <v>69.080823418564805</v>
      </c>
      <c r="M17" s="101">
        <v>76.512222183283441</v>
      </c>
      <c r="N17" s="92"/>
      <c r="O17" s="92"/>
      <c r="P17" s="92"/>
      <c r="Q17" s="92"/>
      <c r="R17" s="92"/>
    </row>
    <row r="18" spans="1:18">
      <c r="A18" s="93"/>
      <c r="B18" s="92" t="s">
        <v>96</v>
      </c>
      <c r="C18" s="92"/>
      <c r="D18" s="92"/>
      <c r="E18" s="101">
        <v>15.799680773981326</v>
      </c>
      <c r="F18" s="101">
        <v>13.757974715472054</v>
      </c>
      <c r="G18" s="101">
        <v>27.004084026220212</v>
      </c>
      <c r="H18" s="101">
        <v>14.863480747336396</v>
      </c>
      <c r="I18" s="101">
        <v>13.150505705140862</v>
      </c>
      <c r="J18" s="101">
        <v>17.273391727281396</v>
      </c>
      <c r="K18" s="99" t="s">
        <v>107</v>
      </c>
      <c r="L18" s="101">
        <v>23.188972705972279</v>
      </c>
      <c r="M18" s="101">
        <v>16.851067290875747</v>
      </c>
      <c r="N18" s="92"/>
      <c r="O18" s="92"/>
      <c r="P18" s="92"/>
      <c r="Q18" s="92"/>
      <c r="R18" s="92"/>
    </row>
    <row r="19" spans="1:18">
      <c r="A19" s="93"/>
      <c r="B19" s="92" t="s">
        <v>145</v>
      </c>
      <c r="C19" s="92"/>
      <c r="D19" s="92"/>
      <c r="E19" s="101">
        <v>14.200678045812738</v>
      </c>
      <c r="F19" s="101">
        <v>12.707119025833673</v>
      </c>
      <c r="G19" s="101">
        <v>15.017138923726469</v>
      </c>
      <c r="H19" s="101">
        <v>12.775846050819398</v>
      </c>
      <c r="I19" s="101">
        <v>11.886087353346406</v>
      </c>
      <c r="J19" s="101">
        <v>14.054152852731896</v>
      </c>
      <c r="K19" s="99" t="s">
        <v>107</v>
      </c>
      <c r="L19" s="101">
        <v>17.361188558356389</v>
      </c>
      <c r="M19" s="101">
        <v>13.80963129991042</v>
      </c>
      <c r="N19" s="92"/>
      <c r="O19" s="92"/>
      <c r="P19" s="92"/>
      <c r="Q19" s="92"/>
      <c r="R19" s="92"/>
    </row>
    <row r="20" spans="1:18" ht="21" customHeight="1">
      <c r="A20" s="82" t="s">
        <v>150</v>
      </c>
      <c r="B20" s="91"/>
      <c r="C20" s="92"/>
      <c r="D20" s="92"/>
      <c r="E20" s="98"/>
      <c r="F20" s="98"/>
      <c r="G20" s="98"/>
      <c r="H20" s="98"/>
      <c r="I20" s="98"/>
      <c r="J20" s="98"/>
      <c r="K20" s="99"/>
      <c r="L20" s="98"/>
      <c r="M20" s="98"/>
      <c r="N20" s="92"/>
      <c r="O20" s="92"/>
      <c r="P20" s="92"/>
      <c r="Q20" s="92"/>
      <c r="R20" s="92"/>
    </row>
    <row r="21" spans="1:18">
      <c r="A21" s="93"/>
      <c r="B21" s="92" t="s">
        <v>166</v>
      </c>
      <c r="C21" s="92"/>
      <c r="D21" s="92"/>
      <c r="E21" s="101">
        <v>23.382369268086389</v>
      </c>
      <c r="F21" s="101">
        <v>15.742854822078941</v>
      </c>
      <c r="G21" s="101">
        <v>20.356320046205642</v>
      </c>
      <c r="H21" s="101">
        <v>22.589705347687236</v>
      </c>
      <c r="I21" s="101">
        <v>16.361509746773244</v>
      </c>
      <c r="J21" s="101">
        <v>17.561128186261115</v>
      </c>
      <c r="K21" s="99" t="s">
        <v>107</v>
      </c>
      <c r="L21" s="101">
        <v>25.708903475740193</v>
      </c>
      <c r="M21" s="101">
        <v>18.983081974079404</v>
      </c>
      <c r="N21" s="92"/>
      <c r="O21" s="92"/>
      <c r="P21" s="92"/>
      <c r="Q21" s="92"/>
      <c r="R21" s="92"/>
    </row>
    <row r="22" spans="1:18">
      <c r="A22" s="93"/>
      <c r="B22" s="92" t="s">
        <v>95</v>
      </c>
      <c r="C22" s="92"/>
      <c r="D22" s="92"/>
      <c r="E22" s="101">
        <v>453.25409944093963</v>
      </c>
      <c r="F22" s="101">
        <v>281.31291611931761</v>
      </c>
      <c r="G22" s="101">
        <v>71.394429108851952</v>
      </c>
      <c r="H22" s="101">
        <v>205.59093653099404</v>
      </c>
      <c r="I22" s="101">
        <v>403.70403043943293</v>
      </c>
      <c r="J22" s="101">
        <v>174.1379008811077</v>
      </c>
      <c r="K22" s="99" t="s">
        <v>107</v>
      </c>
      <c r="L22" s="101">
        <v>135.24006609469646</v>
      </c>
      <c r="M22" s="101">
        <v>160.84554415501853</v>
      </c>
      <c r="N22" s="92"/>
      <c r="O22" s="92"/>
      <c r="P22" s="92"/>
      <c r="Q22" s="92"/>
      <c r="R22" s="92"/>
    </row>
    <row r="23" spans="1:18">
      <c r="A23" s="93"/>
      <c r="B23" s="92" t="s">
        <v>96</v>
      </c>
      <c r="C23" s="92"/>
      <c r="D23" s="92"/>
      <c r="E23" s="101">
        <v>34.277094140190478</v>
      </c>
      <c r="F23" s="101">
        <v>19.240936512995184</v>
      </c>
      <c r="G23" s="101">
        <v>44.907527161689792</v>
      </c>
      <c r="H23" s="101">
        <v>27.484282595349597</v>
      </c>
      <c r="I23" s="101">
        <v>18.984456041667393</v>
      </c>
      <c r="J23" s="101">
        <v>27.372577910893138</v>
      </c>
      <c r="K23" s="99" t="s">
        <v>107</v>
      </c>
      <c r="L23" s="101">
        <v>52.233450857920225</v>
      </c>
      <c r="M23" s="101">
        <v>27.274493450219992</v>
      </c>
      <c r="N23" s="92"/>
      <c r="O23" s="92"/>
      <c r="P23" s="92"/>
      <c r="Q23" s="92"/>
      <c r="R23" s="92"/>
    </row>
    <row r="24" spans="1:18">
      <c r="A24" s="93"/>
      <c r="B24" s="92" t="s">
        <v>145</v>
      </c>
      <c r="C24" s="92"/>
      <c r="D24" s="92"/>
      <c r="E24" s="101">
        <v>31.867157713220166</v>
      </c>
      <c r="F24" s="101">
        <v>18.00916511943392</v>
      </c>
      <c r="G24" s="101">
        <v>27.567440541936904</v>
      </c>
      <c r="H24" s="101">
        <v>24.243329770709913</v>
      </c>
      <c r="I24" s="101">
        <v>18.131796026727251</v>
      </c>
      <c r="J24" s="101">
        <v>23.654369180610185</v>
      </c>
      <c r="K24" s="99" t="s">
        <v>107</v>
      </c>
      <c r="L24" s="101">
        <v>37.680283920659726</v>
      </c>
      <c r="M24" s="101">
        <v>23.320114095230018</v>
      </c>
      <c r="N24" s="92"/>
      <c r="O24" s="92"/>
      <c r="P24" s="92"/>
      <c r="Q24" s="92"/>
      <c r="R24" s="92"/>
    </row>
    <row r="25" spans="1:18" ht="21" customHeight="1">
      <c r="A25" s="88" t="s">
        <v>148</v>
      </c>
      <c r="B25" s="90"/>
      <c r="C25" s="90"/>
      <c r="D25" s="90"/>
      <c r="E25" s="99"/>
      <c r="F25" s="99"/>
      <c r="G25" s="99"/>
      <c r="H25" s="99"/>
      <c r="I25" s="99"/>
      <c r="J25" s="99"/>
      <c r="K25" s="99"/>
      <c r="L25" s="100"/>
      <c r="M25" s="100"/>
      <c r="N25" s="87"/>
      <c r="O25" s="87"/>
      <c r="P25" s="87"/>
      <c r="Q25" s="87"/>
      <c r="R25" s="87"/>
    </row>
    <row r="26" spans="1:18">
      <c r="A26" s="88"/>
      <c r="B26" s="90" t="s">
        <v>97</v>
      </c>
      <c r="C26" s="90"/>
      <c r="D26" s="90"/>
      <c r="E26" s="99">
        <v>21266468.329799004</v>
      </c>
      <c r="F26" s="99">
        <v>67816467.364299998</v>
      </c>
      <c r="G26" s="99">
        <v>40228199.225309998</v>
      </c>
      <c r="H26" s="99">
        <v>23362512.439789996</v>
      </c>
      <c r="I26" s="99">
        <v>6972793</v>
      </c>
      <c r="J26" s="99">
        <v>18987744.43</v>
      </c>
      <c r="K26" s="99" t="s">
        <v>107</v>
      </c>
      <c r="L26" s="99">
        <v>23507622.936280001</v>
      </c>
      <c r="M26" s="99">
        <v>202141807.72547901</v>
      </c>
      <c r="N26" s="90"/>
      <c r="O26" s="90"/>
      <c r="P26" s="90"/>
      <c r="Q26" s="90"/>
      <c r="R26" s="90"/>
    </row>
    <row r="27" spans="1:18">
      <c r="A27" s="88"/>
      <c r="B27" s="90" t="s">
        <v>102</v>
      </c>
      <c r="C27" s="90"/>
      <c r="D27" s="90"/>
      <c r="E27" s="99">
        <v>10207892.27</v>
      </c>
      <c r="F27" s="99">
        <v>41908392.024999999</v>
      </c>
      <c r="G27" s="99">
        <v>21230889.609999999</v>
      </c>
      <c r="H27" s="99">
        <v>11762901.109999999</v>
      </c>
      <c r="I27" s="99">
        <v>4570585</v>
      </c>
      <c r="J27" s="99">
        <v>11234609.949999999</v>
      </c>
      <c r="K27" s="99" t="s">
        <v>107</v>
      </c>
      <c r="L27" s="99">
        <v>12501012.030999999</v>
      </c>
      <c r="M27" s="99">
        <v>113416281.99600001</v>
      </c>
      <c r="N27" s="90"/>
      <c r="O27" s="90"/>
      <c r="P27" s="90"/>
      <c r="Q27" s="90"/>
      <c r="R27" s="90"/>
    </row>
    <row r="28" spans="1:18">
      <c r="A28" s="88"/>
      <c r="B28" s="90" t="s">
        <v>205</v>
      </c>
      <c r="C28" s="90"/>
      <c r="D28" s="90"/>
      <c r="E28" s="99">
        <v>5829817.1900000004</v>
      </c>
      <c r="F28" s="99">
        <v>17354127.759</v>
      </c>
      <c r="G28" s="99">
        <v>11764223.206</v>
      </c>
      <c r="H28" s="99">
        <v>5659764.4798999997</v>
      </c>
      <c r="I28" s="99">
        <v>1520417</v>
      </c>
      <c r="J28" s="99">
        <v>5282125.18</v>
      </c>
      <c r="K28" s="99" t="s">
        <v>107</v>
      </c>
      <c r="L28" s="99">
        <v>5795697.4729000004</v>
      </c>
      <c r="M28" s="99">
        <v>53206172.287800007</v>
      </c>
      <c r="N28" s="90"/>
      <c r="O28" s="90"/>
      <c r="P28" s="90"/>
      <c r="Q28" s="90"/>
      <c r="R28" s="90"/>
    </row>
    <row r="29" spans="1:18">
      <c r="A29" s="88"/>
      <c r="B29" s="90" t="s">
        <v>24</v>
      </c>
      <c r="C29" s="90"/>
      <c r="D29" s="90"/>
      <c r="E29" s="99">
        <v>5131070.0098000001</v>
      </c>
      <c r="F29" s="99">
        <v>5868689.2819999997</v>
      </c>
      <c r="G29" s="99">
        <v>6502760.7253</v>
      </c>
      <c r="H29" s="99">
        <v>5137555.5698999995</v>
      </c>
      <c r="I29" s="99">
        <v>865771</v>
      </c>
      <c r="J29" s="99">
        <v>1782698.94</v>
      </c>
      <c r="K29" s="99" t="s">
        <v>107</v>
      </c>
      <c r="L29" s="99">
        <v>4521431.1065999996</v>
      </c>
      <c r="M29" s="99">
        <v>29809976.633599997</v>
      </c>
      <c r="N29" s="90"/>
      <c r="O29" s="90"/>
      <c r="P29" s="90"/>
      <c r="Q29" s="90"/>
      <c r="R29" s="90"/>
    </row>
    <row r="30" spans="1:18">
      <c r="A30" s="88"/>
      <c r="B30" s="90" t="s">
        <v>103</v>
      </c>
      <c r="C30" s="90"/>
      <c r="D30" s="90"/>
      <c r="E30" s="99">
        <v>97688.859998999993</v>
      </c>
      <c r="F30" s="99">
        <v>2685258.2982999999</v>
      </c>
      <c r="G30" s="99">
        <v>730325.68400999997</v>
      </c>
      <c r="H30" s="99">
        <v>802291.27998999995</v>
      </c>
      <c r="I30" s="99">
        <v>16020</v>
      </c>
      <c r="J30" s="99">
        <v>688310.36</v>
      </c>
      <c r="K30" s="99" t="s">
        <v>107</v>
      </c>
      <c r="L30" s="99">
        <v>689482.32577999996</v>
      </c>
      <c r="M30" s="99">
        <v>5709376.8080789996</v>
      </c>
      <c r="N30" s="90"/>
      <c r="O30" s="90"/>
      <c r="P30" s="90"/>
      <c r="Q30" s="90"/>
      <c r="R30" s="90"/>
    </row>
    <row r="31" spans="1:18" ht="21" customHeight="1">
      <c r="A31" s="88" t="s">
        <v>149</v>
      </c>
      <c r="B31" s="90"/>
      <c r="C31" s="90"/>
      <c r="D31" s="90"/>
      <c r="E31" s="99"/>
      <c r="F31" s="99"/>
      <c r="G31" s="99"/>
      <c r="H31" s="99"/>
      <c r="I31" s="99"/>
      <c r="J31" s="99"/>
      <c r="K31" s="99"/>
      <c r="L31" s="99"/>
      <c r="M31" s="99"/>
      <c r="N31" s="90"/>
      <c r="O31" s="90"/>
      <c r="P31" s="90"/>
      <c r="Q31" s="90"/>
      <c r="R31" s="90"/>
    </row>
    <row r="32" spans="1:18" ht="12.75" customHeight="1">
      <c r="A32" s="88"/>
      <c r="B32" s="90" t="s">
        <v>97</v>
      </c>
      <c r="C32" s="90"/>
      <c r="D32" s="90"/>
      <c r="E32" s="99">
        <v>23188734.829729997</v>
      </c>
      <c r="F32" s="99">
        <v>74143275.622099996</v>
      </c>
      <c r="G32" s="99">
        <v>44051751.862299994</v>
      </c>
      <c r="H32" s="99">
        <v>25019115.439959999</v>
      </c>
      <c r="I32" s="99">
        <v>7532833.0000129994</v>
      </c>
      <c r="J32" s="99">
        <v>20592209.43</v>
      </c>
      <c r="K32" s="99" t="s">
        <v>107</v>
      </c>
      <c r="L32" s="99">
        <v>25524803.280450001</v>
      </c>
      <c r="M32" s="99">
        <v>220052723.464553</v>
      </c>
      <c r="N32" s="90"/>
      <c r="O32" s="90"/>
      <c r="P32" s="90"/>
      <c r="Q32" s="90"/>
      <c r="R32" s="90"/>
    </row>
    <row r="33" spans="1:18">
      <c r="A33" s="88"/>
      <c r="B33" s="90" t="s">
        <v>102</v>
      </c>
      <c r="C33" s="90"/>
      <c r="D33" s="90"/>
      <c r="E33" s="99">
        <v>11163972.398</v>
      </c>
      <c r="F33" s="99">
        <v>46137281.369999997</v>
      </c>
      <c r="G33" s="99">
        <v>23225216.276000001</v>
      </c>
      <c r="H33" s="99">
        <v>12586788.778999999</v>
      </c>
      <c r="I33" s="99">
        <v>5001911.0998999998</v>
      </c>
      <c r="J33" s="99">
        <v>12349716.949999999</v>
      </c>
      <c r="K33" s="99" t="s">
        <v>107</v>
      </c>
      <c r="L33" s="99">
        <v>13597888.085000001</v>
      </c>
      <c r="M33" s="99">
        <v>124062774.95789999</v>
      </c>
      <c r="N33" s="90"/>
      <c r="O33" s="90"/>
      <c r="P33" s="90"/>
      <c r="Q33" s="90"/>
      <c r="R33" s="90"/>
    </row>
    <row r="34" spans="1:18">
      <c r="A34" s="88"/>
      <c r="B34" s="90" t="s">
        <v>205</v>
      </c>
      <c r="C34" s="90"/>
      <c r="D34" s="90"/>
      <c r="E34" s="99">
        <v>6223706.7498000003</v>
      </c>
      <c r="F34" s="99">
        <v>18566407.331</v>
      </c>
      <c r="G34" s="99">
        <v>12904737.046</v>
      </c>
      <c r="H34" s="99">
        <v>6103934.3054</v>
      </c>
      <c r="I34" s="99">
        <v>1555436.3848000001</v>
      </c>
      <c r="J34" s="99">
        <v>5475206.1799999997</v>
      </c>
      <c r="K34" s="99" t="s">
        <v>107</v>
      </c>
      <c r="L34" s="99">
        <v>6310061.8929000003</v>
      </c>
      <c r="M34" s="99">
        <v>57139489.889899999</v>
      </c>
      <c r="N34" s="90"/>
      <c r="O34" s="90"/>
      <c r="P34" s="90"/>
      <c r="Q34" s="90"/>
      <c r="R34" s="90"/>
    </row>
    <row r="35" spans="1:18">
      <c r="A35" s="88"/>
      <c r="B35" s="90" t="s">
        <v>24</v>
      </c>
      <c r="C35" s="90"/>
      <c r="D35" s="90"/>
      <c r="E35" s="99">
        <v>5691958.3391000004</v>
      </c>
      <c r="F35" s="99">
        <v>6440173.3693000004</v>
      </c>
      <c r="G35" s="99">
        <v>7122241.7309999997</v>
      </c>
      <c r="H35" s="99">
        <v>5464406.8784999996</v>
      </c>
      <c r="I35" s="99">
        <v>958429.14026000001</v>
      </c>
      <c r="J35" s="99">
        <v>2032566.94</v>
      </c>
      <c r="K35" s="99" t="s">
        <v>107</v>
      </c>
      <c r="L35" s="99">
        <v>4877854.6791000003</v>
      </c>
      <c r="M35" s="99">
        <v>32587631.077259999</v>
      </c>
      <c r="N35" s="90"/>
      <c r="O35" s="90"/>
      <c r="P35" s="90"/>
      <c r="Q35" s="90"/>
      <c r="R35" s="90"/>
    </row>
    <row r="36" spans="1:18">
      <c r="A36" s="88"/>
      <c r="B36" s="90" t="s">
        <v>103</v>
      </c>
      <c r="C36" s="90"/>
      <c r="D36" s="90"/>
      <c r="E36" s="99">
        <v>109097.34282999999</v>
      </c>
      <c r="F36" s="99">
        <v>2999413.5518</v>
      </c>
      <c r="G36" s="99">
        <v>799556.80929999996</v>
      </c>
      <c r="H36" s="99">
        <v>863985.47705999995</v>
      </c>
      <c r="I36" s="99">
        <v>17056.375053</v>
      </c>
      <c r="J36" s="99">
        <v>734719.36</v>
      </c>
      <c r="K36" s="99" t="s">
        <v>107</v>
      </c>
      <c r="L36" s="99">
        <v>738998.62344999996</v>
      </c>
      <c r="M36" s="99">
        <v>6262827.5394929992</v>
      </c>
      <c r="N36" s="90"/>
      <c r="O36" s="90"/>
      <c r="P36" s="90"/>
      <c r="Q36" s="90"/>
      <c r="R36" s="90"/>
    </row>
    <row r="37" spans="1:18" ht="21" customHeight="1">
      <c r="A37" s="88" t="s">
        <v>104</v>
      </c>
      <c r="C37" s="87"/>
      <c r="D37" s="87"/>
      <c r="E37" s="100"/>
      <c r="F37" s="100"/>
      <c r="G37" s="100"/>
      <c r="H37" s="100"/>
      <c r="I37" s="100"/>
      <c r="J37" s="100"/>
      <c r="K37" s="99"/>
      <c r="L37" s="100"/>
      <c r="M37" s="99"/>
      <c r="N37" s="87"/>
      <c r="O37" s="87"/>
      <c r="P37" s="87"/>
      <c r="Q37" s="87"/>
      <c r="R37" s="87"/>
    </row>
    <row r="38" spans="1:18" ht="12.75" customHeight="1">
      <c r="A38" s="88"/>
      <c r="B38" s="95" t="s">
        <v>173</v>
      </c>
      <c r="C38" s="87"/>
      <c r="D38" s="87"/>
      <c r="E38" s="103">
        <v>778</v>
      </c>
      <c r="F38" s="103">
        <v>2453</v>
      </c>
      <c r="G38" s="103">
        <v>1461</v>
      </c>
      <c r="H38" s="103">
        <v>853</v>
      </c>
      <c r="I38" s="103">
        <v>333</v>
      </c>
      <c r="J38" s="103">
        <v>699</v>
      </c>
      <c r="K38" s="103" t="s">
        <v>107</v>
      </c>
      <c r="L38" s="103">
        <v>900</v>
      </c>
      <c r="M38" s="103">
        <v>7477</v>
      </c>
      <c r="N38" s="87"/>
      <c r="O38" s="87"/>
      <c r="P38" s="87"/>
      <c r="Q38" s="87"/>
      <c r="R38" s="87"/>
    </row>
    <row r="39" spans="1:18" ht="12.75" customHeight="1">
      <c r="A39" s="94"/>
      <c r="B39" s="95" t="s">
        <v>174</v>
      </c>
      <c r="C39" s="97"/>
      <c r="D39" s="97"/>
      <c r="E39" s="103">
        <v>762</v>
      </c>
      <c r="F39" s="103">
        <v>2404</v>
      </c>
      <c r="G39" s="103">
        <v>1423</v>
      </c>
      <c r="H39" s="103">
        <v>830</v>
      </c>
      <c r="I39" s="103">
        <v>325</v>
      </c>
      <c r="J39" s="103">
        <v>695</v>
      </c>
      <c r="K39" s="103" t="s">
        <v>107</v>
      </c>
      <c r="L39" s="103">
        <v>884</v>
      </c>
      <c r="M39" s="103">
        <v>7323</v>
      </c>
      <c r="N39" s="97"/>
      <c r="O39" s="97"/>
      <c r="P39" s="92"/>
      <c r="Q39" s="95"/>
      <c r="R39" s="95"/>
    </row>
    <row r="40" spans="1:18">
      <c r="A40" s="94"/>
      <c r="B40" s="95" t="s">
        <v>105</v>
      </c>
      <c r="E40" s="103">
        <v>520.5</v>
      </c>
      <c r="F40" s="103">
        <v>1889.1</v>
      </c>
      <c r="G40" s="103">
        <v>1054.2800715999999</v>
      </c>
      <c r="H40" s="103">
        <v>582.25</v>
      </c>
      <c r="I40" s="103">
        <v>231.75</v>
      </c>
      <c r="J40" s="103">
        <v>538.94444443999998</v>
      </c>
      <c r="K40" s="103" t="s">
        <v>107</v>
      </c>
      <c r="L40" s="103">
        <v>683.42222221999998</v>
      </c>
      <c r="M40" s="103">
        <v>5500.2467382599989</v>
      </c>
    </row>
    <row r="41" spans="1:18" ht="21" customHeight="1">
      <c r="A41" s="94" t="s">
        <v>110</v>
      </c>
      <c r="B41" s="95"/>
      <c r="E41" s="102"/>
      <c r="F41" s="102"/>
      <c r="G41" s="102"/>
      <c r="H41" s="102"/>
      <c r="I41" s="102"/>
      <c r="J41" s="102"/>
      <c r="K41" s="99"/>
      <c r="L41" s="102"/>
      <c r="M41" s="103"/>
    </row>
    <row r="42" spans="1:18" ht="12.75" customHeight="1">
      <c r="B42" s="89" t="s">
        <v>146</v>
      </c>
      <c r="K42" s="99"/>
    </row>
    <row r="43" spans="1:18">
      <c r="B43" s="87" t="s">
        <v>165</v>
      </c>
      <c r="E43" s="101">
        <v>78.583838025000006</v>
      </c>
      <c r="F43" s="101">
        <v>257.72641311999996</v>
      </c>
      <c r="G43" s="101">
        <v>157.372574531</v>
      </c>
      <c r="H43" s="101">
        <v>81.218028969999992</v>
      </c>
      <c r="I43" s="101">
        <v>37.742570645000001</v>
      </c>
      <c r="J43" s="101">
        <v>76.315034628999996</v>
      </c>
      <c r="K43" s="101" t="s">
        <v>107</v>
      </c>
      <c r="L43" s="101">
        <v>79.547764470000004</v>
      </c>
      <c r="M43" s="103">
        <v>768.50622438999994</v>
      </c>
      <c r="N43" s="102"/>
    </row>
    <row r="44" spans="1:18">
      <c r="A44" s="94"/>
      <c r="B44" s="95" t="s">
        <v>98</v>
      </c>
      <c r="E44" s="101">
        <v>5.430587085</v>
      </c>
      <c r="F44" s="101">
        <v>14.450269219999999</v>
      </c>
      <c r="G44" s="101">
        <v>42.062663270000002</v>
      </c>
      <c r="H44" s="101">
        <v>9.1247800300000002</v>
      </c>
      <c r="I44" s="101">
        <v>2.6290132800000001</v>
      </c>
      <c r="J44" s="101">
        <v>9.2162811199999997</v>
      </c>
      <c r="K44" s="101" t="s">
        <v>107</v>
      </c>
      <c r="L44" s="101">
        <v>12.79660485</v>
      </c>
      <c r="M44" s="103">
        <v>95.710198854999987</v>
      </c>
      <c r="N44" s="102"/>
    </row>
    <row r="45" spans="1:18">
      <c r="A45" s="94"/>
      <c r="B45" s="95" t="s">
        <v>99</v>
      </c>
      <c r="E45" s="101">
        <v>48.228822524999998</v>
      </c>
      <c r="F45" s="101">
        <v>174.73502094</v>
      </c>
      <c r="G45" s="101">
        <v>52.695732935000002</v>
      </c>
      <c r="H45" s="101">
        <v>55.841563231999999</v>
      </c>
      <c r="I45" s="101">
        <v>24.713878483999999</v>
      </c>
      <c r="J45" s="101">
        <v>40.235294316999997</v>
      </c>
      <c r="K45" s="101" t="s">
        <v>107</v>
      </c>
      <c r="L45" s="101">
        <v>38.121568005999997</v>
      </c>
      <c r="M45" s="103">
        <v>434.57188043900004</v>
      </c>
      <c r="N45" s="102"/>
    </row>
    <row r="46" spans="1:18">
      <c r="B46" s="95" t="s">
        <v>167</v>
      </c>
      <c r="E46" s="101">
        <v>53.659409609999997</v>
      </c>
      <c r="F46" s="101">
        <v>189.18529015999999</v>
      </c>
      <c r="G46" s="101">
        <v>94.758396204999997</v>
      </c>
      <c r="H46" s="101">
        <v>64.966343261999995</v>
      </c>
      <c r="I46" s="101">
        <v>27.342891763999997</v>
      </c>
      <c r="J46" s="101">
        <v>49.451575436999995</v>
      </c>
      <c r="K46" s="101" t="s">
        <v>107</v>
      </c>
      <c r="L46" s="101">
        <v>50.918172855999998</v>
      </c>
      <c r="M46" s="103">
        <v>530.28207929399991</v>
      </c>
      <c r="N46" s="102"/>
    </row>
    <row r="47" spans="1:18" ht="21" customHeight="1">
      <c r="B47" s="89" t="s">
        <v>147</v>
      </c>
      <c r="E47" s="101"/>
      <c r="F47" s="101"/>
      <c r="G47" s="101"/>
      <c r="H47" s="101"/>
      <c r="I47" s="101"/>
      <c r="J47" s="101"/>
      <c r="K47" s="99"/>
      <c r="L47" s="101"/>
      <c r="M47" s="101"/>
      <c r="N47" s="102"/>
    </row>
    <row r="48" spans="1:18">
      <c r="B48" s="87" t="s">
        <v>165</v>
      </c>
      <c r="E48" s="101">
        <v>32.588656489999998</v>
      </c>
      <c r="F48" s="101">
        <v>152.70419673999999</v>
      </c>
      <c r="G48" s="101">
        <v>69.904579843999997</v>
      </c>
      <c r="H48" s="101">
        <v>36.742400453000002</v>
      </c>
      <c r="I48" s="101">
        <v>19.863692595</v>
      </c>
      <c r="J48" s="101">
        <v>39.576045037</v>
      </c>
      <c r="K48" s="101" t="s">
        <v>107</v>
      </c>
      <c r="L48" s="101">
        <v>34.384974872000001</v>
      </c>
      <c r="M48" s="103">
        <v>385.76454603099995</v>
      </c>
      <c r="N48" s="102"/>
    </row>
    <row r="49" spans="1:14">
      <c r="B49" s="95" t="s">
        <v>98</v>
      </c>
      <c r="E49" s="101">
        <v>1.68117619</v>
      </c>
      <c r="F49" s="101">
        <v>8.5456438800000001</v>
      </c>
      <c r="G49" s="101">
        <v>19.931527119999998</v>
      </c>
      <c r="H49" s="101">
        <v>4.0371429499999998</v>
      </c>
      <c r="I49" s="101">
        <v>0.80504522000000001</v>
      </c>
      <c r="J49" s="101">
        <v>3.9910898000000001</v>
      </c>
      <c r="K49" s="101" t="s">
        <v>107</v>
      </c>
      <c r="L49" s="101">
        <v>6.5365244599999999</v>
      </c>
      <c r="M49" s="103">
        <v>45.528149620000001</v>
      </c>
      <c r="N49" s="102"/>
    </row>
    <row r="50" spans="1:14">
      <c r="B50" s="95" t="s">
        <v>99</v>
      </c>
      <c r="E50" s="101">
        <v>22.230589235</v>
      </c>
      <c r="F50" s="101">
        <v>124.94194336</v>
      </c>
      <c r="G50" s="101">
        <v>31.687338180000001</v>
      </c>
      <c r="H50" s="101">
        <v>30.199078223000001</v>
      </c>
      <c r="I50" s="101">
        <v>17.119268483999999</v>
      </c>
      <c r="J50" s="101">
        <v>25.390374347000002</v>
      </c>
      <c r="K50" s="101" t="s">
        <v>107</v>
      </c>
      <c r="L50" s="101">
        <v>16.924020632000001</v>
      </c>
      <c r="M50" s="103">
        <v>268.49261246100002</v>
      </c>
      <c r="N50" s="102"/>
    </row>
    <row r="51" spans="1:14">
      <c r="B51" s="95" t="s">
        <v>167</v>
      </c>
      <c r="E51" s="101">
        <v>23.911765424999999</v>
      </c>
      <c r="F51" s="101">
        <v>133.48758723999998</v>
      </c>
      <c r="G51" s="101">
        <v>51.618865299999996</v>
      </c>
      <c r="H51" s="101">
        <v>34.236221173000004</v>
      </c>
      <c r="I51" s="101">
        <v>17.924313703999999</v>
      </c>
      <c r="J51" s="101">
        <v>29.381464147000003</v>
      </c>
      <c r="K51" s="101" t="s">
        <v>107</v>
      </c>
      <c r="L51" s="101">
        <v>23.460545092</v>
      </c>
      <c r="M51" s="103">
        <v>314.02076208099999</v>
      </c>
      <c r="N51" s="102"/>
    </row>
    <row r="56" spans="1:14">
      <c r="A56" s="5" t="s">
        <v>168</v>
      </c>
    </row>
    <row r="57" spans="1:14">
      <c r="A57" s="5" t="s">
        <v>94</v>
      </c>
    </row>
    <row r="58" spans="1:14">
      <c r="A58" s="5" t="s">
        <v>215</v>
      </c>
    </row>
  </sheetData>
  <hyperlinks>
    <hyperlink ref="G1" location="Contenu!A1" display="retour"/>
  </hyperlinks>
  <pageMargins left="0.70866141732283472" right="0.70866141732283472" top="0.74803149606299213" bottom="0.74803149606299213" header="0.31496062992125984" footer="0.31496062992125984"/>
  <pageSetup paperSize="9" scale="6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theme="6" tint="0.39997558519241921"/>
    <pageSetUpPr fitToPage="1"/>
  </sheetPr>
  <dimension ref="A1:R58"/>
  <sheetViews>
    <sheetView zoomScale="70" zoomScaleNormal="70" workbookViewId="0">
      <pane ySplit="4" topLeftCell="A5" activePane="bottomLeft" state="frozen"/>
      <selection activeCell="C18" sqref="C18"/>
      <selection pane="bottomLeft" activeCell="Q3" sqref="Q3"/>
    </sheetView>
  </sheetViews>
  <sheetFormatPr baseColWidth="10" defaultColWidth="11.453125" defaultRowHeight="12.5"/>
  <cols>
    <col min="1" max="1" width="2.26953125" style="82" customWidth="1"/>
    <col min="2" max="2" width="47.7265625" style="5" customWidth="1"/>
    <col min="3" max="4" width="3.7265625" style="5" customWidth="1"/>
    <col min="5" max="12" width="10.7265625" style="5" customWidth="1"/>
    <col min="13" max="13" width="13.7265625" style="5" customWidth="1"/>
    <col min="14" max="14" width="10.7265625" style="5" customWidth="1"/>
    <col min="15" max="18" width="11.453125" style="5"/>
    <col min="19" max="16384" width="11.453125" style="65"/>
  </cols>
  <sheetData>
    <row r="1" spans="1:18" ht="13">
      <c r="A1" s="26" t="s">
        <v>243</v>
      </c>
      <c r="E1" s="65"/>
      <c r="G1" s="31" t="s">
        <v>54</v>
      </c>
    </row>
    <row r="2" spans="1:18">
      <c r="A2" s="82" t="s">
        <v>0</v>
      </c>
    </row>
    <row r="3" spans="1:18">
      <c r="A3" s="82" t="s">
        <v>0</v>
      </c>
      <c r="B3" s="38"/>
    </row>
    <row r="4" spans="1:18">
      <c r="A4" s="83"/>
      <c r="B4" s="84"/>
      <c r="C4" s="85"/>
      <c r="D4" s="85"/>
      <c r="E4" s="83" t="s">
        <v>36</v>
      </c>
      <c r="F4" s="83" t="s">
        <v>37</v>
      </c>
      <c r="G4" s="83" t="s">
        <v>38</v>
      </c>
      <c r="H4" s="83" t="s">
        <v>248</v>
      </c>
      <c r="I4" s="83" t="s">
        <v>39</v>
      </c>
      <c r="J4" s="83" t="s">
        <v>206</v>
      </c>
      <c r="K4" s="83" t="s">
        <v>207</v>
      </c>
      <c r="L4" s="83" t="s">
        <v>40</v>
      </c>
      <c r="M4" s="83" t="s">
        <v>106</v>
      </c>
      <c r="N4" s="85"/>
      <c r="O4" s="108"/>
      <c r="P4" s="108"/>
      <c r="Q4" s="86"/>
      <c r="R4" s="86"/>
    </row>
    <row r="5" spans="1:18">
      <c r="A5" s="82" t="s">
        <v>100</v>
      </c>
      <c r="B5" s="87"/>
      <c r="C5" s="87"/>
      <c r="D5" s="87"/>
      <c r="E5" s="100"/>
      <c r="F5" s="100"/>
      <c r="G5" s="100"/>
      <c r="H5" s="100"/>
      <c r="I5" s="100"/>
      <c r="J5" s="100"/>
      <c r="K5" s="100"/>
      <c r="L5" s="100"/>
      <c r="M5" s="100"/>
      <c r="N5" s="87"/>
      <c r="O5" s="87"/>
      <c r="P5" s="87"/>
      <c r="Q5" s="87"/>
      <c r="R5" s="87"/>
    </row>
    <row r="6" spans="1:18">
      <c r="A6" s="88"/>
      <c r="B6" s="87" t="s">
        <v>140</v>
      </c>
      <c r="C6" s="90"/>
      <c r="D6" s="90"/>
      <c r="E6" s="99" t="s">
        <v>107</v>
      </c>
      <c r="F6" s="99" t="s">
        <v>107</v>
      </c>
      <c r="G6" s="99">
        <v>14121.242431385641</v>
      </c>
      <c r="H6" s="99">
        <v>9085.9991322891565</v>
      </c>
      <c r="I6" s="99" t="s">
        <v>107</v>
      </c>
      <c r="J6" s="99" t="s">
        <v>107</v>
      </c>
      <c r="K6" s="99" t="s">
        <v>107</v>
      </c>
      <c r="L6" s="99">
        <v>12017.449537605635</v>
      </c>
      <c r="M6" s="99">
        <v>12042.751176334108</v>
      </c>
      <c r="N6" s="90"/>
      <c r="O6" s="90"/>
      <c r="P6" s="90"/>
      <c r="Q6" s="90"/>
      <c r="R6" s="90"/>
    </row>
    <row r="7" spans="1:18" ht="12.75" customHeight="1">
      <c r="A7" s="88"/>
      <c r="B7" s="87" t="s">
        <v>141</v>
      </c>
      <c r="C7" s="90"/>
      <c r="D7" s="90"/>
      <c r="E7" s="99" t="s">
        <v>107</v>
      </c>
      <c r="F7" s="99" t="s">
        <v>107</v>
      </c>
      <c r="G7" s="99">
        <v>25813.57311769616</v>
      </c>
      <c r="H7" s="99">
        <v>9085.9991322891565</v>
      </c>
      <c r="I7" s="99" t="s">
        <v>107</v>
      </c>
      <c r="J7" s="99" t="s">
        <v>107</v>
      </c>
      <c r="K7" s="99" t="s">
        <v>107</v>
      </c>
      <c r="L7" s="99">
        <v>16156.317671408451</v>
      </c>
      <c r="M7" s="99">
        <v>17809.747960614848</v>
      </c>
      <c r="N7" s="90"/>
      <c r="O7" s="90"/>
      <c r="P7" s="90"/>
      <c r="Q7" s="90"/>
      <c r="R7" s="90"/>
    </row>
    <row r="8" spans="1:18" ht="21" customHeight="1">
      <c r="A8" s="88"/>
      <c r="B8" s="87" t="s">
        <v>142</v>
      </c>
      <c r="C8" s="90"/>
      <c r="D8" s="90"/>
      <c r="E8" s="99" t="s">
        <v>107</v>
      </c>
      <c r="F8" s="99" t="s">
        <v>107</v>
      </c>
      <c r="G8" s="99">
        <v>16244.260618519162</v>
      </c>
      <c r="H8" s="99">
        <v>16162.407372053149</v>
      </c>
      <c r="I8" s="99" t="s">
        <v>107</v>
      </c>
      <c r="J8" s="99" t="s">
        <v>107</v>
      </c>
      <c r="K8" s="99" t="s">
        <v>107</v>
      </c>
      <c r="L8" s="99">
        <v>16242.201092583358</v>
      </c>
      <c r="M8" s="99">
        <v>16228.488168089296</v>
      </c>
      <c r="N8" s="90"/>
      <c r="O8" s="90"/>
      <c r="P8" s="90"/>
      <c r="Q8" s="90"/>
      <c r="R8" s="90"/>
    </row>
    <row r="9" spans="1:18" ht="12.75" customHeight="1">
      <c r="A9" s="88"/>
      <c r="B9" s="87" t="s">
        <v>143</v>
      </c>
      <c r="C9" s="90"/>
      <c r="D9" s="90"/>
      <c r="E9" s="99" t="s">
        <v>107</v>
      </c>
      <c r="F9" s="99" t="s">
        <v>107</v>
      </c>
      <c r="G9" s="99">
        <v>29694.441636882992</v>
      </c>
      <c r="H9" s="99">
        <v>16162.407372053149</v>
      </c>
      <c r="I9" s="99" t="s">
        <v>107</v>
      </c>
      <c r="J9" s="99" t="s">
        <v>107</v>
      </c>
      <c r="K9" s="99" t="s">
        <v>107</v>
      </c>
      <c r="L9" s="99">
        <v>21836.094232267336</v>
      </c>
      <c r="M9" s="99">
        <v>23999.938205438513</v>
      </c>
      <c r="N9" s="90"/>
      <c r="O9" s="90"/>
      <c r="P9" s="90"/>
      <c r="Q9" s="90"/>
      <c r="R9" s="90"/>
    </row>
    <row r="10" spans="1:18" ht="21" customHeight="1">
      <c r="A10" s="82" t="s">
        <v>101</v>
      </c>
      <c r="B10" s="87"/>
      <c r="C10" s="90"/>
      <c r="D10" s="90"/>
      <c r="E10" s="99"/>
      <c r="F10" s="99"/>
      <c r="G10" s="99"/>
      <c r="H10" s="99"/>
      <c r="I10" s="99"/>
      <c r="J10" s="99"/>
      <c r="K10" s="99"/>
      <c r="L10" s="99"/>
      <c r="M10" s="99"/>
      <c r="N10" s="90"/>
      <c r="O10" s="90"/>
      <c r="P10" s="90"/>
      <c r="Q10" s="90"/>
      <c r="R10" s="90"/>
    </row>
    <row r="11" spans="1:18">
      <c r="A11" s="88"/>
      <c r="B11" s="87" t="s">
        <v>140</v>
      </c>
      <c r="C11" s="90"/>
      <c r="D11" s="90"/>
      <c r="E11" s="99" t="s">
        <v>107</v>
      </c>
      <c r="F11" s="99" t="s">
        <v>107</v>
      </c>
      <c r="G11" s="99">
        <v>15492.716728213689</v>
      </c>
      <c r="H11" s="99">
        <v>10055.796722650603</v>
      </c>
      <c r="I11" s="99" t="s">
        <v>107</v>
      </c>
      <c r="J11" s="99" t="s">
        <v>107</v>
      </c>
      <c r="K11" s="99" t="s">
        <v>107</v>
      </c>
      <c r="L11" s="99">
        <v>13099.566886338027</v>
      </c>
      <c r="M11" s="99">
        <v>13198.367430046404</v>
      </c>
      <c r="N11" s="90"/>
      <c r="O11" s="90"/>
      <c r="P11" s="90"/>
      <c r="Q11" s="90"/>
      <c r="R11" s="90"/>
    </row>
    <row r="12" spans="1:18" ht="12.75" customHeight="1">
      <c r="A12" s="88"/>
      <c r="B12" s="87" t="s">
        <v>141</v>
      </c>
      <c r="C12" s="90"/>
      <c r="D12" s="90"/>
      <c r="E12" s="99" t="s">
        <v>107</v>
      </c>
      <c r="F12" s="99" t="s">
        <v>107</v>
      </c>
      <c r="G12" s="99">
        <v>28286.198035893158</v>
      </c>
      <c r="H12" s="99">
        <v>10055.796722650603</v>
      </c>
      <c r="I12" s="99" t="s">
        <v>107</v>
      </c>
      <c r="J12" s="99" t="s">
        <v>107</v>
      </c>
      <c r="K12" s="99" t="s">
        <v>107</v>
      </c>
      <c r="L12" s="99">
        <v>17556.73058056338</v>
      </c>
      <c r="M12" s="99">
        <v>19479.041169141532</v>
      </c>
      <c r="N12" s="90"/>
      <c r="O12" s="90"/>
      <c r="P12" s="90"/>
      <c r="Q12" s="90"/>
      <c r="R12" s="90"/>
    </row>
    <row r="13" spans="1:18" ht="21" customHeight="1">
      <c r="A13" s="88"/>
      <c r="B13" s="87" t="s">
        <v>142</v>
      </c>
      <c r="C13" s="90"/>
      <c r="D13" s="90"/>
      <c r="E13" s="99" t="s">
        <v>107</v>
      </c>
      <c r="F13" s="99" t="s">
        <v>107</v>
      </c>
      <c r="G13" s="99">
        <v>17821.925333045914</v>
      </c>
      <c r="H13" s="99">
        <v>17887.508100728675</v>
      </c>
      <c r="I13" s="99" t="s">
        <v>107</v>
      </c>
      <c r="J13" s="99" t="s">
        <v>107</v>
      </c>
      <c r="K13" s="99" t="s">
        <v>107</v>
      </c>
      <c r="L13" s="99">
        <v>17704.738341346918</v>
      </c>
      <c r="M13" s="99">
        <v>17785.765606244462</v>
      </c>
      <c r="N13" s="90"/>
      <c r="O13" s="90"/>
      <c r="P13" s="90"/>
      <c r="Q13" s="90"/>
      <c r="R13" s="90"/>
    </row>
    <row r="14" spans="1:18">
      <c r="A14" s="88"/>
      <c r="B14" s="87" t="s">
        <v>143</v>
      </c>
      <c r="C14" s="90"/>
      <c r="D14" s="90"/>
      <c r="E14" s="99" t="s">
        <v>107</v>
      </c>
      <c r="F14" s="99" t="s">
        <v>107</v>
      </c>
      <c r="G14" s="99">
        <v>32538.806343331515</v>
      </c>
      <c r="H14" s="99">
        <v>17887.508100728675</v>
      </c>
      <c r="I14" s="99" t="s">
        <v>107</v>
      </c>
      <c r="J14" s="99" t="s">
        <v>107</v>
      </c>
      <c r="K14" s="99" t="s">
        <v>107</v>
      </c>
      <c r="L14" s="99">
        <v>23728.824300487442</v>
      </c>
      <c r="M14" s="99">
        <v>26249.432916986105</v>
      </c>
      <c r="N14" s="90"/>
      <c r="O14" s="90"/>
      <c r="P14" s="90"/>
      <c r="Q14" s="90"/>
      <c r="R14" s="90"/>
    </row>
    <row r="15" spans="1:18" ht="21" customHeight="1">
      <c r="A15" s="82" t="s">
        <v>130</v>
      </c>
      <c r="B15" s="91"/>
      <c r="C15" s="91"/>
      <c r="D15" s="91"/>
      <c r="E15" s="98"/>
      <c r="F15" s="98"/>
      <c r="G15" s="98"/>
      <c r="H15" s="98"/>
      <c r="I15" s="98"/>
      <c r="J15" s="98"/>
      <c r="K15" s="98"/>
      <c r="L15" s="98"/>
      <c r="M15" s="98"/>
      <c r="N15" s="91"/>
      <c r="O15" s="91"/>
      <c r="P15" s="91"/>
      <c r="Q15" s="87"/>
      <c r="R15" s="87"/>
    </row>
    <row r="16" spans="1:18" ht="14.25" customHeight="1">
      <c r="B16" s="92" t="s">
        <v>166</v>
      </c>
      <c r="C16" s="91"/>
      <c r="D16" s="91"/>
      <c r="E16" s="99" t="s">
        <v>107</v>
      </c>
      <c r="F16" s="99" t="s">
        <v>107</v>
      </c>
      <c r="G16" s="101">
        <v>7.8498820970524799</v>
      </c>
      <c r="H16" s="101">
        <v>31.486396818252228</v>
      </c>
      <c r="I16" s="99" t="s">
        <v>107</v>
      </c>
      <c r="J16" s="99" t="s">
        <v>107</v>
      </c>
      <c r="K16" s="99" t="s">
        <v>107</v>
      </c>
      <c r="L16" s="101">
        <v>7.7235759683824492</v>
      </c>
      <c r="M16" s="101">
        <v>9.3853810399938755</v>
      </c>
      <c r="N16" s="91"/>
      <c r="O16" s="91"/>
      <c r="P16" s="91"/>
      <c r="Q16" s="87"/>
      <c r="R16" s="87"/>
    </row>
    <row r="17" spans="1:18">
      <c r="A17" s="93"/>
      <c r="B17" s="92" t="s">
        <v>95</v>
      </c>
      <c r="C17" s="92"/>
      <c r="D17" s="92"/>
      <c r="E17" s="99" t="s">
        <v>107</v>
      </c>
      <c r="F17" s="99" t="s">
        <v>107</v>
      </c>
      <c r="G17" s="101">
        <v>36.384229495168782</v>
      </c>
      <c r="H17" s="101">
        <v>833.38566258969706</v>
      </c>
      <c r="I17" s="99" t="s">
        <v>107</v>
      </c>
      <c r="J17" s="99" t="s">
        <v>107</v>
      </c>
      <c r="K17" s="99" t="s">
        <v>107</v>
      </c>
      <c r="L17" s="101">
        <v>46.949174095058666</v>
      </c>
      <c r="M17" s="101">
        <v>53.163123858361431</v>
      </c>
      <c r="N17" s="92"/>
      <c r="O17" s="92"/>
      <c r="P17" s="92"/>
      <c r="Q17" s="92"/>
      <c r="R17" s="92"/>
    </row>
    <row r="18" spans="1:18">
      <c r="A18" s="93"/>
      <c r="B18" s="92" t="s">
        <v>96</v>
      </c>
      <c r="C18" s="92"/>
      <c r="D18" s="92"/>
      <c r="E18" s="99" t="s">
        <v>107</v>
      </c>
      <c r="F18" s="99" t="s">
        <v>107</v>
      </c>
      <c r="G18" s="101">
        <v>38.224586863942939</v>
      </c>
      <c r="H18" s="101">
        <v>34.118004702173991</v>
      </c>
      <c r="I18" s="99" t="s">
        <v>107</v>
      </c>
      <c r="J18" s="99" t="s">
        <v>107</v>
      </c>
      <c r="K18" s="99" t="s">
        <v>107</v>
      </c>
      <c r="L18" s="101">
        <v>21.719022479648221</v>
      </c>
      <c r="M18" s="101">
        <v>27.807060147092496</v>
      </c>
      <c r="N18" s="92"/>
      <c r="O18" s="92"/>
      <c r="P18" s="92"/>
      <c r="Q18" s="92"/>
      <c r="R18" s="92"/>
    </row>
    <row r="19" spans="1:18">
      <c r="A19" s="93"/>
      <c r="B19" s="92" t="s">
        <v>145</v>
      </c>
      <c r="C19" s="92"/>
      <c r="D19" s="92"/>
      <c r="E19" s="99" t="s">
        <v>107</v>
      </c>
      <c r="F19" s="99" t="s">
        <v>107</v>
      </c>
      <c r="G19" s="101">
        <v>18.640855178851304</v>
      </c>
      <c r="H19" s="101">
        <v>32.776179544833269</v>
      </c>
      <c r="I19" s="99" t="s">
        <v>107</v>
      </c>
      <c r="J19" s="99" t="s">
        <v>107</v>
      </c>
      <c r="K19" s="99" t="s">
        <v>107</v>
      </c>
      <c r="L19" s="101">
        <v>14.849525958674848</v>
      </c>
      <c r="M19" s="101">
        <v>18.257463545312053</v>
      </c>
      <c r="N19" s="92"/>
      <c r="O19" s="92"/>
      <c r="P19" s="92"/>
      <c r="Q19" s="92"/>
      <c r="R19" s="92"/>
    </row>
    <row r="20" spans="1:18" ht="21" customHeight="1">
      <c r="A20" s="82" t="s">
        <v>150</v>
      </c>
      <c r="B20" s="91"/>
      <c r="C20" s="92"/>
      <c r="D20" s="92"/>
      <c r="E20" s="98"/>
      <c r="F20" s="98"/>
      <c r="G20" s="98"/>
      <c r="H20" s="98"/>
      <c r="I20" s="98"/>
      <c r="J20" s="98"/>
      <c r="K20" s="98"/>
      <c r="L20" s="98"/>
      <c r="M20" s="98"/>
      <c r="N20" s="92"/>
      <c r="O20" s="92"/>
      <c r="P20" s="92"/>
      <c r="Q20" s="92"/>
      <c r="R20" s="92"/>
    </row>
    <row r="21" spans="1:18">
      <c r="A21" s="93"/>
      <c r="B21" s="92" t="s">
        <v>166</v>
      </c>
      <c r="C21" s="92"/>
      <c r="D21" s="92"/>
      <c r="E21" s="99" t="s">
        <v>107</v>
      </c>
      <c r="F21" s="99" t="s">
        <v>107</v>
      </c>
      <c r="G21" s="101">
        <v>19.406131609505536</v>
      </c>
      <c r="H21" s="101">
        <v>31.486396818252228</v>
      </c>
      <c r="I21" s="99" t="s">
        <v>107</v>
      </c>
      <c r="J21" s="99" t="s">
        <v>107</v>
      </c>
      <c r="K21" s="99" t="s">
        <v>107</v>
      </c>
      <c r="L21" s="101">
        <v>25.076918474420115</v>
      </c>
      <c r="M21" s="101">
        <v>23.82541117169162</v>
      </c>
      <c r="N21" s="92"/>
      <c r="O21" s="92"/>
      <c r="P21" s="92"/>
      <c r="Q21" s="92"/>
      <c r="R21" s="92"/>
    </row>
    <row r="22" spans="1:18">
      <c r="A22" s="93"/>
      <c r="B22" s="92" t="s">
        <v>95</v>
      </c>
      <c r="C22" s="92"/>
      <c r="D22" s="92"/>
      <c r="E22" s="99" t="s">
        <v>107</v>
      </c>
      <c r="F22" s="99" t="s">
        <v>107</v>
      </c>
      <c r="G22" s="101">
        <v>66.412534170842619</v>
      </c>
      <c r="H22" s="101">
        <v>833.38566258969706</v>
      </c>
      <c r="I22" s="99" t="s">
        <v>107</v>
      </c>
      <c r="J22" s="99" t="s">
        <v>107</v>
      </c>
      <c r="K22" s="99" t="s">
        <v>107</v>
      </c>
      <c r="L22" s="101">
        <v>129.98180794753992</v>
      </c>
      <c r="M22" s="101">
        <v>115.089445644615</v>
      </c>
      <c r="N22" s="92"/>
      <c r="O22" s="92"/>
      <c r="P22" s="92"/>
      <c r="Q22" s="92"/>
      <c r="R22" s="92"/>
    </row>
    <row r="23" spans="1:18">
      <c r="A23" s="93"/>
      <c r="B23" s="92" t="s">
        <v>96</v>
      </c>
      <c r="C23" s="92"/>
      <c r="D23" s="92"/>
      <c r="E23" s="99" t="s">
        <v>107</v>
      </c>
      <c r="F23" s="99" t="s">
        <v>107</v>
      </c>
      <c r="G23" s="101">
        <v>49.374442199915364</v>
      </c>
      <c r="H23" s="101">
        <v>34.118004702173991</v>
      </c>
      <c r="I23" s="99" t="s">
        <v>107</v>
      </c>
      <c r="J23" s="99" t="s">
        <v>107</v>
      </c>
      <c r="K23" s="99" t="s">
        <v>107</v>
      </c>
      <c r="L23" s="101">
        <v>89.667116794919423</v>
      </c>
      <c r="M23" s="101">
        <v>53.517728879277698</v>
      </c>
      <c r="N23" s="92"/>
      <c r="O23" s="92"/>
      <c r="P23" s="92"/>
      <c r="Q23" s="92"/>
      <c r="R23" s="92"/>
    </row>
    <row r="24" spans="1:18">
      <c r="A24" s="93"/>
      <c r="B24" s="92" t="s">
        <v>145</v>
      </c>
      <c r="C24" s="92"/>
      <c r="D24" s="92"/>
      <c r="E24" s="99" t="s">
        <v>107</v>
      </c>
      <c r="F24" s="99" t="s">
        <v>107</v>
      </c>
      <c r="G24" s="101">
        <v>28.319953871740495</v>
      </c>
      <c r="H24" s="101">
        <v>32.776179544833269</v>
      </c>
      <c r="I24" s="99" t="s">
        <v>107</v>
      </c>
      <c r="J24" s="99" t="s">
        <v>107</v>
      </c>
      <c r="K24" s="99" t="s">
        <v>107</v>
      </c>
      <c r="L24" s="101">
        <v>53.062376554369962</v>
      </c>
      <c r="M24" s="101">
        <v>36.530626684584277</v>
      </c>
      <c r="N24" s="92"/>
      <c r="O24" s="92"/>
      <c r="P24" s="92"/>
      <c r="Q24" s="92"/>
      <c r="R24" s="92"/>
    </row>
    <row r="25" spans="1:18" ht="21" customHeight="1">
      <c r="A25" s="88" t="s">
        <v>148</v>
      </c>
      <c r="B25" s="90"/>
      <c r="C25" s="90"/>
      <c r="D25" s="90"/>
      <c r="E25" s="99"/>
      <c r="F25" s="99"/>
      <c r="G25" s="99"/>
      <c r="H25" s="99"/>
      <c r="I25" s="99"/>
      <c r="J25" s="99"/>
      <c r="K25" s="99"/>
      <c r="L25" s="100"/>
      <c r="M25" s="100"/>
      <c r="N25" s="87"/>
      <c r="O25" s="87"/>
      <c r="P25" s="87"/>
      <c r="Q25" s="87"/>
      <c r="R25" s="87"/>
    </row>
    <row r="26" spans="1:18">
      <c r="A26" s="88"/>
      <c r="B26" s="90" t="s">
        <v>97</v>
      </c>
      <c r="C26" s="90"/>
      <c r="D26" s="90"/>
      <c r="E26" s="99" t="s">
        <v>107</v>
      </c>
      <c r="F26" s="99" t="s">
        <v>107</v>
      </c>
      <c r="G26" s="99">
        <v>17643413.816409998</v>
      </c>
      <c r="H26" s="99">
        <v>3770689.6398999998</v>
      </c>
      <c r="I26" s="99" t="s">
        <v>107</v>
      </c>
      <c r="J26" s="99" t="s">
        <v>107</v>
      </c>
      <c r="K26" s="99" t="s">
        <v>107</v>
      </c>
      <c r="L26" s="99">
        <v>28958290.339000002</v>
      </c>
      <c r="M26" s="99">
        <v>50372393.795309998</v>
      </c>
      <c r="N26" s="90"/>
      <c r="O26" s="90"/>
      <c r="P26" s="90"/>
      <c r="Q26" s="90"/>
      <c r="R26" s="90"/>
    </row>
    <row r="27" spans="1:18">
      <c r="A27" s="88"/>
      <c r="B27" s="90" t="s">
        <v>102</v>
      </c>
      <c r="C27" s="90"/>
      <c r="D27" s="90"/>
      <c r="E27" s="99" t="s">
        <v>107</v>
      </c>
      <c r="F27" s="99" t="s">
        <v>107</v>
      </c>
      <c r="G27" s="99">
        <v>8458624.2163999993</v>
      </c>
      <c r="H27" s="99">
        <v>3770689.6398999998</v>
      </c>
      <c r="I27" s="99">
        <v>0</v>
      </c>
      <c r="J27" s="99" t="s">
        <v>107</v>
      </c>
      <c r="K27" s="99" t="s">
        <v>107</v>
      </c>
      <c r="L27" s="99">
        <v>8532389.1717000008</v>
      </c>
      <c r="M27" s="99">
        <v>20761703.028000001</v>
      </c>
      <c r="N27" s="90"/>
      <c r="O27" s="90"/>
      <c r="P27" s="90"/>
      <c r="Q27" s="90"/>
      <c r="R27" s="90"/>
    </row>
    <row r="28" spans="1:18">
      <c r="A28" s="88"/>
      <c r="B28" s="90" t="s">
        <v>205</v>
      </c>
      <c r="C28" s="90"/>
      <c r="D28" s="90"/>
      <c r="E28" s="99" t="s">
        <v>107</v>
      </c>
      <c r="F28" s="99" t="s">
        <v>107</v>
      </c>
      <c r="G28" s="99">
        <v>7003706.0811000001</v>
      </c>
      <c r="H28" s="99">
        <v>0</v>
      </c>
      <c r="I28" s="99">
        <v>0</v>
      </c>
      <c r="J28" s="99" t="s">
        <v>107</v>
      </c>
      <c r="K28" s="99" t="s">
        <v>107</v>
      </c>
      <c r="L28" s="99">
        <v>2938596.375</v>
      </c>
      <c r="M28" s="99">
        <v>9942302.4561000001</v>
      </c>
      <c r="N28" s="90"/>
      <c r="O28" s="90"/>
      <c r="P28" s="90"/>
      <c r="Q28" s="90"/>
      <c r="R28" s="90"/>
    </row>
    <row r="29" spans="1:18">
      <c r="A29" s="88"/>
      <c r="B29" s="90" t="s">
        <v>24</v>
      </c>
      <c r="C29" s="90"/>
      <c r="D29" s="90"/>
      <c r="E29" s="99" t="s">
        <v>107</v>
      </c>
      <c r="F29" s="99" t="s">
        <v>107</v>
      </c>
      <c r="G29" s="99">
        <v>2005968.5686000001</v>
      </c>
      <c r="H29" s="99">
        <v>0</v>
      </c>
      <c r="I29" s="99">
        <v>0</v>
      </c>
      <c r="J29" s="99" t="s">
        <v>107</v>
      </c>
      <c r="K29" s="99" t="s">
        <v>107</v>
      </c>
      <c r="L29" s="99">
        <v>9829376.0515000001</v>
      </c>
      <c r="M29" s="99">
        <v>11835344.620100001</v>
      </c>
      <c r="N29" s="90"/>
      <c r="O29" s="90"/>
      <c r="P29" s="90"/>
      <c r="Q29" s="90"/>
      <c r="R29" s="90"/>
    </row>
    <row r="30" spans="1:18">
      <c r="A30" s="88"/>
      <c r="B30" s="90" t="s">
        <v>103</v>
      </c>
      <c r="C30" s="90"/>
      <c r="D30" s="90"/>
      <c r="E30" s="99" t="s">
        <v>107</v>
      </c>
      <c r="F30" s="99" t="s">
        <v>107</v>
      </c>
      <c r="G30" s="99">
        <v>175114.95030999999</v>
      </c>
      <c r="H30" s="99">
        <v>0</v>
      </c>
      <c r="I30" s="99">
        <v>0</v>
      </c>
      <c r="J30" s="99" t="s">
        <v>107</v>
      </c>
      <c r="K30" s="99" t="s">
        <v>107</v>
      </c>
      <c r="L30" s="99">
        <v>7657928.7407999998</v>
      </c>
      <c r="M30" s="99">
        <v>7833043.69111</v>
      </c>
      <c r="N30" s="90"/>
      <c r="O30" s="90"/>
      <c r="P30" s="90"/>
      <c r="Q30" s="90"/>
      <c r="R30" s="90"/>
    </row>
    <row r="31" spans="1:18" ht="21" customHeight="1">
      <c r="A31" s="88" t="s">
        <v>149</v>
      </c>
      <c r="B31" s="90"/>
      <c r="C31" s="90"/>
      <c r="D31" s="90"/>
      <c r="E31" s="99"/>
      <c r="F31" s="99"/>
      <c r="G31" s="99"/>
      <c r="H31" s="99"/>
      <c r="I31" s="99"/>
      <c r="J31" s="99"/>
      <c r="K31" s="99"/>
      <c r="L31" s="99"/>
      <c r="M31" s="99"/>
      <c r="N31" s="90"/>
      <c r="O31" s="90"/>
      <c r="P31" s="90"/>
      <c r="Q31" s="90"/>
      <c r="R31" s="90"/>
    </row>
    <row r="32" spans="1:18" ht="12.75" customHeight="1">
      <c r="A32" s="88"/>
      <c r="B32" s="90" t="s">
        <v>97</v>
      </c>
      <c r="C32" s="90"/>
      <c r="D32" s="90"/>
      <c r="E32" s="99" t="s">
        <v>107</v>
      </c>
      <c r="F32" s="99" t="s">
        <v>107</v>
      </c>
      <c r="G32" s="99">
        <v>19336322.558619998</v>
      </c>
      <c r="H32" s="99">
        <v>4173155.6398999998</v>
      </c>
      <c r="I32" s="99" t="s">
        <v>107</v>
      </c>
      <c r="J32" s="99" t="s">
        <v>107</v>
      </c>
      <c r="K32" s="99" t="s">
        <v>107</v>
      </c>
      <c r="L32" s="99">
        <v>31158243.334799998</v>
      </c>
      <c r="M32" s="99">
        <v>54667721.533319995</v>
      </c>
      <c r="N32" s="90"/>
      <c r="O32" s="90"/>
      <c r="P32" s="90"/>
      <c r="Q32" s="90"/>
      <c r="R32" s="90"/>
    </row>
    <row r="33" spans="1:18">
      <c r="A33" s="88"/>
      <c r="B33" s="90" t="s">
        <v>102</v>
      </c>
      <c r="C33" s="90"/>
      <c r="D33" s="90"/>
      <c r="E33" s="99" t="s">
        <v>107</v>
      </c>
      <c r="F33" s="99" t="s">
        <v>107</v>
      </c>
      <c r="G33" s="99">
        <v>9280137.3202</v>
      </c>
      <c r="H33" s="99">
        <v>4173155.6398999998</v>
      </c>
      <c r="I33" s="99">
        <v>0</v>
      </c>
      <c r="J33" s="99" t="s">
        <v>107</v>
      </c>
      <c r="K33" s="99" t="s">
        <v>107</v>
      </c>
      <c r="L33" s="99">
        <v>9300692.4892999995</v>
      </c>
      <c r="M33" s="99">
        <v>22753985.4494</v>
      </c>
      <c r="N33" s="90"/>
      <c r="O33" s="90"/>
      <c r="P33" s="90"/>
      <c r="Q33" s="90"/>
      <c r="R33" s="90"/>
    </row>
    <row r="34" spans="1:18">
      <c r="A34" s="88"/>
      <c r="B34" s="90" t="s">
        <v>205</v>
      </c>
      <c r="C34" s="90"/>
      <c r="D34" s="90"/>
      <c r="E34" s="99" t="s">
        <v>107</v>
      </c>
      <c r="F34" s="99" t="s">
        <v>107</v>
      </c>
      <c r="G34" s="99">
        <v>7663295.3032999998</v>
      </c>
      <c r="H34" s="99">
        <v>0</v>
      </c>
      <c r="I34" s="99">
        <v>0</v>
      </c>
      <c r="J34" s="99" t="s">
        <v>107</v>
      </c>
      <c r="K34" s="99" t="s">
        <v>107</v>
      </c>
      <c r="L34" s="99">
        <v>3164586.2228999999</v>
      </c>
      <c r="M34" s="99">
        <v>10827881.5262</v>
      </c>
      <c r="N34" s="90"/>
      <c r="O34" s="90"/>
      <c r="P34" s="90"/>
      <c r="Q34" s="90"/>
      <c r="R34" s="90"/>
    </row>
    <row r="35" spans="1:18">
      <c r="A35" s="88"/>
      <c r="B35" s="90" t="s">
        <v>24</v>
      </c>
      <c r="C35" s="90"/>
      <c r="D35" s="90"/>
      <c r="E35" s="99" t="s">
        <v>107</v>
      </c>
      <c r="F35" s="99" t="s">
        <v>107</v>
      </c>
      <c r="G35" s="99">
        <v>2203387.8876999998</v>
      </c>
      <c r="H35" s="99">
        <v>0</v>
      </c>
      <c r="I35" s="99">
        <v>0</v>
      </c>
      <c r="J35" s="99" t="s">
        <v>107</v>
      </c>
      <c r="K35" s="99" t="s">
        <v>107</v>
      </c>
      <c r="L35" s="99">
        <v>10495398.921</v>
      </c>
      <c r="M35" s="99">
        <v>12698786.808699999</v>
      </c>
      <c r="N35" s="90"/>
      <c r="O35" s="90"/>
      <c r="P35" s="90"/>
      <c r="Q35" s="90"/>
      <c r="R35" s="90"/>
    </row>
    <row r="36" spans="1:18">
      <c r="A36" s="88"/>
      <c r="B36" s="90" t="s">
        <v>103</v>
      </c>
      <c r="C36" s="90"/>
      <c r="D36" s="90"/>
      <c r="E36" s="99" t="s">
        <v>107</v>
      </c>
      <c r="F36" s="99" t="s">
        <v>107</v>
      </c>
      <c r="G36" s="99">
        <v>189502.04741999999</v>
      </c>
      <c r="H36" s="99">
        <v>0</v>
      </c>
      <c r="I36" s="99">
        <v>0</v>
      </c>
      <c r="J36" s="99" t="s">
        <v>107</v>
      </c>
      <c r="K36" s="99" t="s">
        <v>107</v>
      </c>
      <c r="L36" s="99">
        <v>8197565.7016000003</v>
      </c>
      <c r="M36" s="99">
        <v>8387067.74902</v>
      </c>
      <c r="N36" s="90"/>
      <c r="O36" s="90"/>
      <c r="P36" s="90"/>
      <c r="Q36" s="90"/>
      <c r="R36" s="90"/>
    </row>
    <row r="37" spans="1:18" ht="21" customHeight="1">
      <c r="A37" s="88" t="s">
        <v>104</v>
      </c>
      <c r="C37" s="87"/>
      <c r="D37" s="87"/>
      <c r="E37" s="100"/>
      <c r="F37" s="100"/>
      <c r="G37" s="100"/>
      <c r="H37" s="100"/>
      <c r="I37" s="100"/>
      <c r="J37" s="100"/>
      <c r="K37" s="100"/>
      <c r="L37" s="100"/>
      <c r="M37" s="99"/>
      <c r="N37" s="87"/>
      <c r="O37" s="87"/>
      <c r="P37" s="87"/>
      <c r="Q37" s="87"/>
      <c r="R37" s="87"/>
    </row>
    <row r="38" spans="1:18" ht="12.75" customHeight="1">
      <c r="A38" s="88"/>
      <c r="B38" s="95" t="s">
        <v>173</v>
      </c>
      <c r="C38" s="87"/>
      <c r="D38" s="87"/>
      <c r="E38" s="99" t="s">
        <v>107</v>
      </c>
      <c r="F38" s="99" t="s">
        <v>107</v>
      </c>
      <c r="G38" s="99">
        <v>609</v>
      </c>
      <c r="H38" s="99">
        <v>416</v>
      </c>
      <c r="I38" s="99">
        <v>0</v>
      </c>
      <c r="J38" s="99" t="s">
        <v>107</v>
      </c>
      <c r="K38" s="99" t="s">
        <v>107</v>
      </c>
      <c r="L38" s="99">
        <v>721</v>
      </c>
      <c r="M38" s="99">
        <v>1746</v>
      </c>
      <c r="N38" s="87"/>
      <c r="O38" s="87"/>
      <c r="P38" s="87"/>
      <c r="Q38" s="87"/>
      <c r="R38" s="87"/>
    </row>
    <row r="39" spans="1:18" ht="12.75" customHeight="1">
      <c r="A39" s="94"/>
      <c r="B39" s="95" t="s">
        <v>174</v>
      </c>
      <c r="C39" s="97"/>
      <c r="D39" s="97"/>
      <c r="E39" s="99" t="s">
        <v>107</v>
      </c>
      <c r="F39" s="99" t="s">
        <v>107</v>
      </c>
      <c r="G39" s="99">
        <v>599</v>
      </c>
      <c r="H39" s="99">
        <v>415</v>
      </c>
      <c r="I39" s="99">
        <v>0</v>
      </c>
      <c r="J39" s="99" t="s">
        <v>107</v>
      </c>
      <c r="K39" s="99" t="s">
        <v>107</v>
      </c>
      <c r="L39" s="99">
        <v>710</v>
      </c>
      <c r="M39" s="99">
        <v>1724</v>
      </c>
      <c r="N39" s="97"/>
      <c r="O39" s="97"/>
      <c r="P39" s="92"/>
      <c r="Q39" s="95"/>
      <c r="R39" s="95"/>
    </row>
    <row r="40" spans="1:18">
      <c r="A40" s="94"/>
      <c r="B40" s="95" t="s">
        <v>105</v>
      </c>
      <c r="E40" s="99" t="s">
        <v>107</v>
      </c>
      <c r="F40" s="99" t="s">
        <v>107</v>
      </c>
      <c r="G40" s="99">
        <v>520.71463361999997</v>
      </c>
      <c r="H40" s="99">
        <v>233.3</v>
      </c>
      <c r="I40" s="99">
        <v>0</v>
      </c>
      <c r="J40" s="99" t="s">
        <v>107</v>
      </c>
      <c r="K40" s="99" t="s">
        <v>107</v>
      </c>
      <c r="L40" s="99">
        <v>525.32222221999996</v>
      </c>
      <c r="M40" s="99">
        <v>1279.33685584</v>
      </c>
    </row>
    <row r="41" spans="1:18" ht="21" customHeight="1">
      <c r="A41" s="94" t="s">
        <v>110</v>
      </c>
      <c r="B41" s="95"/>
      <c r="E41" s="99"/>
      <c r="F41" s="99"/>
      <c r="G41" s="107"/>
      <c r="H41" s="107"/>
      <c r="I41" s="99"/>
      <c r="J41" s="99"/>
      <c r="K41" s="99"/>
      <c r="L41" s="107"/>
      <c r="M41" s="99"/>
    </row>
    <row r="42" spans="1:18" ht="12.75" customHeight="1">
      <c r="B42" s="89" t="s">
        <v>146</v>
      </c>
    </row>
    <row r="43" spans="1:18">
      <c r="B43" s="87" t="s">
        <v>165</v>
      </c>
      <c r="E43" s="99" t="s">
        <v>107</v>
      </c>
      <c r="F43" s="99" t="s">
        <v>107</v>
      </c>
      <c r="G43" s="101">
        <v>76.306878573999995</v>
      </c>
      <c r="H43" s="101">
        <v>13.180295045999999</v>
      </c>
      <c r="I43" s="101">
        <v>2.2764269700000002</v>
      </c>
      <c r="J43" s="101" t="s">
        <v>107</v>
      </c>
      <c r="K43" s="101" t="s">
        <v>107</v>
      </c>
      <c r="L43" s="101">
        <v>91.926330874000001</v>
      </c>
      <c r="M43" s="99">
        <v>183.68993146399998</v>
      </c>
      <c r="N43" s="103"/>
    </row>
    <row r="44" spans="1:18">
      <c r="A44" s="94"/>
      <c r="B44" s="95" t="s">
        <v>98</v>
      </c>
      <c r="E44" s="99" t="s">
        <v>107</v>
      </c>
      <c r="F44" s="99" t="s">
        <v>107</v>
      </c>
      <c r="G44" s="101">
        <v>16.46317672</v>
      </c>
      <c r="H44" s="101">
        <v>0.49796873000000003</v>
      </c>
      <c r="I44" s="101">
        <v>0.344611</v>
      </c>
      <c r="J44" s="101" t="s">
        <v>107</v>
      </c>
      <c r="K44" s="101" t="s">
        <v>107</v>
      </c>
      <c r="L44" s="101">
        <v>15.122736740000001</v>
      </c>
      <c r="M44" s="99">
        <v>32.428493189999998</v>
      </c>
      <c r="N44" s="103"/>
    </row>
    <row r="45" spans="1:18">
      <c r="A45" s="94"/>
      <c r="B45" s="95" t="s">
        <v>99</v>
      </c>
      <c r="E45" s="99" t="s">
        <v>107</v>
      </c>
      <c r="F45" s="99" t="s">
        <v>107</v>
      </c>
      <c r="G45" s="101">
        <v>15.67054216</v>
      </c>
      <c r="H45" s="101">
        <v>12.163665596</v>
      </c>
      <c r="I45" s="101">
        <v>1.4741980699999999</v>
      </c>
      <c r="J45" s="101" t="s">
        <v>107</v>
      </c>
      <c r="K45" s="101" t="s">
        <v>107</v>
      </c>
      <c r="L45" s="101">
        <v>32.690237355999997</v>
      </c>
      <c r="M45" s="99">
        <v>61.998643181999995</v>
      </c>
      <c r="N45" s="103"/>
    </row>
    <row r="46" spans="1:18">
      <c r="B46" s="95" t="s">
        <v>167</v>
      </c>
      <c r="E46" s="99" t="s">
        <v>107</v>
      </c>
      <c r="F46" s="99" t="s">
        <v>107</v>
      </c>
      <c r="G46" s="99">
        <v>32.133718880000004</v>
      </c>
      <c r="H46" s="99">
        <v>12.661634326</v>
      </c>
      <c r="I46" s="99">
        <v>1.8188090699999999</v>
      </c>
      <c r="J46" s="99" t="s">
        <v>107</v>
      </c>
      <c r="K46" s="99" t="s">
        <v>107</v>
      </c>
      <c r="L46" s="99">
        <v>47.812974095999998</v>
      </c>
      <c r="M46" s="99">
        <v>94.427136372000007</v>
      </c>
      <c r="N46" s="103"/>
    </row>
    <row r="47" spans="1:18" ht="21" customHeight="1">
      <c r="B47" s="89" t="s">
        <v>147</v>
      </c>
      <c r="E47" s="99"/>
      <c r="F47" s="99"/>
      <c r="G47" s="101"/>
      <c r="H47" s="101"/>
      <c r="I47" s="99"/>
      <c r="J47" s="99"/>
      <c r="K47" s="99"/>
      <c r="L47" s="101"/>
      <c r="M47" s="101"/>
      <c r="N47" s="102"/>
    </row>
    <row r="48" spans="1:18">
      <c r="B48" s="87" t="s">
        <v>165</v>
      </c>
      <c r="E48" s="99" t="s">
        <v>107</v>
      </c>
      <c r="F48" s="99" t="s">
        <v>107</v>
      </c>
      <c r="G48" s="101">
        <v>30.866532911</v>
      </c>
      <c r="H48" s="101">
        <v>13.180295045999999</v>
      </c>
      <c r="I48" s="101">
        <v>0</v>
      </c>
      <c r="J48" s="101" t="s">
        <v>107</v>
      </c>
      <c r="K48" s="101" t="s">
        <v>107</v>
      </c>
      <c r="L48" s="101">
        <v>28.312888632</v>
      </c>
      <c r="M48" s="99">
        <v>72.359716589000001</v>
      </c>
      <c r="N48" s="103"/>
    </row>
    <row r="49" spans="1:14">
      <c r="B49" s="95" t="s">
        <v>98</v>
      </c>
      <c r="E49" s="99" t="s">
        <v>107</v>
      </c>
      <c r="F49" s="99" t="s">
        <v>107</v>
      </c>
      <c r="G49" s="101">
        <v>9.0193817700000007</v>
      </c>
      <c r="H49" s="101">
        <v>0.49796873000000003</v>
      </c>
      <c r="I49" s="101">
        <v>0</v>
      </c>
      <c r="J49" s="101" t="s">
        <v>107</v>
      </c>
      <c r="K49" s="101" t="s">
        <v>107</v>
      </c>
      <c r="L49" s="101">
        <v>5.4623028500000004</v>
      </c>
      <c r="M49" s="99">
        <v>14.979653350000001</v>
      </c>
      <c r="N49" s="103"/>
    </row>
    <row r="50" spans="1:14">
      <c r="B50" s="95" t="s">
        <v>99</v>
      </c>
      <c r="E50" s="99" t="s">
        <v>107</v>
      </c>
      <c r="F50" s="99" t="s">
        <v>107</v>
      </c>
      <c r="G50" s="101">
        <v>12.131782625</v>
      </c>
      <c r="H50" s="101">
        <v>12.163665596</v>
      </c>
      <c r="I50" s="101">
        <v>0</v>
      </c>
      <c r="J50" s="101" t="s">
        <v>107</v>
      </c>
      <c r="K50" s="101" t="s">
        <v>107</v>
      </c>
      <c r="L50" s="101">
        <v>7.9181758640000002</v>
      </c>
      <c r="M50" s="99">
        <v>32.213624084999999</v>
      </c>
      <c r="N50" s="103"/>
    </row>
    <row r="51" spans="1:14">
      <c r="B51" s="95" t="s">
        <v>167</v>
      </c>
      <c r="E51" s="99" t="s">
        <v>107</v>
      </c>
      <c r="F51" s="99" t="s">
        <v>107</v>
      </c>
      <c r="G51" s="99">
        <v>21.151164395000002</v>
      </c>
      <c r="H51" s="99">
        <v>12.661634326</v>
      </c>
      <c r="I51" s="99">
        <v>0</v>
      </c>
      <c r="J51" s="99" t="s">
        <v>107</v>
      </c>
      <c r="K51" s="99" t="s">
        <v>107</v>
      </c>
      <c r="L51" s="99">
        <v>13.380478714000001</v>
      </c>
      <c r="M51" s="99">
        <v>47.193277434999999</v>
      </c>
      <c r="N51" s="103"/>
    </row>
    <row r="56" spans="1:14">
      <c r="A56" s="5" t="s">
        <v>168</v>
      </c>
    </row>
    <row r="57" spans="1:14">
      <c r="A57" s="5" t="s">
        <v>94</v>
      </c>
    </row>
    <row r="58" spans="1:14">
      <c r="A58" s="5" t="s">
        <v>215</v>
      </c>
    </row>
  </sheetData>
  <hyperlinks>
    <hyperlink ref="G1" location="Contenu!A1" display="retour"/>
  </hyperlinks>
  <pageMargins left="0.70866141732283472" right="0.70866141732283472" top="0.74803149606299213" bottom="0.74803149606299213" header="0.31496062992125984" footer="0.31496062992125984"/>
  <pageSetup paperSize="9" scale="6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theme="6" tint="0.39997558519241921"/>
    <pageSetUpPr fitToPage="1"/>
  </sheetPr>
  <dimension ref="A1:R58"/>
  <sheetViews>
    <sheetView zoomScale="74" zoomScaleNormal="74" workbookViewId="0">
      <pane ySplit="4" topLeftCell="A5" activePane="bottomLeft" state="frozen"/>
      <selection activeCell="C18" sqref="C18"/>
      <selection pane="bottomLeft" activeCell="Q3" sqref="Q3"/>
    </sheetView>
  </sheetViews>
  <sheetFormatPr baseColWidth="10" defaultColWidth="11.453125" defaultRowHeight="12.5"/>
  <cols>
    <col min="1" max="1" width="2.26953125" style="82" customWidth="1"/>
    <col min="2" max="2" width="47.7265625" style="5" customWidth="1"/>
    <col min="3" max="4" width="3.7265625" style="5" customWidth="1"/>
    <col min="5" max="12" width="10.7265625" style="5" customWidth="1"/>
    <col min="13" max="13" width="13.7265625" style="5" customWidth="1"/>
    <col min="14" max="14" width="10.7265625" style="5" customWidth="1"/>
    <col min="15" max="18" width="11.453125" style="5"/>
    <col min="19" max="16384" width="11.453125" style="65"/>
  </cols>
  <sheetData>
    <row r="1" spans="1:18" ht="13">
      <c r="A1" s="26" t="s">
        <v>244</v>
      </c>
      <c r="E1" s="65"/>
      <c r="G1" s="31" t="s">
        <v>54</v>
      </c>
    </row>
    <row r="2" spans="1:18">
      <c r="A2" s="82" t="s">
        <v>0</v>
      </c>
    </row>
    <row r="3" spans="1:18">
      <c r="A3" s="82" t="s">
        <v>0</v>
      </c>
      <c r="B3" s="38"/>
    </row>
    <row r="4" spans="1:18">
      <c r="A4" s="83"/>
      <c r="B4" s="84"/>
      <c r="C4" s="85"/>
      <c r="D4" s="85"/>
      <c r="E4" s="83" t="s">
        <v>36</v>
      </c>
      <c r="F4" s="83" t="s">
        <v>37</v>
      </c>
      <c r="G4" s="83" t="s">
        <v>38</v>
      </c>
      <c r="H4" s="83" t="s">
        <v>248</v>
      </c>
      <c r="I4" s="83" t="s">
        <v>39</v>
      </c>
      <c r="J4" s="83" t="s">
        <v>206</v>
      </c>
      <c r="K4" s="83" t="s">
        <v>207</v>
      </c>
      <c r="L4" s="83" t="s">
        <v>40</v>
      </c>
      <c r="M4" s="83" t="s">
        <v>106</v>
      </c>
      <c r="N4" s="85"/>
      <c r="O4" s="108"/>
      <c r="P4" s="108"/>
      <c r="Q4" s="86"/>
      <c r="R4" s="86"/>
    </row>
    <row r="5" spans="1:18">
      <c r="A5" s="82" t="s">
        <v>100</v>
      </c>
      <c r="B5" s="87"/>
      <c r="C5" s="87"/>
      <c r="D5" s="87"/>
      <c r="E5" s="100"/>
      <c r="F5" s="100"/>
      <c r="G5" s="100"/>
      <c r="H5" s="100"/>
      <c r="I5" s="100"/>
      <c r="J5" s="100"/>
      <c r="K5" s="100"/>
      <c r="L5" s="100"/>
      <c r="M5" s="100"/>
      <c r="N5" s="87"/>
      <c r="O5" s="87"/>
      <c r="P5" s="87"/>
      <c r="Q5" s="87"/>
      <c r="R5" s="87"/>
    </row>
    <row r="6" spans="1:18">
      <c r="A6" s="88"/>
      <c r="B6" s="87" t="s">
        <v>140</v>
      </c>
      <c r="C6" s="90"/>
      <c r="D6" s="90"/>
      <c r="E6" s="99">
        <v>17637.675977514053</v>
      </c>
      <c r="F6" s="99">
        <v>22841.305119534281</v>
      </c>
      <c r="G6" s="99" t="s">
        <v>107</v>
      </c>
      <c r="H6" s="99" t="s">
        <v>107</v>
      </c>
      <c r="I6" s="99">
        <v>16311.242006629835</v>
      </c>
      <c r="J6" s="99">
        <v>22831.88698795181</v>
      </c>
      <c r="K6" s="99" t="s">
        <v>107</v>
      </c>
      <c r="L6" s="99">
        <v>20165.325508337814</v>
      </c>
      <c r="M6" s="99">
        <v>20574.798622832881</v>
      </c>
      <c r="N6" s="90"/>
      <c r="O6" s="90"/>
      <c r="P6" s="90"/>
      <c r="Q6" s="90"/>
      <c r="R6" s="90"/>
    </row>
    <row r="7" spans="1:18" ht="12.75" customHeight="1">
      <c r="A7" s="88"/>
      <c r="B7" s="87" t="s">
        <v>141</v>
      </c>
      <c r="C7" s="90"/>
      <c r="D7" s="90"/>
      <c r="E7" s="99">
        <v>22919.961655215491</v>
      </c>
      <c r="F7" s="99">
        <v>28175.400500388099</v>
      </c>
      <c r="G7" s="99" t="s">
        <v>107</v>
      </c>
      <c r="H7" s="99" t="s">
        <v>107</v>
      </c>
      <c r="I7" s="99">
        <v>20002.268703204423</v>
      </c>
      <c r="J7" s="99">
        <v>32586.076305220882</v>
      </c>
      <c r="K7" s="99" t="s">
        <v>107</v>
      </c>
      <c r="L7" s="99">
        <v>23737.324113663261</v>
      </c>
      <c r="M7" s="99">
        <v>25467.207600860951</v>
      </c>
      <c r="N7" s="90"/>
      <c r="O7" s="90"/>
      <c r="P7" s="90"/>
      <c r="Q7" s="90"/>
      <c r="R7" s="90"/>
    </row>
    <row r="8" spans="1:18" ht="21" customHeight="1">
      <c r="A8" s="88"/>
      <c r="B8" s="87" t="s">
        <v>142</v>
      </c>
      <c r="C8" s="90"/>
      <c r="D8" s="90"/>
      <c r="E8" s="99">
        <v>25589.414807430901</v>
      </c>
      <c r="F8" s="99">
        <v>25324.060424505315</v>
      </c>
      <c r="G8" s="99" t="s">
        <v>107</v>
      </c>
      <c r="H8" s="99" t="s">
        <v>107</v>
      </c>
      <c r="I8" s="99">
        <v>22721.239940017553</v>
      </c>
      <c r="J8" s="99">
        <v>29845.865045583098</v>
      </c>
      <c r="K8" s="99" t="s">
        <v>107</v>
      </c>
      <c r="L8" s="99">
        <v>26706.513925691925</v>
      </c>
      <c r="M8" s="99">
        <v>25529.469852202525</v>
      </c>
      <c r="N8" s="90"/>
      <c r="O8" s="90"/>
      <c r="P8" s="90"/>
      <c r="Q8" s="90"/>
      <c r="R8" s="90"/>
    </row>
    <row r="9" spans="1:18" ht="12.75" customHeight="1">
      <c r="A9" s="88"/>
      <c r="B9" s="87" t="s">
        <v>143</v>
      </c>
      <c r="C9" s="90"/>
      <c r="D9" s="90"/>
      <c r="E9" s="99">
        <v>33253.156873584048</v>
      </c>
      <c r="F9" s="99">
        <v>31237.949890448883</v>
      </c>
      <c r="G9" s="99" t="s">
        <v>107</v>
      </c>
      <c r="H9" s="99" t="s">
        <v>107</v>
      </c>
      <c r="I9" s="99">
        <v>27862.767676764644</v>
      </c>
      <c r="J9" s="99">
        <v>42596.550880087438</v>
      </c>
      <c r="K9" s="99" t="s">
        <v>107</v>
      </c>
      <c r="L9" s="99">
        <v>31437.190376029048</v>
      </c>
      <c r="M9" s="99">
        <v>31600.032670280565</v>
      </c>
      <c r="N9" s="90"/>
      <c r="O9" s="90"/>
      <c r="P9" s="90"/>
      <c r="Q9" s="90"/>
      <c r="R9" s="90"/>
    </row>
    <row r="10" spans="1:18" ht="21" customHeight="1">
      <c r="A10" s="82" t="s">
        <v>101</v>
      </c>
      <c r="B10" s="87"/>
      <c r="C10" s="90"/>
      <c r="D10" s="90"/>
      <c r="E10" s="99"/>
      <c r="F10" s="99"/>
      <c r="G10" s="99"/>
      <c r="H10" s="99"/>
      <c r="I10" s="99"/>
      <c r="J10" s="99"/>
      <c r="K10" s="99"/>
      <c r="L10" s="99"/>
      <c r="M10" s="99"/>
      <c r="N10" s="90"/>
      <c r="O10" s="90"/>
      <c r="P10" s="90"/>
      <c r="Q10" s="90"/>
      <c r="R10" s="90"/>
    </row>
    <row r="11" spans="1:18">
      <c r="A11" s="88"/>
      <c r="B11" s="87" t="s">
        <v>140</v>
      </c>
      <c r="C11" s="90"/>
      <c r="D11" s="90"/>
      <c r="E11" s="99">
        <v>20223.245460961898</v>
      </c>
      <c r="F11" s="99">
        <v>25503.061077102197</v>
      </c>
      <c r="G11" s="99" t="s">
        <v>107</v>
      </c>
      <c r="H11" s="99" t="s">
        <v>107</v>
      </c>
      <c r="I11" s="99">
        <v>18295.424281767955</v>
      </c>
      <c r="J11" s="99">
        <v>28171.694216867472</v>
      </c>
      <c r="K11" s="99" t="s">
        <v>107</v>
      </c>
      <c r="L11" s="99">
        <v>22819.661304464767</v>
      </c>
      <c r="M11" s="99">
        <v>23226.867348272204</v>
      </c>
      <c r="N11" s="90"/>
      <c r="O11" s="90"/>
      <c r="P11" s="90"/>
      <c r="Q11" s="90"/>
      <c r="R11" s="90"/>
    </row>
    <row r="12" spans="1:18" ht="12.75" customHeight="1">
      <c r="A12" s="88"/>
      <c r="B12" s="87" t="s">
        <v>141</v>
      </c>
      <c r="C12" s="90"/>
      <c r="D12" s="90"/>
      <c r="E12" s="99">
        <v>25797.440829169267</v>
      </c>
      <c r="F12" s="99">
        <v>31270.519081241913</v>
      </c>
      <c r="G12" s="99" t="s">
        <v>107</v>
      </c>
      <c r="H12" s="99" t="s">
        <v>107</v>
      </c>
      <c r="I12" s="99">
        <v>22090.411014364639</v>
      </c>
      <c r="J12" s="99">
        <v>38359.040160642573</v>
      </c>
      <c r="K12" s="99" t="s">
        <v>107</v>
      </c>
      <c r="L12" s="99">
        <v>26830.174561377084</v>
      </c>
      <c r="M12" s="99">
        <v>28491.894857188352</v>
      </c>
      <c r="N12" s="90"/>
      <c r="O12" s="90"/>
      <c r="P12" s="90"/>
      <c r="Q12" s="90"/>
      <c r="R12" s="90"/>
    </row>
    <row r="13" spans="1:18" ht="21" customHeight="1">
      <c r="A13" s="88"/>
      <c r="B13" s="87" t="s">
        <v>142</v>
      </c>
      <c r="C13" s="90"/>
      <c r="D13" s="90"/>
      <c r="E13" s="99">
        <v>29340.657891255098</v>
      </c>
      <c r="F13" s="99">
        <v>28275.138235163766</v>
      </c>
      <c r="G13" s="99" t="s">
        <v>107</v>
      </c>
      <c r="H13" s="99" t="s">
        <v>107</v>
      </c>
      <c r="I13" s="99">
        <v>25485.166901546221</v>
      </c>
      <c r="J13" s="99">
        <v>36826.066288158654</v>
      </c>
      <c r="K13" s="99" t="s">
        <v>107</v>
      </c>
      <c r="L13" s="99">
        <v>30221.857919192884</v>
      </c>
      <c r="M13" s="99">
        <v>28820.190204475413</v>
      </c>
      <c r="N13" s="90"/>
      <c r="O13" s="90"/>
      <c r="P13" s="90"/>
      <c r="Q13" s="90"/>
      <c r="R13" s="90"/>
    </row>
    <row r="14" spans="1:18">
      <c r="A14" s="88"/>
      <c r="B14" s="87" t="s">
        <v>143</v>
      </c>
      <c r="C14" s="90"/>
      <c r="D14" s="90"/>
      <c r="E14" s="99">
        <v>37427.913699592202</v>
      </c>
      <c r="F14" s="99">
        <v>34669.495047451252</v>
      </c>
      <c r="G14" s="99" t="s">
        <v>107</v>
      </c>
      <c r="H14" s="99" t="s">
        <v>107</v>
      </c>
      <c r="I14" s="99">
        <v>30771.508927828763</v>
      </c>
      <c r="J14" s="99">
        <v>50142.974889319157</v>
      </c>
      <c r="K14" s="99" t="s">
        <v>107</v>
      </c>
      <c r="L14" s="99">
        <v>35533.293536764002</v>
      </c>
      <c r="M14" s="99">
        <v>35353.102799339234</v>
      </c>
      <c r="N14" s="90"/>
      <c r="O14" s="90"/>
      <c r="P14" s="90"/>
      <c r="Q14" s="90"/>
      <c r="R14" s="90"/>
    </row>
    <row r="15" spans="1:18" ht="21" customHeight="1">
      <c r="A15" s="82" t="s">
        <v>130</v>
      </c>
      <c r="B15" s="91"/>
      <c r="C15" s="91"/>
      <c r="D15" s="91"/>
      <c r="E15" s="98"/>
      <c r="F15" s="98"/>
      <c r="G15" s="98"/>
      <c r="H15" s="98"/>
      <c r="I15" s="98"/>
      <c r="J15" s="98"/>
      <c r="K15" s="98"/>
      <c r="L15" s="98"/>
      <c r="M15" s="98"/>
      <c r="N15" s="91"/>
      <c r="O15" s="91"/>
      <c r="P15" s="91"/>
      <c r="Q15" s="87"/>
      <c r="R15" s="87"/>
    </row>
    <row r="16" spans="1:18" ht="14.25" customHeight="1">
      <c r="B16" s="92" t="s">
        <v>166</v>
      </c>
      <c r="C16" s="91"/>
      <c r="D16" s="91"/>
      <c r="E16" s="101">
        <v>10.714498804174832</v>
      </c>
      <c r="F16" s="101">
        <v>8.8423533989461802</v>
      </c>
      <c r="G16" s="99" t="s">
        <v>107</v>
      </c>
      <c r="H16" s="99" t="s">
        <v>107</v>
      </c>
      <c r="I16" s="101">
        <v>9.8753195089422334</v>
      </c>
      <c r="J16" s="101">
        <v>6.7054059042452447</v>
      </c>
      <c r="K16" s="99" t="s">
        <v>107</v>
      </c>
      <c r="L16" s="101">
        <v>11.270707769237688</v>
      </c>
      <c r="M16" s="101">
        <v>9.6325762897318192</v>
      </c>
      <c r="N16" s="91"/>
      <c r="O16" s="91"/>
      <c r="P16" s="91"/>
      <c r="Q16" s="87"/>
      <c r="R16" s="87"/>
    </row>
    <row r="17" spans="1:18">
      <c r="A17" s="93"/>
      <c r="B17" s="92" t="s">
        <v>95</v>
      </c>
      <c r="C17" s="92"/>
      <c r="D17" s="92"/>
      <c r="E17" s="101">
        <v>108.95080952271859</v>
      </c>
      <c r="F17" s="101">
        <v>93.694872903383938</v>
      </c>
      <c r="G17" s="99" t="s">
        <v>107</v>
      </c>
      <c r="H17" s="99" t="s">
        <v>107</v>
      </c>
      <c r="I17" s="101">
        <v>69.730206987131012</v>
      </c>
      <c r="J17" s="101">
        <v>79.338703684155789</v>
      </c>
      <c r="K17" s="99" t="s">
        <v>107</v>
      </c>
      <c r="L17" s="101">
        <v>47.830809495258066</v>
      </c>
      <c r="M17" s="101">
        <v>76.436398521807078</v>
      </c>
      <c r="N17" s="92"/>
      <c r="O17" s="92"/>
      <c r="P17" s="92"/>
      <c r="Q17" s="92"/>
      <c r="R17" s="92"/>
    </row>
    <row r="18" spans="1:18">
      <c r="A18" s="93"/>
      <c r="B18" s="92" t="s">
        <v>96</v>
      </c>
      <c r="C18" s="92"/>
      <c r="D18" s="92"/>
      <c r="E18" s="101">
        <v>21.198361095252984</v>
      </c>
      <c r="F18" s="101">
        <v>12.58130078846256</v>
      </c>
      <c r="G18" s="99" t="s">
        <v>107</v>
      </c>
      <c r="H18" s="99" t="s">
        <v>107</v>
      </c>
      <c r="I18" s="101">
        <v>15.37935475560016</v>
      </c>
      <c r="J18" s="101">
        <v>9.7332964317093822</v>
      </c>
      <c r="K18" s="99" t="s">
        <v>107</v>
      </c>
      <c r="L18" s="101">
        <v>21.073217016110636</v>
      </c>
      <c r="M18" s="101">
        <v>15.267291100610024</v>
      </c>
      <c r="N18" s="92"/>
      <c r="O18" s="92"/>
      <c r="P18" s="92"/>
      <c r="Q18" s="92"/>
      <c r="R18" s="92"/>
    </row>
    <row r="19" spans="1:18">
      <c r="A19" s="93"/>
      <c r="B19" s="92" t="s">
        <v>145</v>
      </c>
      <c r="C19" s="92"/>
      <c r="D19" s="92"/>
      <c r="E19" s="101">
        <v>17.745626736739258</v>
      </c>
      <c r="F19" s="101">
        <v>11.091887648799322</v>
      </c>
      <c r="G19" s="99" t="s">
        <v>107</v>
      </c>
      <c r="H19" s="99" t="s">
        <v>107</v>
      </c>
      <c r="I19" s="101">
        <v>12.600295060597068</v>
      </c>
      <c r="J19" s="101">
        <v>8.6696955323886939</v>
      </c>
      <c r="K19" s="99" t="s">
        <v>107</v>
      </c>
      <c r="L19" s="101">
        <v>14.62830373756915</v>
      </c>
      <c r="M19" s="101">
        <v>12.725515753178561</v>
      </c>
      <c r="N19" s="92"/>
      <c r="O19" s="92"/>
      <c r="P19" s="92"/>
      <c r="Q19" s="92"/>
      <c r="R19" s="92"/>
    </row>
    <row r="20" spans="1:18" ht="21" customHeight="1">
      <c r="A20" s="82" t="s">
        <v>150</v>
      </c>
      <c r="B20" s="91"/>
      <c r="C20" s="92"/>
      <c r="D20" s="92"/>
      <c r="E20" s="98"/>
      <c r="F20" s="98"/>
      <c r="G20" s="99"/>
      <c r="H20" s="99"/>
      <c r="I20" s="98"/>
      <c r="J20" s="98"/>
      <c r="K20" s="99"/>
      <c r="L20" s="98"/>
      <c r="M20" s="98"/>
      <c r="N20" s="92"/>
      <c r="O20" s="92"/>
      <c r="P20" s="92"/>
      <c r="Q20" s="92"/>
      <c r="R20" s="92"/>
    </row>
    <row r="21" spans="1:18">
      <c r="A21" s="93"/>
      <c r="B21" s="92" t="s">
        <v>166</v>
      </c>
      <c r="C21" s="92"/>
      <c r="D21" s="92"/>
      <c r="E21" s="101">
        <v>17.415950774401033</v>
      </c>
      <c r="F21" s="101">
        <v>12.350664769918197</v>
      </c>
      <c r="G21" s="99" t="s">
        <v>107</v>
      </c>
      <c r="H21" s="99" t="s">
        <v>107</v>
      </c>
      <c r="I21" s="101">
        <v>15.219597054774734</v>
      </c>
      <c r="J21" s="101">
        <v>11.051087173046922</v>
      </c>
      <c r="K21" s="99" t="s">
        <v>107</v>
      </c>
      <c r="L21" s="101">
        <v>16.930968227118573</v>
      </c>
      <c r="M21" s="101">
        <v>14.210792976148333</v>
      </c>
      <c r="N21" s="92"/>
      <c r="O21" s="92"/>
      <c r="P21" s="92"/>
      <c r="Q21" s="92"/>
      <c r="R21" s="92"/>
    </row>
    <row r="22" spans="1:18">
      <c r="A22" s="93"/>
      <c r="B22" s="92" t="s">
        <v>95</v>
      </c>
      <c r="C22" s="92"/>
      <c r="D22" s="92"/>
      <c r="E22" s="101">
        <v>161.07595275470263</v>
      </c>
      <c r="F22" s="101">
        <v>140.20127361294917</v>
      </c>
      <c r="G22" s="99" t="s">
        <v>107</v>
      </c>
      <c r="H22" s="99" t="s">
        <v>107</v>
      </c>
      <c r="I22" s="101">
        <v>211.51416752277316</v>
      </c>
      <c r="J22" s="101">
        <v>129.14239131150737</v>
      </c>
      <c r="K22" s="99" t="s">
        <v>107</v>
      </c>
      <c r="L22" s="101">
        <v>76.423569066685843</v>
      </c>
      <c r="M22" s="101">
        <v>124.62033640322494</v>
      </c>
      <c r="N22" s="92"/>
      <c r="O22" s="92"/>
      <c r="P22" s="92"/>
      <c r="Q22" s="92"/>
      <c r="R22" s="92"/>
    </row>
    <row r="23" spans="1:18">
      <c r="A23" s="93"/>
      <c r="B23" s="92" t="s">
        <v>96</v>
      </c>
      <c r="C23" s="92"/>
      <c r="D23" s="92"/>
      <c r="E23" s="101">
        <v>28.610624366038557</v>
      </c>
      <c r="F23" s="101">
        <v>15.692614164474316</v>
      </c>
      <c r="G23" s="99" t="s">
        <v>107</v>
      </c>
      <c r="H23" s="99" t="s">
        <v>107</v>
      </c>
      <c r="I23" s="101">
        <v>19.989760975836472</v>
      </c>
      <c r="J23" s="101">
        <v>13.488703742038467</v>
      </c>
      <c r="K23" s="99" t="s">
        <v>107</v>
      </c>
      <c r="L23" s="101">
        <v>26.296962468618126</v>
      </c>
      <c r="M23" s="101">
        <v>19.417049433012192</v>
      </c>
      <c r="N23" s="92"/>
      <c r="O23" s="92"/>
      <c r="P23" s="92"/>
      <c r="Q23" s="92"/>
      <c r="R23" s="92"/>
    </row>
    <row r="24" spans="1:18">
      <c r="A24" s="93"/>
      <c r="B24" s="92" t="s">
        <v>145</v>
      </c>
      <c r="C24" s="92"/>
      <c r="D24" s="92"/>
      <c r="E24" s="101">
        <v>24.295254037575535</v>
      </c>
      <c r="F24" s="101">
        <v>14.112961858499027</v>
      </c>
      <c r="G24" s="99" t="s">
        <v>107</v>
      </c>
      <c r="H24" s="99" t="s">
        <v>107</v>
      </c>
      <c r="I24" s="101">
        <v>18.263697204640145</v>
      </c>
      <c r="J24" s="101">
        <v>12.213069361105068</v>
      </c>
      <c r="K24" s="99" t="s">
        <v>107</v>
      </c>
      <c r="L24" s="101">
        <v>19.564810436886876</v>
      </c>
      <c r="M24" s="101">
        <v>16.799522000844732</v>
      </c>
      <c r="N24" s="92"/>
      <c r="O24" s="92"/>
      <c r="P24" s="92"/>
      <c r="Q24" s="92"/>
      <c r="R24" s="92"/>
    </row>
    <row r="25" spans="1:18" ht="21" customHeight="1">
      <c r="A25" s="88" t="s">
        <v>148</v>
      </c>
      <c r="B25" s="90"/>
      <c r="C25" s="90"/>
      <c r="D25" s="90"/>
      <c r="E25" s="99"/>
      <c r="F25" s="99"/>
      <c r="G25" s="99"/>
      <c r="H25" s="99"/>
      <c r="I25" s="99"/>
      <c r="J25" s="99"/>
      <c r="K25" s="99"/>
      <c r="L25" s="100"/>
      <c r="M25" s="100"/>
      <c r="N25" s="87"/>
      <c r="O25" s="87"/>
      <c r="P25" s="87"/>
      <c r="Q25" s="87"/>
      <c r="R25" s="87"/>
    </row>
    <row r="26" spans="1:18">
      <c r="A26" s="88"/>
      <c r="B26" s="90" t="s">
        <v>97</v>
      </c>
      <c r="C26" s="90"/>
      <c r="D26" s="90"/>
      <c r="E26" s="99">
        <v>39011362.419999994</v>
      </c>
      <c r="F26" s="99">
        <v>118663949.21340001</v>
      </c>
      <c r="G26" s="99" t="s">
        <v>107</v>
      </c>
      <c r="H26" s="99" t="s">
        <v>107</v>
      </c>
      <c r="I26" s="99">
        <v>21636299.862410001</v>
      </c>
      <c r="J26" s="99">
        <v>9267508.2799999993</v>
      </c>
      <c r="K26" s="99" t="s">
        <v>107</v>
      </c>
      <c r="L26" s="99">
        <v>48117874.743770003</v>
      </c>
      <c r="M26" s="99">
        <v>236696994.51958001</v>
      </c>
      <c r="N26" s="90"/>
      <c r="O26" s="90"/>
      <c r="P26" s="90"/>
      <c r="Q26" s="90"/>
      <c r="R26" s="90"/>
    </row>
    <row r="27" spans="1:18">
      <c r="A27" s="88"/>
      <c r="B27" s="90" t="s">
        <v>102</v>
      </c>
      <c r="C27" s="90"/>
      <c r="D27" s="90"/>
      <c r="E27" s="99">
        <v>28237919.239999998</v>
      </c>
      <c r="F27" s="99">
        <v>88281644.287</v>
      </c>
      <c r="G27" s="99" t="s">
        <v>107</v>
      </c>
      <c r="H27" s="99" t="s">
        <v>107</v>
      </c>
      <c r="I27" s="99">
        <v>14761674.016000001</v>
      </c>
      <c r="J27" s="99">
        <v>5685139.8600000003</v>
      </c>
      <c r="K27" s="99" t="s">
        <v>107</v>
      </c>
      <c r="L27" s="99">
        <v>37487340.119999997</v>
      </c>
      <c r="M27" s="99">
        <v>174453717.523</v>
      </c>
      <c r="N27" s="90"/>
      <c r="O27" s="90"/>
      <c r="P27" s="90"/>
      <c r="Q27" s="90"/>
      <c r="R27" s="90"/>
    </row>
    <row r="28" spans="1:18">
      <c r="A28" s="88"/>
      <c r="B28" s="90" t="s">
        <v>205</v>
      </c>
      <c r="C28" s="90"/>
      <c r="D28" s="90"/>
      <c r="E28" s="99">
        <v>8456939.3699999992</v>
      </c>
      <c r="F28" s="99">
        <v>20616278.647</v>
      </c>
      <c r="G28" s="99" t="s">
        <v>107</v>
      </c>
      <c r="H28" s="99" t="s">
        <v>107</v>
      </c>
      <c r="I28" s="99">
        <v>3340379.1603999999</v>
      </c>
      <c r="J28" s="99">
        <v>2428793.14</v>
      </c>
      <c r="K28" s="99" t="s">
        <v>107</v>
      </c>
      <c r="L28" s="99">
        <v>6640345.4073000001</v>
      </c>
      <c r="M28" s="99">
        <v>41482735.724699996</v>
      </c>
      <c r="N28" s="90"/>
      <c r="O28" s="90"/>
      <c r="P28" s="90"/>
      <c r="Q28" s="90"/>
      <c r="R28" s="90"/>
    </row>
    <row r="29" spans="1:18">
      <c r="A29" s="88"/>
      <c r="B29" s="90" t="s">
        <v>24</v>
      </c>
      <c r="C29" s="90"/>
      <c r="D29" s="90"/>
      <c r="E29" s="99">
        <v>2211360.0499999998</v>
      </c>
      <c r="F29" s="99">
        <v>6611195.1092999997</v>
      </c>
      <c r="G29" s="99" t="s">
        <v>107</v>
      </c>
      <c r="H29" s="99" t="s">
        <v>107</v>
      </c>
      <c r="I29" s="99">
        <v>3263080.3632999999</v>
      </c>
      <c r="J29" s="99">
        <v>515135.26</v>
      </c>
      <c r="K29" s="99" t="s">
        <v>107</v>
      </c>
      <c r="L29" s="99">
        <v>3459803.3716000002</v>
      </c>
      <c r="M29" s="99">
        <v>16060574.154199999</v>
      </c>
      <c r="N29" s="90"/>
      <c r="O29" s="90"/>
      <c r="P29" s="90"/>
      <c r="Q29" s="90"/>
      <c r="R29" s="90"/>
    </row>
    <row r="30" spans="1:18">
      <c r="A30" s="88"/>
      <c r="B30" s="90" t="s">
        <v>103</v>
      </c>
      <c r="C30" s="90"/>
      <c r="D30" s="90"/>
      <c r="E30" s="99">
        <v>105143.76</v>
      </c>
      <c r="F30" s="99">
        <v>3154831.1701000002</v>
      </c>
      <c r="G30" s="99" t="s">
        <v>107</v>
      </c>
      <c r="H30" s="99" t="s">
        <v>107</v>
      </c>
      <c r="I30" s="99">
        <v>271166.32270999998</v>
      </c>
      <c r="J30" s="99">
        <v>638440.02</v>
      </c>
      <c r="K30" s="99" t="s">
        <v>107</v>
      </c>
      <c r="L30" s="99">
        <v>530385.84487000003</v>
      </c>
      <c r="M30" s="99">
        <v>4699967.1176800001</v>
      </c>
      <c r="N30" s="90"/>
      <c r="O30" s="90"/>
      <c r="P30" s="90"/>
      <c r="Q30" s="90"/>
      <c r="R30" s="90"/>
    </row>
    <row r="31" spans="1:18" ht="21" customHeight="1">
      <c r="A31" s="88" t="s">
        <v>149</v>
      </c>
      <c r="B31" s="90"/>
      <c r="C31" s="90"/>
      <c r="D31" s="90"/>
      <c r="E31" s="99"/>
      <c r="F31" s="99"/>
      <c r="G31" s="99"/>
      <c r="H31" s="99"/>
      <c r="I31" s="99"/>
      <c r="J31" s="99"/>
      <c r="K31" s="99"/>
      <c r="L31" s="99"/>
      <c r="M31" s="99"/>
      <c r="N31" s="90"/>
      <c r="O31" s="90"/>
      <c r="P31" s="90"/>
      <c r="Q31" s="90"/>
      <c r="R31" s="90"/>
    </row>
    <row r="32" spans="1:18" ht="12.75" customHeight="1">
      <c r="A32" s="88"/>
      <c r="B32" s="90" t="s">
        <v>97</v>
      </c>
      <c r="C32" s="90"/>
      <c r="D32" s="90"/>
      <c r="E32" s="99">
        <v>43961186.140199997</v>
      </c>
      <c r="F32" s="99">
        <v>131739035.8</v>
      </c>
      <c r="G32" s="99" t="s">
        <v>107</v>
      </c>
      <c r="H32" s="99" t="s">
        <v>107</v>
      </c>
      <c r="I32" s="99">
        <v>23929953.262969997</v>
      </c>
      <c r="J32" s="99">
        <v>10791556.279999999</v>
      </c>
      <c r="K32" s="99" t="s">
        <v>107</v>
      </c>
      <c r="L32" s="99">
        <v>54322528.242969997</v>
      </c>
      <c r="M32" s="99">
        <v>264744259.72613999</v>
      </c>
      <c r="N32" s="90"/>
      <c r="O32" s="90"/>
      <c r="P32" s="90"/>
      <c r="Q32" s="90"/>
      <c r="R32" s="90"/>
    </row>
    <row r="33" spans="1:18">
      <c r="A33" s="88"/>
      <c r="B33" s="90" t="s">
        <v>102</v>
      </c>
      <c r="C33" s="90"/>
      <c r="D33" s="90"/>
      <c r="E33" s="99">
        <v>32377415.982999999</v>
      </c>
      <c r="F33" s="99">
        <v>98569331.062999994</v>
      </c>
      <c r="G33" s="99" t="s">
        <v>107</v>
      </c>
      <c r="H33" s="99" t="s">
        <v>107</v>
      </c>
      <c r="I33" s="99">
        <v>16557358.975</v>
      </c>
      <c r="J33" s="99">
        <v>7014751.8600000003</v>
      </c>
      <c r="K33" s="99" t="s">
        <v>107</v>
      </c>
      <c r="L33" s="99">
        <v>42421750.365000002</v>
      </c>
      <c r="M33" s="99">
        <v>196940608.24600002</v>
      </c>
      <c r="N33" s="90"/>
      <c r="O33" s="90"/>
      <c r="P33" s="90"/>
      <c r="Q33" s="90"/>
      <c r="R33" s="90"/>
    </row>
    <row r="34" spans="1:18">
      <c r="A34" s="88"/>
      <c r="B34" s="90" t="s">
        <v>205</v>
      </c>
      <c r="C34" s="90"/>
      <c r="D34" s="90"/>
      <c r="E34" s="99">
        <v>8924286.7844999991</v>
      </c>
      <c r="F34" s="99">
        <v>22291225.186000001</v>
      </c>
      <c r="G34" s="99" t="s">
        <v>107</v>
      </c>
      <c r="H34" s="99" t="s">
        <v>107</v>
      </c>
      <c r="I34" s="99">
        <v>3434462.9929999998</v>
      </c>
      <c r="J34" s="99">
        <v>2536649.14</v>
      </c>
      <c r="K34" s="99" t="s">
        <v>107</v>
      </c>
      <c r="L34" s="99">
        <v>7455544.1446000002</v>
      </c>
      <c r="M34" s="99">
        <v>44642168.248099998</v>
      </c>
      <c r="N34" s="90"/>
      <c r="O34" s="90"/>
      <c r="P34" s="90"/>
      <c r="Q34" s="90"/>
      <c r="R34" s="90"/>
    </row>
    <row r="35" spans="1:18">
      <c r="A35" s="88"/>
      <c r="B35" s="90" t="s">
        <v>24</v>
      </c>
      <c r="C35" s="90"/>
      <c r="D35" s="90"/>
      <c r="E35" s="99">
        <v>2542663.1567000002</v>
      </c>
      <c r="F35" s="99">
        <v>7417323.0060999999</v>
      </c>
      <c r="G35" s="99" t="s">
        <v>107</v>
      </c>
      <c r="H35" s="99" t="s">
        <v>107</v>
      </c>
      <c r="I35" s="99">
        <v>3651291.2913000002</v>
      </c>
      <c r="J35" s="99">
        <v>572374.26</v>
      </c>
      <c r="K35" s="99" t="s">
        <v>107</v>
      </c>
      <c r="L35" s="99">
        <v>3878665.8073</v>
      </c>
      <c r="M35" s="99">
        <v>18062317.521400001</v>
      </c>
      <c r="N35" s="90"/>
      <c r="O35" s="90"/>
      <c r="P35" s="90"/>
      <c r="Q35" s="90"/>
      <c r="R35" s="90"/>
    </row>
    <row r="36" spans="1:18">
      <c r="A36" s="88"/>
      <c r="B36" s="90" t="s">
        <v>103</v>
      </c>
      <c r="C36" s="90"/>
      <c r="D36" s="90"/>
      <c r="E36" s="99">
        <v>116820.216</v>
      </c>
      <c r="F36" s="99">
        <v>3461156.5449000001</v>
      </c>
      <c r="G36" s="99" t="s">
        <v>107</v>
      </c>
      <c r="H36" s="99" t="s">
        <v>107</v>
      </c>
      <c r="I36" s="99">
        <v>286840.00367000001</v>
      </c>
      <c r="J36" s="99">
        <v>667781.02</v>
      </c>
      <c r="K36" s="99" t="s">
        <v>107</v>
      </c>
      <c r="L36" s="99">
        <v>566567.92607000005</v>
      </c>
      <c r="M36" s="99">
        <v>5099165.7106400002</v>
      </c>
      <c r="N36" s="90"/>
      <c r="O36" s="90"/>
      <c r="P36" s="90"/>
      <c r="Q36" s="90"/>
      <c r="R36" s="90"/>
    </row>
    <row r="37" spans="1:18" ht="21" customHeight="1">
      <c r="A37" s="88" t="s">
        <v>104</v>
      </c>
      <c r="C37" s="87"/>
      <c r="D37" s="87"/>
      <c r="E37" s="100"/>
      <c r="F37" s="100"/>
      <c r="G37" s="100"/>
      <c r="H37" s="100"/>
      <c r="I37" s="100"/>
      <c r="J37" s="100"/>
      <c r="K37" s="100"/>
      <c r="L37" s="100"/>
      <c r="M37" s="99"/>
      <c r="N37" s="87"/>
      <c r="O37" s="87"/>
      <c r="P37" s="87"/>
      <c r="Q37" s="87"/>
      <c r="R37" s="87"/>
    </row>
    <row r="38" spans="1:18" ht="12.75" customHeight="1">
      <c r="A38" s="88"/>
      <c r="B38" s="95" t="s">
        <v>173</v>
      </c>
      <c r="C38" s="87"/>
      <c r="D38" s="87"/>
      <c r="E38" s="103">
        <v>1614</v>
      </c>
      <c r="F38" s="103">
        <v>3918</v>
      </c>
      <c r="G38" s="103" t="s">
        <v>107</v>
      </c>
      <c r="H38" s="103" t="s">
        <v>107</v>
      </c>
      <c r="I38" s="103">
        <v>1003</v>
      </c>
      <c r="J38" s="103">
        <v>250</v>
      </c>
      <c r="K38" s="103" t="s">
        <v>107</v>
      </c>
      <c r="L38" s="103">
        <v>1873</v>
      </c>
      <c r="M38" s="103">
        <v>8658</v>
      </c>
      <c r="N38" s="87"/>
      <c r="O38" s="87"/>
      <c r="P38" s="87"/>
      <c r="Q38" s="87"/>
      <c r="R38" s="87"/>
    </row>
    <row r="39" spans="1:18" ht="12.75" customHeight="1">
      <c r="A39" s="94"/>
      <c r="B39" s="95" t="s">
        <v>174</v>
      </c>
      <c r="C39" s="97"/>
      <c r="D39" s="97"/>
      <c r="E39" s="103">
        <v>1601</v>
      </c>
      <c r="F39" s="103">
        <v>3865</v>
      </c>
      <c r="G39" s="103" t="s">
        <v>107</v>
      </c>
      <c r="H39" s="103" t="s">
        <v>107</v>
      </c>
      <c r="I39" s="103">
        <v>905</v>
      </c>
      <c r="J39" s="103">
        <v>249</v>
      </c>
      <c r="K39" s="103" t="s">
        <v>107</v>
      </c>
      <c r="L39" s="103">
        <v>1859</v>
      </c>
      <c r="M39" s="103">
        <v>8479</v>
      </c>
      <c r="N39" s="97"/>
      <c r="O39" s="97"/>
      <c r="P39" s="92"/>
      <c r="Q39" s="95"/>
      <c r="R39" s="95"/>
    </row>
    <row r="40" spans="1:18">
      <c r="A40" s="94"/>
      <c r="B40" s="95" t="s">
        <v>105</v>
      </c>
      <c r="E40" s="103">
        <v>1103.5</v>
      </c>
      <c r="F40" s="103">
        <v>3486.0777776999998</v>
      </c>
      <c r="G40" s="103" t="s">
        <v>107</v>
      </c>
      <c r="H40" s="103" t="s">
        <v>107</v>
      </c>
      <c r="I40" s="103">
        <v>649.68611109999995</v>
      </c>
      <c r="J40" s="103">
        <v>190.48333332999999</v>
      </c>
      <c r="K40" s="103" t="s">
        <v>107</v>
      </c>
      <c r="L40" s="103">
        <v>1403.6777778000001</v>
      </c>
      <c r="M40" s="103">
        <v>6833.4249999300009</v>
      </c>
    </row>
    <row r="41" spans="1:18" ht="21" customHeight="1">
      <c r="A41" s="94" t="s">
        <v>110</v>
      </c>
      <c r="B41" s="95"/>
      <c r="E41" s="102"/>
      <c r="F41" s="102"/>
      <c r="G41" s="102"/>
      <c r="H41" s="102"/>
      <c r="I41" s="102"/>
      <c r="J41" s="102"/>
      <c r="K41" s="102"/>
      <c r="L41" s="102"/>
      <c r="M41" s="103"/>
    </row>
    <row r="42" spans="1:18" ht="12.75" customHeight="1">
      <c r="B42" s="89" t="s">
        <v>146</v>
      </c>
    </row>
    <row r="43" spans="1:18">
      <c r="B43" s="87" t="s">
        <v>165</v>
      </c>
      <c r="E43" s="101">
        <v>149.42369486999999</v>
      </c>
      <c r="F43" s="101">
        <v>437.10082888800002</v>
      </c>
      <c r="G43" s="101" t="s">
        <v>107</v>
      </c>
      <c r="H43" s="101" t="s">
        <v>107</v>
      </c>
      <c r="I43" s="101">
        <v>91.642604492999993</v>
      </c>
      <c r="J43" s="101">
        <v>37.134217310000004</v>
      </c>
      <c r="K43" s="101" t="s">
        <v>107</v>
      </c>
      <c r="L43" s="101">
        <v>164.94083939199999</v>
      </c>
      <c r="M43" s="103">
        <v>880.24218495300011</v>
      </c>
      <c r="N43" s="102"/>
    </row>
    <row r="44" spans="1:18">
      <c r="A44" s="94"/>
      <c r="B44" s="95" t="s">
        <v>98</v>
      </c>
      <c r="E44" s="101">
        <v>14.69470495</v>
      </c>
      <c r="F44" s="101">
        <v>41.250923131999997</v>
      </c>
      <c r="G44" s="101" t="s">
        <v>107</v>
      </c>
      <c r="H44" s="101" t="s">
        <v>107</v>
      </c>
      <c r="I44" s="101">
        <v>12.97859334</v>
      </c>
      <c r="J44" s="101">
        <v>3.13844301</v>
      </c>
      <c r="K44" s="101" t="s">
        <v>107</v>
      </c>
      <c r="L44" s="101">
        <v>38.866162199999998</v>
      </c>
      <c r="M44" s="103">
        <v>110.92882663200001</v>
      </c>
      <c r="N44" s="102"/>
    </row>
    <row r="45" spans="1:18">
      <c r="A45" s="94"/>
      <c r="B45" s="95" t="s">
        <v>99</v>
      </c>
      <c r="E45" s="101">
        <v>75.524706499999994</v>
      </c>
      <c r="F45" s="101">
        <v>307.20193920999998</v>
      </c>
      <c r="G45" s="101" t="s">
        <v>107</v>
      </c>
      <c r="H45" s="101" t="s">
        <v>107</v>
      </c>
      <c r="I45" s="101">
        <v>58.845121552999998</v>
      </c>
      <c r="J45" s="101">
        <v>25.582288770000002</v>
      </c>
      <c r="K45" s="101" t="s">
        <v>107</v>
      </c>
      <c r="L45" s="101">
        <v>88.216241429999997</v>
      </c>
      <c r="M45" s="103">
        <v>555.37029746299993</v>
      </c>
      <c r="N45" s="102"/>
    </row>
    <row r="46" spans="1:18">
      <c r="B46" s="95" t="s">
        <v>167</v>
      </c>
      <c r="E46" s="101">
        <v>90.219411449999996</v>
      </c>
      <c r="F46" s="101">
        <v>348.452862342</v>
      </c>
      <c r="G46" s="101" t="s">
        <v>107</v>
      </c>
      <c r="H46" s="101" t="s">
        <v>107</v>
      </c>
      <c r="I46" s="101">
        <v>71.823714893000002</v>
      </c>
      <c r="J46" s="101">
        <v>28.720731780000001</v>
      </c>
      <c r="K46" s="101" t="s">
        <v>107</v>
      </c>
      <c r="L46" s="101">
        <v>127.08240362999999</v>
      </c>
      <c r="M46" s="103">
        <v>666.29912409500002</v>
      </c>
      <c r="N46" s="102"/>
    </row>
    <row r="47" spans="1:18" ht="21" customHeight="1">
      <c r="B47" s="89" t="s">
        <v>147</v>
      </c>
      <c r="E47" s="101"/>
      <c r="F47" s="101"/>
      <c r="G47" s="102"/>
      <c r="H47" s="102"/>
      <c r="I47" s="101"/>
      <c r="J47" s="101"/>
      <c r="K47" s="102"/>
      <c r="L47" s="101"/>
      <c r="M47" s="101"/>
      <c r="N47" s="102"/>
    </row>
    <row r="48" spans="1:18">
      <c r="B48" s="87" t="s">
        <v>165</v>
      </c>
      <c r="E48" s="101">
        <v>91.92722354</v>
      </c>
      <c r="F48" s="101">
        <v>312.93862087599996</v>
      </c>
      <c r="G48" s="101" t="s">
        <v>107</v>
      </c>
      <c r="H48" s="101" t="s">
        <v>107</v>
      </c>
      <c r="I48" s="101">
        <v>59.462809478000004</v>
      </c>
      <c r="J48" s="101">
        <v>22.531719830000004</v>
      </c>
      <c r="K48" s="101" t="s">
        <v>107</v>
      </c>
      <c r="L48" s="101">
        <v>109.798800344</v>
      </c>
      <c r="M48" s="103">
        <v>596.65917406799997</v>
      </c>
      <c r="N48" s="102"/>
    </row>
    <row r="49" spans="1:14">
      <c r="B49" s="95" t="s">
        <v>98</v>
      </c>
      <c r="E49" s="101">
        <v>9.9394103999999999</v>
      </c>
      <c r="F49" s="101">
        <v>27.567509911999998</v>
      </c>
      <c r="G49" s="101" t="s">
        <v>107</v>
      </c>
      <c r="H49" s="101" t="s">
        <v>107</v>
      </c>
      <c r="I49" s="101">
        <v>4.2786732000000001</v>
      </c>
      <c r="J49" s="101">
        <v>1.9281043</v>
      </c>
      <c r="K49" s="101" t="s">
        <v>107</v>
      </c>
      <c r="L49" s="101">
        <v>24.324956589999999</v>
      </c>
      <c r="M49" s="103">
        <v>68.038654401999992</v>
      </c>
      <c r="N49" s="102"/>
    </row>
    <row r="50" spans="1:14">
      <c r="B50" s="95" t="s">
        <v>99</v>
      </c>
      <c r="E50" s="101">
        <v>55.958233540000002</v>
      </c>
      <c r="F50" s="101">
        <v>246.29420945999999</v>
      </c>
      <c r="G50" s="101" t="s">
        <v>107</v>
      </c>
      <c r="H50" s="101" t="s">
        <v>107</v>
      </c>
      <c r="I50" s="101">
        <v>45.273177658000002</v>
      </c>
      <c r="J50" s="101">
        <v>18.459890940000001</v>
      </c>
      <c r="K50" s="101" t="s">
        <v>107</v>
      </c>
      <c r="L50" s="101">
        <v>70.692575320000003</v>
      </c>
      <c r="M50" s="103">
        <v>436.67808691799996</v>
      </c>
      <c r="N50" s="102"/>
    </row>
    <row r="51" spans="1:14">
      <c r="B51" s="95" t="s">
        <v>167</v>
      </c>
      <c r="E51" s="101">
        <v>65.897643939999995</v>
      </c>
      <c r="F51" s="101">
        <v>273.86171937199998</v>
      </c>
      <c r="G51" s="101" t="s">
        <v>107</v>
      </c>
      <c r="H51" s="101" t="s">
        <v>107</v>
      </c>
      <c r="I51" s="101">
        <v>49.551850858000002</v>
      </c>
      <c r="J51" s="101">
        <v>20.387995240000002</v>
      </c>
      <c r="K51" s="101" t="s">
        <v>107</v>
      </c>
      <c r="L51" s="101">
        <v>95.017531910000002</v>
      </c>
      <c r="M51" s="103">
        <v>504.71674132000004</v>
      </c>
      <c r="N51" s="102"/>
    </row>
    <row r="56" spans="1:14">
      <c r="A56" s="5" t="s">
        <v>168</v>
      </c>
    </row>
    <row r="57" spans="1:14">
      <c r="A57" s="5" t="s">
        <v>94</v>
      </c>
    </row>
    <row r="58" spans="1:14">
      <c r="A58" s="5" t="s">
        <v>215</v>
      </c>
    </row>
  </sheetData>
  <hyperlinks>
    <hyperlink ref="G1" location="Contenu!A1" display="retour"/>
  </hyperlinks>
  <pageMargins left="0.70866141732283472" right="0.70866141732283472" top="0.74803149606299213" bottom="0.74803149606299213" header="0.31496062992125984" footer="0.31496062992125984"/>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9" tint="0.39997558519241921"/>
    <pageSetUpPr fitToPage="1"/>
  </sheetPr>
  <dimension ref="A1:K34"/>
  <sheetViews>
    <sheetView zoomScale="62" zoomScaleNormal="62" workbookViewId="0">
      <selection activeCell="M3" sqref="M3"/>
    </sheetView>
  </sheetViews>
  <sheetFormatPr baseColWidth="10" defaultColWidth="11.453125" defaultRowHeight="12.5"/>
  <cols>
    <col min="1" max="1" width="2.26953125" style="2" customWidth="1"/>
    <col min="2" max="2" width="50.7265625" style="2" customWidth="1"/>
    <col min="3" max="11" width="15.7265625" style="2" customWidth="1"/>
    <col min="12" max="16384" width="11.453125" style="2"/>
  </cols>
  <sheetData>
    <row r="1" spans="1:11" ht="13">
      <c r="A1" s="7" t="s">
        <v>214</v>
      </c>
      <c r="F1" s="3"/>
      <c r="H1" s="56" t="s">
        <v>54</v>
      </c>
      <c r="I1" s="56"/>
      <c r="J1" s="31"/>
    </row>
    <row r="3" spans="1:11">
      <c r="B3" s="55" t="s">
        <v>19</v>
      </c>
      <c r="K3" s="142"/>
    </row>
    <row r="4" spans="1:11" ht="23.25" customHeight="1">
      <c r="A4" s="8"/>
      <c r="B4" s="9"/>
      <c r="C4" s="72" t="s">
        <v>36</v>
      </c>
      <c r="D4" s="72" t="s">
        <v>37</v>
      </c>
      <c r="E4" s="73" t="s">
        <v>38</v>
      </c>
      <c r="F4" s="72" t="s">
        <v>248</v>
      </c>
      <c r="G4" s="73" t="s">
        <v>39</v>
      </c>
      <c r="H4" s="73" t="s">
        <v>206</v>
      </c>
      <c r="I4" s="73" t="s">
        <v>207</v>
      </c>
      <c r="J4" s="73" t="s">
        <v>40</v>
      </c>
      <c r="K4" s="143" t="s">
        <v>22</v>
      </c>
    </row>
    <row r="5" spans="1:11">
      <c r="C5" s="65"/>
      <c r="D5" s="65"/>
      <c r="E5" s="74"/>
      <c r="F5" s="74"/>
      <c r="G5" s="74"/>
      <c r="H5" s="65"/>
      <c r="I5" s="65"/>
      <c r="J5" s="74"/>
      <c r="K5" s="144"/>
    </row>
    <row r="6" spans="1:11" ht="13">
      <c r="A6" s="7" t="s">
        <v>33</v>
      </c>
      <c r="C6" s="65"/>
      <c r="D6" s="65"/>
      <c r="E6" s="74"/>
      <c r="F6" s="74"/>
      <c r="G6" s="74"/>
      <c r="H6" s="65"/>
      <c r="I6" s="65"/>
      <c r="J6" s="74"/>
      <c r="K6" s="144"/>
    </row>
    <row r="7" spans="1:11" s="10" customFormat="1" ht="18" customHeight="1">
      <c r="B7" s="11" t="s">
        <v>41</v>
      </c>
      <c r="C7" s="75">
        <v>82529.607289900014</v>
      </c>
      <c r="D7" s="75">
        <v>201936.66801997999</v>
      </c>
      <c r="E7" s="75">
        <v>103499.11790140001</v>
      </c>
      <c r="F7" s="75">
        <v>68065.740289900001</v>
      </c>
      <c r="G7" s="75">
        <v>50001.907033900003</v>
      </c>
      <c r="H7" s="75">
        <v>59482.725109999992</v>
      </c>
      <c r="I7" s="75">
        <v>13593.241389999999</v>
      </c>
      <c r="J7" s="75">
        <v>131824.91719000001</v>
      </c>
      <c r="K7" s="177">
        <v>710933.92422508006</v>
      </c>
    </row>
    <row r="8" spans="1:11" ht="13">
      <c r="B8" s="19" t="s">
        <v>187</v>
      </c>
      <c r="C8" s="76">
        <v>57741.448980000001</v>
      </c>
      <c r="D8" s="76">
        <v>167495.97399999999</v>
      </c>
      <c r="E8" s="76">
        <v>75301.736885000006</v>
      </c>
      <c r="F8" s="76">
        <v>53010.616999999998</v>
      </c>
      <c r="G8" s="76">
        <v>34531.730029999999</v>
      </c>
      <c r="H8" s="76">
        <v>36411.479919999998</v>
      </c>
      <c r="I8" s="76">
        <v>11390.5694</v>
      </c>
      <c r="J8" s="76">
        <v>114154.96926</v>
      </c>
      <c r="K8" s="145">
        <v>550038.52547500003</v>
      </c>
    </row>
    <row r="9" spans="1:11" ht="13">
      <c r="B9" s="19" t="s">
        <v>202</v>
      </c>
      <c r="C9" s="76">
        <v>10304.963470000001</v>
      </c>
      <c r="D9" s="76">
        <v>17830.334849999999</v>
      </c>
      <c r="E9" s="76">
        <v>11732.816037000001</v>
      </c>
      <c r="F9" s="76">
        <v>9269.0124799999994</v>
      </c>
      <c r="G9" s="76">
        <v>6891.3700038999996</v>
      </c>
      <c r="H9" s="76">
        <v>16599.05586</v>
      </c>
      <c r="I9" s="76">
        <v>1647.31484</v>
      </c>
      <c r="J9" s="76">
        <v>9061.2262800000008</v>
      </c>
      <c r="K9" s="145">
        <v>83336.093820900016</v>
      </c>
    </row>
    <row r="10" spans="1:11" ht="13">
      <c r="B10" s="19" t="s">
        <v>125</v>
      </c>
      <c r="C10" s="76">
        <v>4900.6859899999999</v>
      </c>
      <c r="D10" s="76">
        <v>8228.5319</v>
      </c>
      <c r="E10" s="76">
        <v>8688.1185339999993</v>
      </c>
      <c r="F10" s="76">
        <v>2917.2550000000001</v>
      </c>
      <c r="G10" s="76">
        <v>1792.636</v>
      </c>
      <c r="H10" s="76">
        <v>1641.808</v>
      </c>
      <c r="I10" s="76">
        <v>445.32031000000001</v>
      </c>
      <c r="J10" s="76">
        <v>3160.3204300000002</v>
      </c>
      <c r="K10" s="145">
        <v>31774.676164</v>
      </c>
    </row>
    <row r="11" spans="1:11" ht="13">
      <c r="B11" s="19" t="s">
        <v>195</v>
      </c>
      <c r="C11" s="76">
        <v>750.63197000000002</v>
      </c>
      <c r="D11" s="76">
        <v>857.13956998000003</v>
      </c>
      <c r="E11" s="76">
        <v>536.45199950000006</v>
      </c>
      <c r="F11" s="76">
        <v>327.05880999999999</v>
      </c>
      <c r="G11" s="76">
        <v>238.75</v>
      </c>
      <c r="H11" s="76">
        <v>1218.7464399999999</v>
      </c>
      <c r="I11" s="76">
        <v>0</v>
      </c>
      <c r="J11" s="76">
        <v>1848.6214299999999</v>
      </c>
      <c r="K11" s="145">
        <v>5777.4002194799996</v>
      </c>
    </row>
    <row r="12" spans="1:11" ht="13">
      <c r="B12" s="2" t="s">
        <v>42</v>
      </c>
      <c r="C12" s="76">
        <v>8368.4744799</v>
      </c>
      <c r="D12" s="76">
        <v>4624.1983099999998</v>
      </c>
      <c r="E12" s="76">
        <v>4244.5151212000001</v>
      </c>
      <c r="F12" s="76">
        <v>2468.1079998999999</v>
      </c>
      <c r="G12" s="76">
        <v>1238.6690000000001</v>
      </c>
      <c r="H12" s="76">
        <v>2889.37626</v>
      </c>
      <c r="I12" s="76">
        <v>110.03684</v>
      </c>
      <c r="J12" s="76">
        <v>4761.7685799999999</v>
      </c>
      <c r="K12" s="145">
        <v>28705.146591000004</v>
      </c>
    </row>
    <row r="13" spans="1:11" ht="13">
      <c r="B13" s="2" t="s">
        <v>43</v>
      </c>
      <c r="C13" s="76">
        <v>463.4024</v>
      </c>
      <c r="D13" s="76">
        <v>2900.4893900000002</v>
      </c>
      <c r="E13" s="76">
        <v>2995.4793246999998</v>
      </c>
      <c r="F13" s="76">
        <v>73.688999999999993</v>
      </c>
      <c r="G13" s="76">
        <v>5308.7520000000004</v>
      </c>
      <c r="H13" s="76">
        <v>722.25863000000004</v>
      </c>
      <c r="I13" s="76">
        <v>0</v>
      </c>
      <c r="J13" s="76">
        <v>-1161.9887900000001</v>
      </c>
      <c r="K13" s="145">
        <v>11302.081954700001</v>
      </c>
    </row>
    <row r="14" spans="1:11" ht="13">
      <c r="A14" s="7"/>
      <c r="C14" s="68"/>
      <c r="D14" s="68"/>
      <c r="E14" s="68"/>
      <c r="F14" s="68"/>
      <c r="G14" s="68"/>
      <c r="H14" s="68"/>
      <c r="I14" s="68"/>
      <c r="J14" s="68"/>
      <c r="K14" s="145"/>
    </row>
    <row r="15" spans="1:11" ht="13">
      <c r="A15" s="7" t="s">
        <v>44</v>
      </c>
      <c r="C15" s="77"/>
      <c r="D15" s="77"/>
      <c r="E15" s="77"/>
      <c r="F15" s="77"/>
      <c r="G15" s="77"/>
      <c r="H15" s="77"/>
      <c r="I15" s="77"/>
      <c r="J15" s="77"/>
      <c r="K15" s="145"/>
    </row>
    <row r="16" spans="1:11" s="10" customFormat="1" ht="18" customHeight="1">
      <c r="B16" s="11" t="s">
        <v>41</v>
      </c>
      <c r="C16" s="75">
        <v>148714.55753200001</v>
      </c>
      <c r="D16" s="75">
        <v>409636.44146</v>
      </c>
      <c r="E16" s="75">
        <v>150399.84132000001</v>
      </c>
      <c r="F16" s="75">
        <v>114512.14763000001</v>
      </c>
      <c r="G16" s="75">
        <v>59577.070177999994</v>
      </c>
      <c r="H16" s="75">
        <v>79088.735920000006</v>
      </c>
      <c r="I16" s="75">
        <v>27449.82531</v>
      </c>
      <c r="J16" s="75">
        <v>318986.62166</v>
      </c>
      <c r="K16" s="177">
        <v>1308365.24101</v>
      </c>
    </row>
    <row r="17" spans="1:11" ht="25">
      <c r="B17" s="14" t="s">
        <v>45</v>
      </c>
      <c r="C17" s="135">
        <v>56717.172203000002</v>
      </c>
      <c r="D17" s="135">
        <v>235781.72</v>
      </c>
      <c r="E17" s="135">
        <v>73480.099581000002</v>
      </c>
      <c r="F17" s="135">
        <v>44040.805760000003</v>
      </c>
      <c r="G17" s="135">
        <v>22334.25431</v>
      </c>
      <c r="H17" s="135">
        <v>28762.3986</v>
      </c>
      <c r="I17" s="135">
        <v>4398.3999999999996</v>
      </c>
      <c r="J17" s="135">
        <v>108874.06578</v>
      </c>
      <c r="K17" s="145">
        <v>574388.91623400012</v>
      </c>
    </row>
    <row r="18" spans="1:11" ht="25">
      <c r="B18" s="14" t="s">
        <v>46</v>
      </c>
      <c r="C18" s="135">
        <v>43067.46387</v>
      </c>
      <c r="D18" s="135">
        <v>11233.97041</v>
      </c>
      <c r="E18" s="135">
        <v>37792.844584999999</v>
      </c>
      <c r="F18" s="135">
        <v>54866.112549999998</v>
      </c>
      <c r="G18" s="135">
        <v>18060.150249999999</v>
      </c>
      <c r="H18" s="135">
        <v>24681.61895</v>
      </c>
      <c r="I18" s="135">
        <v>17567.815500000001</v>
      </c>
      <c r="J18" s="135">
        <v>110072.29964</v>
      </c>
      <c r="K18" s="145">
        <v>317342.27575500001</v>
      </c>
    </row>
    <row r="19" spans="1:11" ht="25">
      <c r="B19" s="104" t="s">
        <v>85</v>
      </c>
      <c r="C19" s="135">
        <v>48929.921458999997</v>
      </c>
      <c r="D19" s="135">
        <v>162620.75104999999</v>
      </c>
      <c r="E19" s="135">
        <v>39126.897153999998</v>
      </c>
      <c r="F19" s="135">
        <v>15605.22932</v>
      </c>
      <c r="G19" s="135">
        <v>19182.665617999999</v>
      </c>
      <c r="H19" s="135">
        <v>25644.718369999999</v>
      </c>
      <c r="I19" s="135">
        <v>5483.6098099999999</v>
      </c>
      <c r="J19" s="135">
        <v>100040.25624</v>
      </c>
      <c r="K19" s="145">
        <v>416634.04902099998</v>
      </c>
    </row>
    <row r="20" spans="1:11" ht="13">
      <c r="A20" s="7"/>
      <c r="C20" s="68"/>
      <c r="D20" s="68"/>
      <c r="E20" s="68"/>
      <c r="F20" s="68"/>
      <c r="G20" s="68"/>
      <c r="H20" s="68"/>
      <c r="I20" s="68"/>
      <c r="J20" s="68"/>
      <c r="K20" s="145"/>
    </row>
    <row r="21" spans="1:11" ht="13">
      <c r="A21" s="7" t="s">
        <v>47</v>
      </c>
      <c r="C21" s="77"/>
      <c r="D21" s="77"/>
      <c r="E21" s="77"/>
      <c r="F21" s="77"/>
      <c r="G21" s="77"/>
      <c r="H21" s="77"/>
      <c r="I21" s="77"/>
      <c r="J21" s="77"/>
      <c r="K21" s="145"/>
    </row>
    <row r="22" spans="1:11" s="10" customFormat="1" ht="18" customHeight="1">
      <c r="B22" s="11" t="s">
        <v>41</v>
      </c>
      <c r="C22" s="75">
        <v>50168.820299999999</v>
      </c>
      <c r="D22" s="75">
        <v>122599.94711550001</v>
      </c>
      <c r="E22" s="75">
        <v>63516.205760800003</v>
      </c>
      <c r="F22" s="75">
        <v>66105.829440000001</v>
      </c>
      <c r="G22" s="75">
        <v>33013.182738800002</v>
      </c>
      <c r="H22" s="75">
        <v>43156.603510000001</v>
      </c>
      <c r="I22" s="75">
        <v>13872.80306</v>
      </c>
      <c r="J22" s="75">
        <v>145297.36152900002</v>
      </c>
      <c r="K22" s="177">
        <v>537730.75345409999</v>
      </c>
    </row>
    <row r="23" spans="1:11" ht="13">
      <c r="B23" s="2" t="s">
        <v>48</v>
      </c>
      <c r="C23" s="76">
        <v>31379.533790000001</v>
      </c>
      <c r="D23" s="76">
        <v>67046.43823</v>
      </c>
      <c r="E23" s="76">
        <v>40214.327223</v>
      </c>
      <c r="F23" s="76">
        <v>37804.350639999997</v>
      </c>
      <c r="G23" s="76">
        <v>20352.4912</v>
      </c>
      <c r="H23" s="76">
        <v>17312.637180000002</v>
      </c>
      <c r="I23" s="76">
        <v>8857.8927100000001</v>
      </c>
      <c r="J23" s="76">
        <v>69201.780679999996</v>
      </c>
      <c r="K23" s="145">
        <v>292169.45165299997</v>
      </c>
    </row>
    <row r="24" spans="1:11" ht="13">
      <c r="B24" s="2" t="s">
        <v>49</v>
      </c>
      <c r="C24" s="76">
        <v>17394.419730000001</v>
      </c>
      <c r="D24" s="76">
        <v>49418.936648000003</v>
      </c>
      <c r="E24" s="76">
        <v>19336.598588000001</v>
      </c>
      <c r="F24" s="76">
        <v>22566.75618</v>
      </c>
      <c r="G24" s="76">
        <v>11030.128859</v>
      </c>
      <c r="H24" s="76">
        <v>22457.413809999998</v>
      </c>
      <c r="I24" s="76">
        <v>4701.1108299999996</v>
      </c>
      <c r="J24" s="76">
        <v>68921.586899000002</v>
      </c>
      <c r="K24" s="145">
        <v>215826.95154400001</v>
      </c>
    </row>
    <row r="25" spans="1:11" ht="13">
      <c r="B25" s="2" t="s">
        <v>50</v>
      </c>
      <c r="C25" s="76">
        <v>1394.8667800000001</v>
      </c>
      <c r="D25" s="76">
        <v>6134.5722374999996</v>
      </c>
      <c r="E25" s="76">
        <v>3965.2799497999999</v>
      </c>
      <c r="F25" s="76">
        <v>5734.7226199999996</v>
      </c>
      <c r="G25" s="76">
        <v>1630.5626798000001</v>
      </c>
      <c r="H25" s="76">
        <v>3386.5525200000002</v>
      </c>
      <c r="I25" s="76">
        <v>313.79951999999997</v>
      </c>
      <c r="J25" s="76">
        <v>7173.99395</v>
      </c>
      <c r="K25" s="145">
        <v>29734.350257100003</v>
      </c>
    </row>
    <row r="26" spans="1:11" ht="13">
      <c r="A26" s="7"/>
      <c r="C26" s="69"/>
      <c r="D26" s="69"/>
      <c r="E26" s="69"/>
      <c r="F26" s="69"/>
      <c r="G26" s="69"/>
      <c r="H26" s="69"/>
      <c r="I26" s="69"/>
      <c r="J26" s="69"/>
      <c r="K26" s="145"/>
    </row>
    <row r="27" spans="1:11" ht="15.5">
      <c r="A27" s="7" t="s">
        <v>51</v>
      </c>
      <c r="B27" s="12"/>
      <c r="C27" s="176">
        <v>281412.98512190004</v>
      </c>
      <c r="D27" s="176">
        <v>734173.05659547995</v>
      </c>
      <c r="E27" s="176">
        <v>317415.16498220002</v>
      </c>
      <c r="F27" s="176">
        <v>248683.71735990001</v>
      </c>
      <c r="G27" s="176">
        <v>142592.15995070001</v>
      </c>
      <c r="H27" s="176">
        <v>181728.06453999999</v>
      </c>
      <c r="I27" s="176">
        <v>54915.869759999994</v>
      </c>
      <c r="J27" s="176">
        <v>596108.900379</v>
      </c>
      <c r="K27" s="177">
        <v>2557029.9186891802</v>
      </c>
    </row>
    <row r="28" spans="1:11" ht="13">
      <c r="A28" s="7"/>
      <c r="B28" s="12"/>
      <c r="C28" s="12"/>
      <c r="D28" s="12"/>
      <c r="E28" s="12"/>
      <c r="F28" s="12"/>
      <c r="G28" s="12"/>
      <c r="H28" s="12"/>
      <c r="I28" s="12"/>
      <c r="J28" s="12"/>
      <c r="K28" s="145"/>
    </row>
    <row r="29" spans="1:11">
      <c r="A29" s="5" t="s">
        <v>35</v>
      </c>
    </row>
    <row r="32" spans="1:11">
      <c r="A32" s="5" t="s">
        <v>175</v>
      </c>
    </row>
    <row r="33" spans="1:1">
      <c r="A33" s="5" t="s">
        <v>94</v>
      </c>
    </row>
    <row r="34" spans="1:1">
      <c r="A34" s="5" t="s">
        <v>215</v>
      </c>
    </row>
  </sheetData>
  <phoneticPr fontId="3" type="noConversion"/>
  <hyperlinks>
    <hyperlink ref="H1" location="Contenu!A1" display="retour"/>
  </hyperlinks>
  <pageMargins left="0.78740157480314965" right="0.78740157480314965" top="0.98425196850393704" bottom="0.98425196850393704" header="0.51181102362204722" footer="0.51181102362204722"/>
  <pageSetup paperSize="9" scale="7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9" tint="0.39997558519241921"/>
    <pageSetUpPr fitToPage="1"/>
  </sheetPr>
  <dimension ref="A1:L34"/>
  <sheetViews>
    <sheetView zoomScale="70" zoomScaleNormal="70" workbookViewId="0">
      <selection activeCell="L3" sqref="L3"/>
    </sheetView>
  </sheetViews>
  <sheetFormatPr baseColWidth="10" defaultColWidth="11.453125" defaultRowHeight="12.5"/>
  <cols>
    <col min="1" max="1" width="2.26953125" style="2" customWidth="1"/>
    <col min="2" max="2" width="50.7265625" style="2" customWidth="1"/>
    <col min="3" max="11" width="15.7265625" style="2" customWidth="1"/>
    <col min="12" max="16384" width="11.453125" style="2"/>
  </cols>
  <sheetData>
    <row r="1" spans="1:11" ht="13">
      <c r="A1" s="7" t="s">
        <v>216</v>
      </c>
      <c r="F1" s="3"/>
      <c r="H1" s="31" t="s">
        <v>54</v>
      </c>
      <c r="I1" s="31"/>
      <c r="J1" s="31"/>
    </row>
    <row r="3" spans="1:11">
      <c r="B3" s="55" t="s">
        <v>12</v>
      </c>
      <c r="K3" s="142"/>
    </row>
    <row r="4" spans="1:11" ht="13">
      <c r="A4" s="8"/>
      <c r="B4" s="9"/>
      <c r="C4" s="72" t="s">
        <v>36</v>
      </c>
      <c r="D4" s="72" t="s">
        <v>37</v>
      </c>
      <c r="E4" s="73" t="s">
        <v>38</v>
      </c>
      <c r="F4" s="72" t="s">
        <v>248</v>
      </c>
      <c r="G4" s="72" t="s">
        <v>39</v>
      </c>
      <c r="H4" s="73" t="s">
        <v>206</v>
      </c>
      <c r="I4" s="73" t="s">
        <v>207</v>
      </c>
      <c r="J4" s="72" t="s">
        <v>40</v>
      </c>
      <c r="K4" s="143" t="s">
        <v>22</v>
      </c>
    </row>
    <row r="5" spans="1:11" ht="13">
      <c r="C5" s="65"/>
      <c r="D5" s="65"/>
      <c r="E5" s="74"/>
      <c r="F5" s="74"/>
      <c r="G5" s="74"/>
      <c r="H5" s="65"/>
      <c r="I5" s="65"/>
      <c r="J5" s="74"/>
      <c r="K5" s="146"/>
    </row>
    <row r="6" spans="1:11" ht="13">
      <c r="A6" s="7" t="s">
        <v>33</v>
      </c>
      <c r="C6" s="65"/>
      <c r="D6" s="65"/>
      <c r="E6" s="74"/>
      <c r="F6" s="74"/>
      <c r="G6" s="74"/>
      <c r="H6" s="65"/>
      <c r="I6" s="65"/>
      <c r="J6" s="74"/>
      <c r="K6" s="146"/>
    </row>
    <row r="7" spans="1:11" s="10" customFormat="1" ht="18" customHeight="1">
      <c r="B7" s="11" t="s">
        <v>41</v>
      </c>
      <c r="C7" s="136">
        <v>29.326865373376616</v>
      </c>
      <c r="D7" s="136">
        <v>27.505322649186319</v>
      </c>
      <c r="E7" s="136">
        <v>32.606859822593549</v>
      </c>
      <c r="F7" s="136">
        <v>27.370404871097335</v>
      </c>
      <c r="G7" s="136">
        <v>35.066378860652449</v>
      </c>
      <c r="H7" s="136">
        <v>32.731722125895047</v>
      </c>
      <c r="I7" s="136">
        <v>24.752847308814076</v>
      </c>
      <c r="J7" s="136">
        <v>22.114234010964619</v>
      </c>
      <c r="K7" s="177">
        <v>27.803113253736537</v>
      </c>
    </row>
    <row r="8" spans="1:11" ht="13">
      <c r="B8" s="19" t="s">
        <v>187</v>
      </c>
      <c r="C8" s="76">
        <v>20.518402501927216</v>
      </c>
      <c r="D8" s="76">
        <v>22.8142360299512</v>
      </c>
      <c r="E8" s="76">
        <v>23.7234213082487</v>
      </c>
      <c r="F8" s="76">
        <v>21.316480854788729</v>
      </c>
      <c r="G8" s="76">
        <v>24.217130901123205</v>
      </c>
      <c r="H8" s="76">
        <v>20.036244821165475</v>
      </c>
      <c r="I8" s="76">
        <v>20.741853766097943</v>
      </c>
      <c r="J8" s="76">
        <v>19.150019264503758</v>
      </c>
      <c r="K8" s="145">
        <v>21.510836516022007</v>
      </c>
    </row>
    <row r="9" spans="1:11" ht="13">
      <c r="B9" s="19" t="s">
        <v>202</v>
      </c>
      <c r="C9" s="76">
        <v>3.6618649510917858</v>
      </c>
      <c r="D9" s="76">
        <v>2.4286283308574599</v>
      </c>
      <c r="E9" s="76">
        <v>3.6963627864654645</v>
      </c>
      <c r="F9" s="76">
        <v>3.7272293411094948</v>
      </c>
      <c r="G9" s="76">
        <v>4.8329234975349484</v>
      </c>
      <c r="H9" s="76">
        <v>9.1340079486437276</v>
      </c>
      <c r="I9" s="76">
        <v>2.9997063639332229</v>
      </c>
      <c r="J9" s="76">
        <v>1.5200622359838889</v>
      </c>
      <c r="K9" s="145">
        <v>3.2590973305318585</v>
      </c>
    </row>
    <row r="10" spans="1:11" ht="13">
      <c r="B10" s="19" t="s">
        <v>125</v>
      </c>
      <c r="C10" s="76">
        <v>1.7414569508500695</v>
      </c>
      <c r="D10" s="76">
        <v>1.1207891417532387</v>
      </c>
      <c r="E10" s="76">
        <v>2.7371466434148508</v>
      </c>
      <c r="F10" s="76">
        <v>1.1730784109914567</v>
      </c>
      <c r="G10" s="76">
        <v>1.257177113117431</v>
      </c>
      <c r="H10" s="76">
        <v>0.90344218662969533</v>
      </c>
      <c r="I10" s="76">
        <v>0.81091369752713183</v>
      </c>
      <c r="J10" s="76">
        <v>0.53015823585098298</v>
      </c>
      <c r="K10" s="145">
        <v>1.2426399836685826</v>
      </c>
    </row>
    <row r="11" spans="1:11" ht="13">
      <c r="B11" s="19" t="s">
        <v>195</v>
      </c>
      <c r="C11" s="76">
        <v>0.26673679243153892</v>
      </c>
      <c r="D11" s="76">
        <v>0.11674898203902259</v>
      </c>
      <c r="E11" s="76">
        <v>0.16900641767701399</v>
      </c>
      <c r="F11" s="76">
        <v>0.13151597276739835</v>
      </c>
      <c r="G11" s="76">
        <v>0.16743557295334169</v>
      </c>
      <c r="H11" s="76">
        <v>0.67064294284152393</v>
      </c>
      <c r="I11" s="76">
        <v>0</v>
      </c>
      <c r="J11" s="76">
        <v>0.31011471709693733</v>
      </c>
      <c r="K11" s="145">
        <v>0.22594183107727148</v>
      </c>
    </row>
    <row r="12" spans="1:11" ht="13">
      <c r="B12" s="2" t="s">
        <v>42</v>
      </c>
      <c r="C12" s="76">
        <v>2.9737343059258676</v>
      </c>
      <c r="D12" s="76">
        <v>0.62985126850655793</v>
      </c>
      <c r="E12" s="76">
        <v>1.3372124553148002</v>
      </c>
      <c r="F12" s="76">
        <v>0.99246867712215558</v>
      </c>
      <c r="G12" s="76">
        <v>0.86867959671012707</v>
      </c>
      <c r="H12" s="76">
        <v>1.5899449913329275</v>
      </c>
      <c r="I12" s="76">
        <v>0.20037348125577609</v>
      </c>
      <c r="J12" s="76">
        <v>0.79880850243512824</v>
      </c>
      <c r="K12" s="145">
        <v>1.1225972125392742</v>
      </c>
    </row>
    <row r="13" spans="1:11" ht="13">
      <c r="B13" s="2" t="s">
        <v>43</v>
      </c>
      <c r="C13" s="76">
        <v>0.16466987115014162</v>
      </c>
      <c r="D13" s="76">
        <v>0.39506889607883455</v>
      </c>
      <c r="E13" s="76">
        <v>0.94371021147271905</v>
      </c>
      <c r="F13" s="76">
        <v>2.9631614318100213E-2</v>
      </c>
      <c r="G13" s="76">
        <v>3.7230321792133978</v>
      </c>
      <c r="H13" s="76">
        <v>0.39743923528169445</v>
      </c>
      <c r="I13" s="76">
        <v>0</v>
      </c>
      <c r="J13" s="76">
        <v>-0.19492894490607662</v>
      </c>
      <c r="K13" s="145">
        <v>0.44200037989754259</v>
      </c>
    </row>
    <row r="14" spans="1:11" ht="13">
      <c r="A14" s="7"/>
      <c r="C14" s="68"/>
      <c r="D14" s="68"/>
      <c r="E14" s="68"/>
      <c r="F14" s="68"/>
      <c r="G14" s="68"/>
      <c r="H14" s="68"/>
      <c r="I14" s="68"/>
      <c r="J14" s="68"/>
      <c r="K14" s="145"/>
    </row>
    <row r="15" spans="1:11" ht="13">
      <c r="A15" s="7" t="s">
        <v>44</v>
      </c>
      <c r="C15" s="77"/>
      <c r="D15" s="77"/>
      <c r="E15" s="77"/>
      <c r="F15" s="77"/>
      <c r="G15" s="77"/>
      <c r="H15" s="77"/>
      <c r="I15" s="77"/>
      <c r="J15" s="77"/>
      <c r="K15" s="145"/>
    </row>
    <row r="16" spans="1:11" s="10" customFormat="1" ht="18" customHeight="1">
      <c r="B16" s="11" t="s">
        <v>41</v>
      </c>
      <c r="C16" s="137">
        <v>52.845662920487172</v>
      </c>
      <c r="D16" s="137">
        <v>55.795624448488098</v>
      </c>
      <c r="E16" s="137">
        <v>47.382689270197318</v>
      </c>
      <c r="F16" s="137">
        <v>46.047304120147018</v>
      </c>
      <c r="G16" s="137">
        <v>41.781448712606817</v>
      </c>
      <c r="H16" s="137">
        <v>43.520375413777579</v>
      </c>
      <c r="I16" s="137">
        <v>49.985232738668365</v>
      </c>
      <c r="J16" s="137">
        <v>53.511467696119198</v>
      </c>
      <c r="K16" s="177">
        <v>51.167381009007215</v>
      </c>
    </row>
    <row r="17" spans="1:12" ht="25">
      <c r="B17" s="14" t="s">
        <v>45</v>
      </c>
      <c r="C17" s="135">
        <v>20.154426128713197</v>
      </c>
      <c r="D17" s="135">
        <v>32.115278255152958</v>
      </c>
      <c r="E17" s="135">
        <v>23.149523931889206</v>
      </c>
      <c r="F17" s="135">
        <v>17.70956547841179</v>
      </c>
      <c r="G17" s="135">
        <v>15.663031065468028</v>
      </c>
      <c r="H17" s="135">
        <v>15.827163885118656</v>
      </c>
      <c r="I17" s="135">
        <v>8.0093423253103726</v>
      </c>
      <c r="J17" s="135">
        <v>18.264123503403319</v>
      </c>
      <c r="K17" s="145">
        <v>22.463128492780847</v>
      </c>
    </row>
    <row r="18" spans="1:12" ht="25">
      <c r="B18" s="14" t="s">
        <v>46</v>
      </c>
      <c r="C18" s="135">
        <v>15.304007329777056</v>
      </c>
      <c r="D18" s="135">
        <v>1.5301529127334585</v>
      </c>
      <c r="E18" s="135">
        <v>11.906439500809403</v>
      </c>
      <c r="F18" s="135">
        <v>22.062607529143804</v>
      </c>
      <c r="G18" s="135">
        <v>12.665598344428009</v>
      </c>
      <c r="H18" s="135">
        <v>13.581622085986259</v>
      </c>
      <c r="I18" s="135">
        <v>31.990416571342678</v>
      </c>
      <c r="J18" s="135">
        <v>18.465132724912703</v>
      </c>
      <c r="K18" s="145">
        <v>12.410581254273332</v>
      </c>
    </row>
    <row r="19" spans="1:12" ht="25">
      <c r="B19" s="104" t="s">
        <v>85</v>
      </c>
      <c r="C19" s="135">
        <v>17.387229461996913</v>
      </c>
      <c r="D19" s="135">
        <v>22.150193280601684</v>
      </c>
      <c r="E19" s="135">
        <v>12.326725837498707</v>
      </c>
      <c r="F19" s="135">
        <v>6.2751311125914215</v>
      </c>
      <c r="G19" s="135">
        <v>13.452819302710777</v>
      </c>
      <c r="H19" s="135">
        <v>14.111589442672662</v>
      </c>
      <c r="I19" s="135">
        <v>9.9854738420153186</v>
      </c>
      <c r="J19" s="135">
        <v>16.782211467803183</v>
      </c>
      <c r="K19" s="145">
        <v>16.293671261953037</v>
      </c>
    </row>
    <row r="20" spans="1:12" ht="13">
      <c r="A20" s="7"/>
      <c r="C20" s="68"/>
      <c r="D20" s="68"/>
      <c r="E20" s="68"/>
      <c r="F20" s="68"/>
      <c r="G20" s="68"/>
      <c r="H20" s="68"/>
      <c r="I20" s="68"/>
      <c r="J20" s="68"/>
      <c r="K20" s="145"/>
    </row>
    <row r="21" spans="1:12" ht="13">
      <c r="A21" s="7" t="s">
        <v>47</v>
      </c>
      <c r="C21" s="77"/>
      <c r="D21" s="77"/>
      <c r="E21" s="77"/>
      <c r="F21" s="77"/>
      <c r="G21" s="77"/>
      <c r="H21" s="77"/>
      <c r="I21" s="77"/>
      <c r="J21" s="77"/>
      <c r="K21" s="145"/>
    </row>
    <row r="22" spans="1:12" s="10" customFormat="1" ht="18" customHeight="1">
      <c r="B22" s="11" t="s">
        <v>41</v>
      </c>
      <c r="C22" s="137">
        <v>17.827471706136198</v>
      </c>
      <c r="D22" s="137">
        <v>16.699052902325594</v>
      </c>
      <c r="E22" s="137">
        <v>20.01045090720913</v>
      </c>
      <c r="F22" s="137">
        <v>26.582291008755643</v>
      </c>
      <c r="G22" s="137">
        <v>23.152172426740727</v>
      </c>
      <c r="H22" s="137">
        <v>23.747902460327388</v>
      </c>
      <c r="I22" s="137">
        <v>25.261919952517566</v>
      </c>
      <c r="J22" s="137">
        <v>24.37429829291618</v>
      </c>
      <c r="K22" s="177">
        <v>21.029505737256251</v>
      </c>
      <c r="L22" s="75"/>
    </row>
    <row r="23" spans="1:12" ht="13">
      <c r="B23" s="2" t="s">
        <v>48</v>
      </c>
      <c r="C23" s="76">
        <v>11.150705706208718</v>
      </c>
      <c r="D23" s="76">
        <v>9.1322390038268235</v>
      </c>
      <c r="E23" s="76">
        <v>12.669315035800238</v>
      </c>
      <c r="F23" s="76">
        <v>15.201779610399177</v>
      </c>
      <c r="G23" s="76">
        <v>14.27321895329778</v>
      </c>
      <c r="H23" s="76">
        <v>9.5266722967763364</v>
      </c>
      <c r="I23" s="76">
        <v>16.129932474368228</v>
      </c>
      <c r="J23" s="76">
        <v>11.608915860172898</v>
      </c>
      <c r="K23" s="145">
        <v>11.426125659209177</v>
      </c>
    </row>
    <row r="24" spans="1:12" ht="13">
      <c r="B24" s="2" t="s">
        <v>49</v>
      </c>
      <c r="C24" s="76">
        <v>6.181100606450423</v>
      </c>
      <c r="D24" s="76">
        <v>6.7312381194110218</v>
      </c>
      <c r="E24" s="76">
        <v>6.091895007311436</v>
      </c>
      <c r="F24" s="76">
        <v>9.0744807981702085</v>
      </c>
      <c r="G24" s="76">
        <v>7.7354385141606459</v>
      </c>
      <c r="H24" s="76">
        <v>12.357702629390475</v>
      </c>
      <c r="I24" s="76">
        <v>8.5605688310963028</v>
      </c>
      <c r="J24" s="76">
        <v>11.561912069284716</v>
      </c>
      <c r="K24" s="145">
        <v>8.4405328997730376</v>
      </c>
    </row>
    <row r="25" spans="1:12" ht="13">
      <c r="B25" s="2" t="s">
        <v>50</v>
      </c>
      <c r="C25" s="76">
        <v>0.49566539347705785</v>
      </c>
      <c r="D25" s="76">
        <v>0.83557577908774594</v>
      </c>
      <c r="E25" s="76">
        <v>1.2492408640974557</v>
      </c>
      <c r="F25" s="76">
        <v>2.3060306001862578</v>
      </c>
      <c r="G25" s="76">
        <v>1.1435149592823006</v>
      </c>
      <c r="H25" s="76">
        <v>1.863527534160575</v>
      </c>
      <c r="I25" s="76">
        <v>0.57141864705303724</v>
      </c>
      <c r="J25" s="76">
        <v>1.203470363458564</v>
      </c>
      <c r="K25" s="145">
        <v>1.1628471782740357</v>
      </c>
    </row>
    <row r="26" spans="1:12" ht="13">
      <c r="A26" s="7"/>
      <c r="C26" s="69"/>
      <c r="D26" s="69"/>
      <c r="E26" s="69"/>
      <c r="F26" s="69"/>
      <c r="G26" s="69"/>
      <c r="H26" s="69"/>
      <c r="I26" s="69"/>
      <c r="J26" s="69"/>
      <c r="K26" s="145"/>
    </row>
    <row r="27" spans="1:12" ht="13">
      <c r="A27" s="7" t="s">
        <v>51</v>
      </c>
      <c r="B27" s="12"/>
      <c r="C27" s="75">
        <v>99.999999999999986</v>
      </c>
      <c r="D27" s="75">
        <v>100.00000000000001</v>
      </c>
      <c r="E27" s="75">
        <v>100</v>
      </c>
      <c r="F27" s="75">
        <v>100</v>
      </c>
      <c r="G27" s="75">
        <v>100</v>
      </c>
      <c r="H27" s="75">
        <v>100.00000000000003</v>
      </c>
      <c r="I27" s="75">
        <v>100</v>
      </c>
      <c r="J27" s="75">
        <v>100</v>
      </c>
      <c r="K27" s="145">
        <v>100</v>
      </c>
    </row>
    <row r="28" spans="1:12" ht="13">
      <c r="A28" s="7"/>
      <c r="B28" s="12"/>
      <c r="C28" s="12"/>
      <c r="D28" s="12"/>
      <c r="E28" s="12"/>
      <c r="F28" s="12"/>
      <c r="G28" s="12"/>
      <c r="H28" s="12"/>
      <c r="I28" s="12"/>
      <c r="J28" s="12"/>
      <c r="K28" s="145"/>
    </row>
    <row r="29" spans="1:12">
      <c r="A29" s="5" t="s">
        <v>35</v>
      </c>
    </row>
    <row r="32" spans="1:12">
      <c r="A32" s="5" t="s">
        <v>175</v>
      </c>
    </row>
    <row r="33" spans="1:1">
      <c r="A33" s="5" t="s">
        <v>94</v>
      </c>
    </row>
    <row r="34" spans="1:1">
      <c r="A34" s="5" t="s">
        <v>215</v>
      </c>
    </row>
  </sheetData>
  <phoneticPr fontId="3" type="noConversion"/>
  <hyperlinks>
    <hyperlink ref="H1" location="Contenu!A1" display="retour"/>
  </hyperlinks>
  <pageMargins left="0.78740157499999996" right="0.78740157499999996" top="0.984251969" bottom="0.984251969" header="0.4921259845" footer="0.4921259845"/>
  <pageSetup paperSize="9" scale="6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9" tint="0.39997558519241921"/>
    <pageSetUpPr fitToPage="1"/>
  </sheetPr>
  <dimension ref="A1:N34"/>
  <sheetViews>
    <sheetView zoomScale="60" zoomScaleNormal="60" workbookViewId="0">
      <selection activeCell="D36" sqref="D36"/>
    </sheetView>
  </sheetViews>
  <sheetFormatPr baseColWidth="10" defaultColWidth="11.453125" defaultRowHeight="12.5"/>
  <cols>
    <col min="1" max="1" width="2.26953125" style="2" customWidth="1"/>
    <col min="2" max="2" width="55.26953125" style="2" customWidth="1"/>
    <col min="3" max="14" width="17.7265625" style="2" customWidth="1"/>
    <col min="15" max="16384" width="11.453125" style="2"/>
  </cols>
  <sheetData>
    <row r="1" spans="1:14" ht="13">
      <c r="A1" s="7" t="s">
        <v>217</v>
      </c>
      <c r="F1" s="3"/>
      <c r="H1" s="31" t="s">
        <v>54</v>
      </c>
      <c r="I1" s="31"/>
    </row>
    <row r="3" spans="1:14">
      <c r="B3" s="55" t="s">
        <v>19</v>
      </c>
      <c r="N3" s="142"/>
    </row>
    <row r="4" spans="1:14" ht="39">
      <c r="A4" s="8"/>
      <c r="B4" s="9"/>
      <c r="C4" s="8" t="s">
        <v>156</v>
      </c>
      <c r="D4" s="8" t="s">
        <v>164</v>
      </c>
      <c r="E4" s="8" t="s">
        <v>157</v>
      </c>
      <c r="F4" s="8" t="s">
        <v>158</v>
      </c>
      <c r="G4" s="8" t="s">
        <v>159</v>
      </c>
      <c r="H4" s="8" t="s">
        <v>162</v>
      </c>
      <c r="I4" s="8" t="s">
        <v>163</v>
      </c>
      <c r="J4" s="8" t="s">
        <v>160</v>
      </c>
      <c r="K4" s="8" t="s">
        <v>9</v>
      </c>
      <c r="L4" s="8" t="s">
        <v>161</v>
      </c>
      <c r="M4" s="8" t="s">
        <v>11</v>
      </c>
      <c r="N4" s="143" t="s">
        <v>14</v>
      </c>
    </row>
    <row r="5" spans="1:14" ht="13">
      <c r="C5" s="65"/>
      <c r="D5" s="65"/>
      <c r="E5" s="74"/>
      <c r="F5" s="74"/>
      <c r="G5" s="74"/>
      <c r="H5" s="65"/>
      <c r="I5" s="74"/>
      <c r="J5" s="29"/>
      <c r="N5" s="142"/>
    </row>
    <row r="6" spans="1:14" ht="13">
      <c r="A6" s="7" t="s">
        <v>33</v>
      </c>
      <c r="C6" s="65"/>
      <c r="D6" s="65"/>
      <c r="E6" s="74"/>
      <c r="F6" s="74"/>
      <c r="G6" s="74"/>
      <c r="H6" s="65"/>
      <c r="I6" s="74"/>
      <c r="J6" s="29"/>
      <c r="N6" s="142"/>
    </row>
    <row r="7" spans="1:14" s="10" customFormat="1" ht="18" customHeight="1">
      <c r="B7" s="11" t="s">
        <v>41</v>
      </c>
      <c r="C7" s="138">
        <v>54972.747464940003</v>
      </c>
      <c r="D7" s="138">
        <v>234487.84826128001</v>
      </c>
      <c r="E7" s="138">
        <v>48504.457959410007</v>
      </c>
      <c r="F7" s="138">
        <v>14383.0485889662</v>
      </c>
      <c r="G7" s="138">
        <v>115693.35328763</v>
      </c>
      <c r="H7" s="138">
        <v>37005.967504872009</v>
      </c>
      <c r="I7" s="138">
        <v>83523.058093799991</v>
      </c>
      <c r="J7" s="138">
        <v>3327.8048100000001</v>
      </c>
      <c r="K7" s="138">
        <v>51149.676443659991</v>
      </c>
      <c r="L7" s="138">
        <v>8825.925705531401</v>
      </c>
      <c r="M7" s="138">
        <v>59060.036098270008</v>
      </c>
      <c r="N7" s="179">
        <v>710933.92421835964</v>
      </c>
    </row>
    <row r="8" spans="1:14" ht="13">
      <c r="B8" s="19" t="s">
        <v>187</v>
      </c>
      <c r="C8" s="52">
        <v>42315.857089999998</v>
      </c>
      <c r="D8" s="52">
        <v>148430.99627</v>
      </c>
      <c r="E8" s="52">
        <v>36879.492732999999</v>
      </c>
      <c r="F8" s="52">
        <v>8009.1413394000001</v>
      </c>
      <c r="G8" s="52">
        <v>101189.66174</v>
      </c>
      <c r="H8" s="52">
        <v>30607.030911000002</v>
      </c>
      <c r="I8" s="52">
        <v>75790.045958000002</v>
      </c>
      <c r="J8" s="52">
        <v>3255.4263900000001</v>
      </c>
      <c r="K8" s="52">
        <v>41580.002785999997</v>
      </c>
      <c r="L8" s="52">
        <v>7678.3107756999998</v>
      </c>
      <c r="M8" s="52">
        <v>54302.559475000002</v>
      </c>
      <c r="N8" s="147">
        <v>550038.52546809998</v>
      </c>
    </row>
    <row r="9" spans="1:14" ht="13">
      <c r="B9" s="19" t="s">
        <v>202</v>
      </c>
      <c r="C9" s="52">
        <v>6527.0360799999999</v>
      </c>
      <c r="D9" s="52">
        <v>60543.306063999997</v>
      </c>
      <c r="E9" s="52">
        <v>5078.8563803999996</v>
      </c>
      <c r="F9" s="52">
        <v>272.43211000000002</v>
      </c>
      <c r="G9" s="52">
        <v>8014.9416744999999</v>
      </c>
      <c r="H9" s="52">
        <v>1375.1478092</v>
      </c>
      <c r="I9" s="52">
        <v>90.637659999999997</v>
      </c>
      <c r="J9" s="52">
        <v>0</v>
      </c>
      <c r="K9" s="52">
        <v>746.04163625000001</v>
      </c>
      <c r="L9" s="52">
        <v>369.14719000000002</v>
      </c>
      <c r="M9" s="52">
        <v>318.54721637</v>
      </c>
      <c r="N9" s="147">
        <v>83336.093820719994</v>
      </c>
    </row>
    <row r="10" spans="1:14" ht="13">
      <c r="B10" s="19" t="s">
        <v>125</v>
      </c>
      <c r="C10" s="52">
        <v>1585.68174</v>
      </c>
      <c r="D10" s="52">
        <v>5452.4839900999996</v>
      </c>
      <c r="E10" s="52">
        <v>1335.9307914999999</v>
      </c>
      <c r="F10" s="52">
        <v>8.6328799999000001</v>
      </c>
      <c r="G10" s="52">
        <v>2546.1852600000002</v>
      </c>
      <c r="H10" s="52">
        <v>4339.7234108000002</v>
      </c>
      <c r="I10" s="52">
        <v>6880.0400300000001</v>
      </c>
      <c r="J10" s="52">
        <v>-183.48150000000001</v>
      </c>
      <c r="K10" s="52">
        <v>6649.7393416000004</v>
      </c>
      <c r="L10" s="52">
        <v>482.93099999999998</v>
      </c>
      <c r="M10" s="52">
        <v>2676.8092200000001</v>
      </c>
      <c r="N10" s="147">
        <v>31774.676163999899</v>
      </c>
    </row>
    <row r="11" spans="1:14" ht="13">
      <c r="B11" s="19" t="s">
        <v>195</v>
      </c>
      <c r="C11" s="52">
        <v>245.19762774</v>
      </c>
      <c r="D11" s="52">
        <v>532.71662177999997</v>
      </c>
      <c r="E11" s="52">
        <v>934.81287711000004</v>
      </c>
      <c r="F11" s="52">
        <v>6.6286595562999997</v>
      </c>
      <c r="G11" s="52">
        <v>953.67099242999996</v>
      </c>
      <c r="H11" s="52">
        <v>70.460219261999995</v>
      </c>
      <c r="I11" s="52">
        <v>174.90743513000001</v>
      </c>
      <c r="J11" s="52">
        <v>180.29</v>
      </c>
      <c r="K11" s="52">
        <v>1093.6815501999999</v>
      </c>
      <c r="L11" s="52">
        <v>162.63958936</v>
      </c>
      <c r="M11" s="52">
        <v>1422.3946469</v>
      </c>
      <c r="N11" s="147">
        <v>5777.4002194682998</v>
      </c>
    </row>
    <row r="12" spans="1:14" ht="13">
      <c r="B12" s="2" t="s">
        <v>42</v>
      </c>
      <c r="C12" s="52">
        <v>3198.8959371000001</v>
      </c>
      <c r="D12" s="52">
        <v>13408.324237999999</v>
      </c>
      <c r="E12" s="52">
        <v>2260.7594726000002</v>
      </c>
      <c r="F12" s="52">
        <v>6114.4222300000001</v>
      </c>
      <c r="G12" s="52">
        <v>1752.9159682</v>
      </c>
      <c r="H12" s="52">
        <v>391.83900461000002</v>
      </c>
      <c r="I12" s="52">
        <v>452.57922067999999</v>
      </c>
      <c r="J12" s="52">
        <v>41.378369999999997</v>
      </c>
      <c r="K12" s="52">
        <v>721.39774961000001</v>
      </c>
      <c r="L12" s="52">
        <v>124.25996053</v>
      </c>
      <c r="M12" s="52">
        <v>238.37443999999999</v>
      </c>
      <c r="N12" s="147">
        <v>28705.146591329994</v>
      </c>
    </row>
    <row r="13" spans="1:14" ht="13">
      <c r="B13" s="2" t="s">
        <v>43</v>
      </c>
      <c r="C13" s="52">
        <v>1100.0789901000001</v>
      </c>
      <c r="D13" s="52">
        <v>6120.0210773999997</v>
      </c>
      <c r="E13" s="52">
        <v>2014.6057048</v>
      </c>
      <c r="F13" s="52">
        <v>-28.208629989999999</v>
      </c>
      <c r="G13" s="52">
        <v>1235.9776525</v>
      </c>
      <c r="H13" s="52">
        <v>221.76615000000001</v>
      </c>
      <c r="I13" s="52">
        <v>134.84778999</v>
      </c>
      <c r="J13" s="52">
        <v>34.191549999999999</v>
      </c>
      <c r="K13" s="52">
        <v>358.81338</v>
      </c>
      <c r="L13" s="52">
        <v>8.6371899414000008</v>
      </c>
      <c r="M13" s="52">
        <v>101.3511</v>
      </c>
      <c r="N13" s="147">
        <v>11302.081954741399</v>
      </c>
    </row>
    <row r="14" spans="1:14" ht="13">
      <c r="A14" s="7"/>
      <c r="C14" s="52"/>
      <c r="D14" s="52"/>
      <c r="E14" s="52"/>
      <c r="F14" s="52"/>
      <c r="G14" s="52"/>
      <c r="H14" s="52"/>
      <c r="I14" s="52"/>
      <c r="J14" s="52"/>
      <c r="K14" s="52"/>
      <c r="L14" s="52"/>
      <c r="M14" s="52"/>
      <c r="N14" s="148"/>
    </row>
    <row r="15" spans="1:14" ht="13">
      <c r="A15" s="7" t="s">
        <v>44</v>
      </c>
      <c r="C15" s="52"/>
      <c r="D15" s="52"/>
      <c r="E15" s="52"/>
      <c r="F15" s="52"/>
      <c r="G15" s="52"/>
      <c r="H15" s="52"/>
      <c r="I15" s="52"/>
      <c r="J15" s="52"/>
      <c r="K15" s="52"/>
      <c r="L15" s="52"/>
      <c r="M15" s="52"/>
      <c r="N15" s="148"/>
    </row>
    <row r="16" spans="1:14" s="10" customFormat="1" ht="18" customHeight="1">
      <c r="B16" s="11" t="s">
        <v>41</v>
      </c>
      <c r="C16" s="138">
        <v>97690.825197999991</v>
      </c>
      <c r="D16" s="138">
        <v>327740.13158099999</v>
      </c>
      <c r="E16" s="138">
        <v>95638.773337999999</v>
      </c>
      <c r="F16" s="138">
        <v>16121.864062999999</v>
      </c>
      <c r="G16" s="138">
        <v>215419.50257000001</v>
      </c>
      <c r="H16" s="138">
        <v>76698.241162999999</v>
      </c>
      <c r="I16" s="138">
        <v>205928.983534</v>
      </c>
      <c r="J16" s="138">
        <v>10265.620276200001</v>
      </c>
      <c r="K16" s="138">
        <v>100083.371648</v>
      </c>
      <c r="L16" s="138">
        <v>18727.084235099999</v>
      </c>
      <c r="M16" s="138">
        <v>144050.84340000001</v>
      </c>
      <c r="N16" s="179">
        <v>1308365.2410063003</v>
      </c>
    </row>
    <row r="17" spans="1:14" ht="25.5">
      <c r="B17" s="14" t="s">
        <v>45</v>
      </c>
      <c r="C17" s="52">
        <v>43019.492452999999</v>
      </c>
      <c r="D17" s="52">
        <v>144391.08906</v>
      </c>
      <c r="E17" s="52">
        <v>36237.766775999997</v>
      </c>
      <c r="F17" s="52">
        <v>3859.3401850999999</v>
      </c>
      <c r="G17" s="52">
        <v>115698.10924999999</v>
      </c>
      <c r="H17" s="52">
        <v>28355.124578999999</v>
      </c>
      <c r="I17" s="52">
        <v>60324.798774000003</v>
      </c>
      <c r="J17" s="52">
        <v>2111.422</v>
      </c>
      <c r="K17" s="52">
        <v>52696.451643</v>
      </c>
      <c r="L17" s="52">
        <v>5604.3530534000001</v>
      </c>
      <c r="M17" s="52">
        <v>82090.96845</v>
      </c>
      <c r="N17" s="149">
        <v>574388.91622350004</v>
      </c>
    </row>
    <row r="18" spans="1:14" ht="25.5">
      <c r="B18" s="14" t="s">
        <v>46</v>
      </c>
      <c r="C18" s="52">
        <v>24853.894413999999</v>
      </c>
      <c r="D18" s="52">
        <v>80964.867391000007</v>
      </c>
      <c r="E18" s="52">
        <v>28980.924319999998</v>
      </c>
      <c r="F18" s="52">
        <v>7901.4410699999999</v>
      </c>
      <c r="G18" s="52">
        <v>53984.592097000001</v>
      </c>
      <c r="H18" s="52">
        <v>23454.077141000002</v>
      </c>
      <c r="I18" s="52">
        <v>40763.655720000002</v>
      </c>
      <c r="J18" s="52">
        <v>4103.4591</v>
      </c>
      <c r="K18" s="52">
        <v>17157.617015</v>
      </c>
      <c r="L18" s="52">
        <v>7558.2382175000002</v>
      </c>
      <c r="M18" s="52">
        <v>27619.509269999999</v>
      </c>
      <c r="N18" s="149">
        <v>317342.27575550001</v>
      </c>
    </row>
    <row r="19" spans="1:14" ht="25.5">
      <c r="B19" s="104" t="s">
        <v>85</v>
      </c>
      <c r="C19" s="52">
        <v>29817.438331000001</v>
      </c>
      <c r="D19" s="52">
        <v>102384.17513</v>
      </c>
      <c r="E19" s="52">
        <v>30420.082242</v>
      </c>
      <c r="F19" s="52">
        <v>4361.0828079000003</v>
      </c>
      <c r="G19" s="52">
        <v>45736.801223000002</v>
      </c>
      <c r="H19" s="52">
        <v>24889.039443000001</v>
      </c>
      <c r="I19" s="52">
        <v>104840.52903999999</v>
      </c>
      <c r="J19" s="52">
        <v>4050.7391762000002</v>
      </c>
      <c r="K19" s="52">
        <v>30229.30299</v>
      </c>
      <c r="L19" s="52">
        <v>5564.4929641999997</v>
      </c>
      <c r="M19" s="52">
        <v>34340.365680000003</v>
      </c>
      <c r="N19" s="149">
        <v>416634.04902729997</v>
      </c>
    </row>
    <row r="20" spans="1:14" ht="13">
      <c r="A20" s="7"/>
      <c r="C20" s="52"/>
      <c r="D20" s="52"/>
      <c r="E20" s="52"/>
      <c r="F20" s="52"/>
      <c r="G20" s="52"/>
      <c r="H20" s="52"/>
      <c r="I20" s="52"/>
      <c r="J20" s="52"/>
      <c r="K20" s="52"/>
      <c r="L20" s="52"/>
      <c r="M20" s="52"/>
      <c r="N20" s="148"/>
    </row>
    <row r="21" spans="1:14" ht="13">
      <c r="A21" s="7" t="s">
        <v>47</v>
      </c>
      <c r="C21" s="52"/>
      <c r="D21" s="52"/>
      <c r="E21" s="52"/>
      <c r="F21" s="52"/>
      <c r="G21" s="52"/>
      <c r="H21" s="52"/>
      <c r="I21" s="52"/>
      <c r="J21" s="52"/>
      <c r="K21" s="52"/>
      <c r="L21" s="52"/>
      <c r="M21" s="52"/>
      <c r="N21" s="148"/>
    </row>
    <row r="22" spans="1:14" s="10" customFormat="1" ht="18" customHeight="1">
      <c r="B22" s="11" t="s">
        <v>41</v>
      </c>
      <c r="C22" s="138">
        <v>32080.304946700002</v>
      </c>
      <c r="D22" s="138">
        <v>132115.7903317</v>
      </c>
      <c r="E22" s="138">
        <v>35212.835086270003</v>
      </c>
      <c r="F22" s="138">
        <v>6770.2446541899999</v>
      </c>
      <c r="G22" s="138">
        <v>180511.83481189999</v>
      </c>
      <c r="H22" s="138">
        <v>12479.4101338</v>
      </c>
      <c r="I22" s="138">
        <v>29405.263185299998</v>
      </c>
      <c r="J22" s="138">
        <v>3780.0570699999998</v>
      </c>
      <c r="K22" s="138">
        <v>49930.977388799998</v>
      </c>
      <c r="L22" s="138">
        <v>22348.41466364</v>
      </c>
      <c r="M22" s="138">
        <v>33095.621179100002</v>
      </c>
      <c r="N22" s="179">
        <v>537730.75345139997</v>
      </c>
    </row>
    <row r="23" spans="1:14" ht="13">
      <c r="B23" s="2" t="s">
        <v>48</v>
      </c>
      <c r="C23" s="52">
        <v>14241.04508</v>
      </c>
      <c r="D23" s="52">
        <v>41978.354179000002</v>
      </c>
      <c r="E23" s="52">
        <v>5632.5033108999996</v>
      </c>
      <c r="F23" s="52">
        <v>1191.9679699999999</v>
      </c>
      <c r="G23" s="52">
        <v>137332.85936999999</v>
      </c>
      <c r="H23" s="52">
        <v>5971.3128414000003</v>
      </c>
      <c r="I23" s="52">
        <v>14996.921014</v>
      </c>
      <c r="J23" s="52">
        <v>2191.4005000000002</v>
      </c>
      <c r="K23" s="52">
        <v>33667.489457999996</v>
      </c>
      <c r="L23" s="52">
        <v>13517.286117</v>
      </c>
      <c r="M23" s="52">
        <v>21448.311809999999</v>
      </c>
      <c r="N23" s="147">
        <v>292169.45165029995</v>
      </c>
    </row>
    <row r="24" spans="1:14" ht="13">
      <c r="B24" s="2" t="s">
        <v>49</v>
      </c>
      <c r="C24" s="52">
        <v>16225.738579999999</v>
      </c>
      <c r="D24" s="52">
        <v>85278.195642000006</v>
      </c>
      <c r="E24" s="52">
        <v>28746.246533000001</v>
      </c>
      <c r="F24" s="52">
        <v>5436.6190204000004</v>
      </c>
      <c r="G24" s="52">
        <v>37197.991761999998</v>
      </c>
      <c r="H24" s="52">
        <v>4194.7821323999997</v>
      </c>
      <c r="I24" s="52">
        <v>6573.0848405999996</v>
      </c>
      <c r="J24" s="52">
        <v>1497.4515699999999</v>
      </c>
      <c r="K24" s="52">
        <v>13927.582130999999</v>
      </c>
      <c r="L24" s="52">
        <v>8118.1870466999999</v>
      </c>
      <c r="M24" s="52">
        <v>8631.0722857000001</v>
      </c>
      <c r="N24" s="147">
        <v>215826.95154380001</v>
      </c>
    </row>
    <row r="25" spans="1:14" ht="13">
      <c r="B25" s="2" t="s">
        <v>50</v>
      </c>
      <c r="C25" s="52">
        <v>1613.5212867</v>
      </c>
      <c r="D25" s="52">
        <v>4859.2405107000004</v>
      </c>
      <c r="E25" s="52">
        <v>834.08524236999995</v>
      </c>
      <c r="F25" s="52">
        <v>141.65766378999999</v>
      </c>
      <c r="G25" s="52">
        <v>5980.9836799000004</v>
      </c>
      <c r="H25" s="52">
        <v>2313.3151600000001</v>
      </c>
      <c r="I25" s="52">
        <v>7835.2573307000002</v>
      </c>
      <c r="J25" s="52">
        <v>91.204999999999998</v>
      </c>
      <c r="K25" s="52">
        <v>2335.9057997999998</v>
      </c>
      <c r="L25" s="52">
        <v>712.94149993999997</v>
      </c>
      <c r="M25" s="52">
        <v>3016.2370833999998</v>
      </c>
      <c r="N25" s="147">
        <v>29734.350257300001</v>
      </c>
    </row>
    <row r="26" spans="1:14" ht="13">
      <c r="A26" s="7"/>
      <c r="C26" s="69"/>
      <c r="D26" s="69"/>
      <c r="E26" s="69"/>
      <c r="F26" s="69"/>
      <c r="G26" s="69"/>
      <c r="H26" s="69"/>
      <c r="I26" s="69"/>
      <c r="J26" s="12"/>
      <c r="N26" s="148"/>
    </row>
    <row r="27" spans="1:14" ht="15.5">
      <c r="A27" s="7" t="s">
        <v>51</v>
      </c>
      <c r="B27" s="12"/>
      <c r="C27" s="178">
        <v>184743.87760963998</v>
      </c>
      <c r="D27" s="178">
        <v>694343.77017398004</v>
      </c>
      <c r="E27" s="178">
        <v>179356.06638368001</v>
      </c>
      <c r="F27" s="178">
        <v>37275.157306156201</v>
      </c>
      <c r="G27" s="178">
        <v>511624.69066953001</v>
      </c>
      <c r="H27" s="178">
        <v>126183.61880167201</v>
      </c>
      <c r="I27" s="178">
        <v>318857.30481309997</v>
      </c>
      <c r="J27" s="178">
        <v>17373.4821562</v>
      </c>
      <c r="K27" s="178">
        <v>201164.02548046</v>
      </c>
      <c r="L27" s="178">
        <v>49901.4246042714</v>
      </c>
      <c r="M27" s="178">
        <v>236206.50067737003</v>
      </c>
      <c r="N27" s="179">
        <v>2557029.9186760602</v>
      </c>
    </row>
    <row r="28" spans="1:14" ht="13">
      <c r="A28" s="7"/>
      <c r="B28" s="12"/>
      <c r="C28" s="12"/>
      <c r="D28" s="12"/>
      <c r="E28" s="12"/>
      <c r="F28" s="12"/>
      <c r="G28" s="12"/>
      <c r="H28" s="12"/>
      <c r="I28" s="12"/>
      <c r="J28" s="12"/>
      <c r="N28" s="142"/>
    </row>
    <row r="29" spans="1:14">
      <c r="A29" s="5" t="s">
        <v>35</v>
      </c>
    </row>
    <row r="32" spans="1:14">
      <c r="A32" s="5" t="s">
        <v>175</v>
      </c>
    </row>
    <row r="33" spans="1:1">
      <c r="A33" s="5" t="s">
        <v>94</v>
      </c>
    </row>
    <row r="34" spans="1:1">
      <c r="A34" s="5" t="s">
        <v>215</v>
      </c>
    </row>
  </sheetData>
  <phoneticPr fontId="3" type="noConversion"/>
  <hyperlinks>
    <hyperlink ref="H1" location="Contenu!A1" display="retour"/>
  </hyperlinks>
  <pageMargins left="0.78740157480314965" right="0.78740157480314965" top="0.98425196850393704" bottom="0.98425196850393704" header="0.51181102362204722" footer="0.51181102362204722"/>
  <pageSetup paperSize="9" scale="5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9" tint="0.39997558519241921"/>
    <pageSetUpPr fitToPage="1"/>
  </sheetPr>
  <dimension ref="A1:N34"/>
  <sheetViews>
    <sheetView zoomScale="62" zoomScaleNormal="62" workbookViewId="0">
      <selection activeCell="B35" sqref="B35"/>
    </sheetView>
  </sheetViews>
  <sheetFormatPr baseColWidth="10" defaultColWidth="11.453125" defaultRowHeight="12.5"/>
  <cols>
    <col min="1" max="1" width="2.26953125" style="2" customWidth="1"/>
    <col min="2" max="2" width="55.26953125" style="2" customWidth="1"/>
    <col min="3" max="14" width="17.7265625" style="2" customWidth="1"/>
    <col min="15" max="16384" width="11.453125" style="2"/>
  </cols>
  <sheetData>
    <row r="1" spans="1:14" ht="13">
      <c r="A1" s="7" t="s">
        <v>218</v>
      </c>
      <c r="F1" s="3"/>
      <c r="H1" s="31" t="s">
        <v>54</v>
      </c>
      <c r="I1" s="31"/>
    </row>
    <row r="3" spans="1:14">
      <c r="B3" s="55" t="s">
        <v>12</v>
      </c>
      <c r="N3" s="142"/>
    </row>
    <row r="4" spans="1:14" ht="39">
      <c r="A4" s="8"/>
      <c r="B4" s="9"/>
      <c r="C4" s="8" t="s">
        <v>156</v>
      </c>
      <c r="D4" s="8" t="s">
        <v>164</v>
      </c>
      <c r="E4" s="8" t="s">
        <v>157</v>
      </c>
      <c r="F4" s="8" t="s">
        <v>158</v>
      </c>
      <c r="G4" s="8" t="s">
        <v>159</v>
      </c>
      <c r="H4" s="8" t="s">
        <v>162</v>
      </c>
      <c r="I4" s="8" t="s">
        <v>163</v>
      </c>
      <c r="J4" s="8" t="s">
        <v>160</v>
      </c>
      <c r="K4" s="8" t="s">
        <v>9</v>
      </c>
      <c r="L4" s="8" t="s">
        <v>161</v>
      </c>
      <c r="M4" s="8" t="s">
        <v>11</v>
      </c>
      <c r="N4" s="143" t="s">
        <v>14</v>
      </c>
    </row>
    <row r="5" spans="1:14" ht="13">
      <c r="C5" s="65"/>
      <c r="D5" s="65"/>
      <c r="E5" s="74"/>
      <c r="F5" s="74"/>
      <c r="G5" s="74"/>
      <c r="H5" s="65"/>
      <c r="I5" s="74"/>
      <c r="J5" s="29"/>
      <c r="N5" s="142"/>
    </row>
    <row r="6" spans="1:14" ht="13">
      <c r="A6" s="7" t="s">
        <v>33</v>
      </c>
      <c r="C6" s="65"/>
      <c r="D6" s="65"/>
      <c r="E6" s="74"/>
      <c r="F6" s="74"/>
      <c r="G6" s="74"/>
      <c r="H6" s="65"/>
      <c r="I6" s="74"/>
      <c r="J6" s="29"/>
      <c r="N6" s="142"/>
    </row>
    <row r="7" spans="1:14" s="10" customFormat="1" ht="18" customHeight="1">
      <c r="B7" s="11" t="s">
        <v>41</v>
      </c>
      <c r="C7" s="139">
        <v>29.756194454842117</v>
      </c>
      <c r="D7" s="139">
        <v>33.771145984722374</v>
      </c>
      <c r="E7" s="139">
        <v>27.043667346968263</v>
      </c>
      <c r="F7" s="139">
        <v>38.586151282561481</v>
      </c>
      <c r="G7" s="139">
        <v>22.612933933315379</v>
      </c>
      <c r="H7" s="139">
        <v>29.32707736258207</v>
      </c>
      <c r="I7" s="139">
        <v>26.194494161818721</v>
      </c>
      <c r="J7" s="139">
        <v>19.154506736649918</v>
      </c>
      <c r="K7" s="139">
        <v>25.426850711251255</v>
      </c>
      <c r="L7" s="139">
        <v>17.686720921342051</v>
      </c>
      <c r="M7" s="139">
        <v>25.003560837192616</v>
      </c>
      <c r="N7" s="180">
        <v>27.803113253616367</v>
      </c>
    </row>
    <row r="8" spans="1:14" ht="13">
      <c r="B8" s="19" t="s">
        <v>187</v>
      </c>
      <c r="C8" s="140">
        <v>22.905147189457903</v>
      </c>
      <c r="D8" s="140">
        <v>21.377162530428983</v>
      </c>
      <c r="E8" s="140">
        <v>20.56216635243721</v>
      </c>
      <c r="F8" s="140">
        <v>21.486539342054623</v>
      </c>
      <c r="G8" s="140">
        <v>19.778103673530623</v>
      </c>
      <c r="H8" s="140">
        <v>24.255946375342376</v>
      </c>
      <c r="I8" s="140">
        <v>23.769267573287923</v>
      </c>
      <c r="J8" s="140">
        <v>18.737903897050657</v>
      </c>
      <c r="K8" s="140">
        <v>20.669701099234992</v>
      </c>
      <c r="L8" s="140">
        <v>15.386957059023043</v>
      </c>
      <c r="M8" s="140">
        <v>22.989443270729808</v>
      </c>
      <c r="N8" s="151">
        <v>21.510836515862533</v>
      </c>
    </row>
    <row r="9" spans="1:14" ht="13">
      <c r="B9" s="19" t="s">
        <v>202</v>
      </c>
      <c r="C9" s="140">
        <v>3.5330188823856412</v>
      </c>
      <c r="D9" s="140">
        <v>8.7195001474312654</v>
      </c>
      <c r="E9" s="140">
        <v>2.8317170881386677</v>
      </c>
      <c r="F9" s="140">
        <v>0.73086776740444859</v>
      </c>
      <c r="G9" s="140">
        <v>1.5665666299277632</v>
      </c>
      <c r="H9" s="140">
        <v>1.0897989947184636</v>
      </c>
      <c r="I9" s="140">
        <v>2.8425774988322057E-2</v>
      </c>
      <c r="J9" s="140">
        <v>0</v>
      </c>
      <c r="K9" s="140">
        <v>0.37086235198771489</v>
      </c>
      <c r="L9" s="140">
        <v>0.73975280851681791</v>
      </c>
      <c r="M9" s="140">
        <v>0.13485963149045488</v>
      </c>
      <c r="N9" s="151">
        <v>3.2590973305415405</v>
      </c>
    </row>
    <row r="10" spans="1:14" ht="13">
      <c r="B10" s="19" t="s">
        <v>125</v>
      </c>
      <c r="C10" s="140">
        <v>0.85831355307509194</v>
      </c>
      <c r="D10" s="140">
        <v>0.78527153613458422</v>
      </c>
      <c r="E10" s="140">
        <v>0.7448484004115955</v>
      </c>
      <c r="F10" s="140">
        <v>2.3159875433910595E-2</v>
      </c>
      <c r="G10" s="140">
        <v>0.49766661117702765</v>
      </c>
      <c r="H10" s="140">
        <v>3.4392129913637381</v>
      </c>
      <c r="I10" s="140">
        <v>2.1577175514397497</v>
      </c>
      <c r="J10" s="140">
        <v>-1.056100891867102</v>
      </c>
      <c r="K10" s="140">
        <v>3.3056304802599614</v>
      </c>
      <c r="L10" s="140">
        <v>0.96776996614774524</v>
      </c>
      <c r="M10" s="140">
        <v>1.1332495982641067</v>
      </c>
      <c r="N10" s="151">
        <v>1.2426399836749547</v>
      </c>
    </row>
    <row r="11" spans="1:14" ht="13">
      <c r="B11" s="19" t="s">
        <v>195</v>
      </c>
      <c r="C11" s="140">
        <v>0.13272300598675188</v>
      </c>
      <c r="D11" s="140">
        <v>7.6722316043322247E-2</v>
      </c>
      <c r="E11" s="140">
        <v>0.52120505091265801</v>
      </c>
      <c r="F11" s="140">
        <v>1.7783049181673713E-2</v>
      </c>
      <c r="G11" s="140">
        <v>0.18640050213018308</v>
      </c>
      <c r="H11" s="140">
        <v>5.5839434572521822E-2</v>
      </c>
      <c r="I11" s="140">
        <v>5.4854454481613024E-2</v>
      </c>
      <c r="J11" s="140">
        <v>1.0377309417827945</v>
      </c>
      <c r="K11" s="140">
        <v>0.54367650855457472</v>
      </c>
      <c r="L11" s="140">
        <v>0.32592173600205909</v>
      </c>
      <c r="M11" s="140">
        <v>0.60218268456668</v>
      </c>
      <c r="N11" s="151">
        <v>0.22594183107797322</v>
      </c>
    </row>
    <row r="12" spans="1:14" ht="13">
      <c r="B12" s="2" t="s">
        <v>42</v>
      </c>
      <c r="C12" s="140">
        <v>1.7315301478402447</v>
      </c>
      <c r="D12" s="140">
        <v>1.9310786405760232</v>
      </c>
      <c r="E12" s="140">
        <v>1.2604867614367525</v>
      </c>
      <c r="F12" s="140">
        <v>16.403478004880665</v>
      </c>
      <c r="G12" s="140">
        <v>0.34261754762188523</v>
      </c>
      <c r="H12" s="140">
        <v>0.3105308029133873</v>
      </c>
      <c r="I12" s="140">
        <v>0.14193785553863408</v>
      </c>
      <c r="J12" s="140">
        <v>0.23816969809494107</v>
      </c>
      <c r="K12" s="140">
        <v>0.35861170897083322</v>
      </c>
      <c r="L12" s="140">
        <v>0.2490108479174836</v>
      </c>
      <c r="M12" s="140">
        <v>0.10091781526605446</v>
      </c>
      <c r="N12" s="151">
        <v>1.1225972125579393</v>
      </c>
    </row>
    <row r="13" spans="1:14" ht="13">
      <c r="B13" s="2" t="s">
        <v>43</v>
      </c>
      <c r="C13" s="140">
        <v>0.59546167609648448</v>
      </c>
      <c r="D13" s="140">
        <v>0.88141081410819322</v>
      </c>
      <c r="E13" s="140">
        <v>1.1232436936313814</v>
      </c>
      <c r="F13" s="140">
        <v>-7.5676756393838709E-2</v>
      </c>
      <c r="G13" s="140">
        <v>0.24157896892789835</v>
      </c>
      <c r="H13" s="140">
        <v>0.17574876367158165</v>
      </c>
      <c r="I13" s="140">
        <v>4.2290952082481473E-2</v>
      </c>
      <c r="J13" s="140">
        <v>0.19680309158862669</v>
      </c>
      <c r="K13" s="140">
        <v>0.17836856224317962</v>
      </c>
      <c r="L13" s="140">
        <v>1.730850373490276E-2</v>
      </c>
      <c r="M13" s="140">
        <v>4.2907836875511543E-2</v>
      </c>
      <c r="N13" s="151">
        <v>0.44200037990142954</v>
      </c>
    </row>
    <row r="14" spans="1:14" ht="13">
      <c r="A14" s="7"/>
      <c r="C14" s="140"/>
      <c r="D14" s="140"/>
      <c r="E14" s="140"/>
      <c r="F14" s="140"/>
      <c r="G14" s="140"/>
      <c r="H14" s="140"/>
      <c r="I14" s="140"/>
      <c r="J14" s="140"/>
      <c r="K14" s="140"/>
      <c r="L14" s="140"/>
      <c r="M14" s="140"/>
      <c r="N14" s="151"/>
    </row>
    <row r="15" spans="1:14" ht="13">
      <c r="A15" s="7" t="s">
        <v>44</v>
      </c>
      <c r="C15" s="140"/>
      <c r="D15" s="140"/>
      <c r="E15" s="140"/>
      <c r="F15" s="140"/>
      <c r="G15" s="140"/>
      <c r="H15" s="140"/>
      <c r="I15" s="140"/>
      <c r="J15" s="140"/>
      <c r="K15" s="140"/>
      <c r="L15" s="140"/>
      <c r="M15" s="140"/>
      <c r="N15" s="151"/>
    </row>
    <row r="16" spans="1:14" s="10" customFormat="1" ht="18" customHeight="1">
      <c r="B16" s="11" t="s">
        <v>41</v>
      </c>
      <c r="C16" s="139">
        <v>52.87905962676539</v>
      </c>
      <c r="D16" s="139">
        <v>47.2014217825961</v>
      </c>
      <c r="E16" s="139">
        <v>53.323411505585064</v>
      </c>
      <c r="F16" s="139">
        <v>43.250961841916585</v>
      </c>
      <c r="G16" s="139">
        <v>42.104985646430492</v>
      </c>
      <c r="H16" s="139">
        <v>60.783041326108886</v>
      </c>
      <c r="I16" s="139">
        <v>64.583429774239121</v>
      </c>
      <c r="J16" s="139">
        <v>59.087868418689766</v>
      </c>
      <c r="K16" s="139">
        <v>49.752122134641596</v>
      </c>
      <c r="L16" s="139">
        <v>37.528155525838478</v>
      </c>
      <c r="M16" s="139">
        <v>60.985130801610033</v>
      </c>
      <c r="N16" s="180">
        <v>51.167381009125052</v>
      </c>
    </row>
    <row r="17" spans="1:14" ht="25.5">
      <c r="B17" s="14" t="s">
        <v>45</v>
      </c>
      <c r="C17" s="140">
        <v>23.286017923635502</v>
      </c>
      <c r="D17" s="140">
        <v>20.79533154359839</v>
      </c>
      <c r="E17" s="140">
        <v>20.204371954991398</v>
      </c>
      <c r="F17" s="140">
        <v>10.353652308967206</v>
      </c>
      <c r="G17" s="140">
        <v>22.613863513622338</v>
      </c>
      <c r="H17" s="140">
        <v>22.471319849818951</v>
      </c>
      <c r="I17" s="140">
        <v>18.919058106371352</v>
      </c>
      <c r="J17" s="140">
        <v>12.153130736928901</v>
      </c>
      <c r="K17" s="140">
        <v>26.19576314260954</v>
      </c>
      <c r="L17" s="140">
        <v>11.230847812149007</v>
      </c>
      <c r="M17" s="140">
        <v>34.753898903962209</v>
      </c>
      <c r="N17" s="151">
        <v>22.463128492485467</v>
      </c>
    </row>
    <row r="18" spans="1:14" ht="25.5">
      <c r="B18" s="14" t="s">
        <v>46</v>
      </c>
      <c r="C18" s="140">
        <v>13.453162689653924</v>
      </c>
      <c r="D18" s="140">
        <v>11.660631357103245</v>
      </c>
      <c r="E18" s="140">
        <v>16.158318424537569</v>
      </c>
      <c r="F18" s="140">
        <v>21.197606237050092</v>
      </c>
      <c r="G18" s="140">
        <v>10.551600241644685</v>
      </c>
      <c r="H18" s="140">
        <v>18.587259870763209</v>
      </c>
      <c r="I18" s="140">
        <v>12.784294135551905</v>
      </c>
      <c r="J18" s="140">
        <v>23.61909410621875</v>
      </c>
      <c r="K18" s="140">
        <v>8.5291676650538086</v>
      </c>
      <c r="L18" s="140">
        <v>15.146337559375086</v>
      </c>
      <c r="M18" s="140">
        <v>11.692950528793855</v>
      </c>
      <c r="N18" s="151">
        <v>12.410581254356563</v>
      </c>
    </row>
    <row r="19" spans="1:14" ht="25.5">
      <c r="B19" s="104" t="s">
        <v>85</v>
      </c>
      <c r="C19" s="140">
        <v>16.139879013475962</v>
      </c>
      <c r="D19" s="140">
        <v>14.745458881894461</v>
      </c>
      <c r="E19" s="140">
        <v>16.960721126056093</v>
      </c>
      <c r="F19" s="140">
        <v>11.699703295899285</v>
      </c>
      <c r="G19" s="140">
        <v>8.9395218911634657</v>
      </c>
      <c r="H19" s="140">
        <v>19.724461605526727</v>
      </c>
      <c r="I19" s="140">
        <v>32.880077532315866</v>
      </c>
      <c r="J19" s="140">
        <v>23.315643575542111</v>
      </c>
      <c r="K19" s="140">
        <v>15.027191326978247</v>
      </c>
      <c r="L19" s="140">
        <v>11.150970154314386</v>
      </c>
      <c r="M19" s="140">
        <v>14.538281368853964</v>
      </c>
      <c r="N19" s="151">
        <v>16.293671262283016</v>
      </c>
    </row>
    <row r="20" spans="1:14" ht="13">
      <c r="A20" s="7"/>
      <c r="C20" s="140"/>
      <c r="D20" s="140"/>
      <c r="E20" s="140"/>
      <c r="F20" s="140"/>
      <c r="G20" s="140"/>
      <c r="H20" s="140"/>
      <c r="I20" s="140"/>
      <c r="J20" s="140"/>
      <c r="K20" s="140"/>
      <c r="L20" s="140"/>
      <c r="M20" s="140"/>
      <c r="N20" s="151"/>
    </row>
    <row r="21" spans="1:14" ht="13">
      <c r="A21" s="7" t="s">
        <v>47</v>
      </c>
      <c r="C21" s="140"/>
      <c r="D21" s="140"/>
      <c r="E21" s="140"/>
      <c r="F21" s="140"/>
      <c r="G21" s="140"/>
      <c r="H21" s="140"/>
      <c r="I21" s="140"/>
      <c r="J21" s="140"/>
      <c r="K21" s="140"/>
      <c r="L21" s="140"/>
      <c r="M21" s="140"/>
      <c r="N21" s="151"/>
    </row>
    <row r="22" spans="1:14" s="10" customFormat="1" ht="18" customHeight="1">
      <c r="B22" s="11" t="s">
        <v>41</v>
      </c>
      <c r="C22" s="139">
        <v>17.364745918392501</v>
      </c>
      <c r="D22" s="139">
        <v>19.027432232681527</v>
      </c>
      <c r="E22" s="139">
        <v>19.63292114744667</v>
      </c>
      <c r="F22" s="139">
        <v>18.162886875521938</v>
      </c>
      <c r="G22" s="139">
        <v>35.282080420254125</v>
      </c>
      <c r="H22" s="139">
        <v>9.8898813113090398</v>
      </c>
      <c r="I22" s="139">
        <v>9.2220760639421648</v>
      </c>
      <c r="J22" s="139">
        <v>21.757624844660334</v>
      </c>
      <c r="K22" s="139">
        <v>24.821027154107149</v>
      </c>
      <c r="L22" s="139">
        <v>44.785123552819471</v>
      </c>
      <c r="M22" s="139">
        <v>14.011308361197342</v>
      </c>
      <c r="N22" s="180">
        <v>21.029505737258557</v>
      </c>
    </row>
    <row r="23" spans="1:14" ht="13">
      <c r="B23" s="2" t="s">
        <v>48</v>
      </c>
      <c r="C23" s="140">
        <v>7.7085342498283138</v>
      </c>
      <c r="D23" s="140">
        <v>6.0457594612653596</v>
      </c>
      <c r="E23" s="140">
        <v>3.1404030119900721</v>
      </c>
      <c r="F23" s="140">
        <v>3.1977543654876532</v>
      </c>
      <c r="G23" s="140">
        <v>26.84250034733105</v>
      </c>
      <c r="H23" s="140">
        <v>4.7322409185184</v>
      </c>
      <c r="I23" s="140">
        <v>4.7033330545118073</v>
      </c>
      <c r="J23" s="140">
        <v>12.613478865651379</v>
      </c>
      <c r="K23" s="140">
        <v>16.736337114744344</v>
      </c>
      <c r="L23" s="140">
        <v>27.087976393850216</v>
      </c>
      <c r="M23" s="140">
        <v>9.0803224079323037</v>
      </c>
      <c r="N23" s="151">
        <v>11.426125659162212</v>
      </c>
    </row>
    <row r="24" spans="1:14" ht="13">
      <c r="B24" s="2" t="s">
        <v>49</v>
      </c>
      <c r="C24" s="140">
        <v>8.7828288492919118</v>
      </c>
      <c r="D24" s="140">
        <v>12.281840682552975</v>
      </c>
      <c r="E24" s="140">
        <v>16.027473791438862</v>
      </c>
      <c r="F24" s="140">
        <v>14.585100139878183</v>
      </c>
      <c r="G24" s="140">
        <v>7.2705622774619032</v>
      </c>
      <c r="H24" s="140">
        <v>3.3243476231198534</v>
      </c>
      <c r="I24" s="140">
        <v>2.061450291832847</v>
      </c>
      <c r="J24" s="140">
        <v>8.619179255700395</v>
      </c>
      <c r="K24" s="140">
        <v>6.9234954399701305</v>
      </c>
      <c r="L24" s="140">
        <v>16.268447466337683</v>
      </c>
      <c r="M24" s="140">
        <v>3.6540367267406491</v>
      </c>
      <c r="N24" s="151">
        <v>8.4405328998085238</v>
      </c>
    </row>
    <row r="25" spans="1:14" ht="13">
      <c r="B25" s="2" t="s">
        <v>50</v>
      </c>
      <c r="C25" s="140">
        <v>0.87338281927227779</v>
      </c>
      <c r="D25" s="140">
        <v>0.69983208886319126</v>
      </c>
      <c r="E25" s="140">
        <v>0.46504434401773603</v>
      </c>
      <c r="F25" s="140">
        <v>0.3800323701560997</v>
      </c>
      <c r="G25" s="140">
        <v>1.1690177954611758</v>
      </c>
      <c r="H25" s="140">
        <v>1.8332927696707864</v>
      </c>
      <c r="I25" s="140">
        <v>2.4572927175975101</v>
      </c>
      <c r="J25" s="140">
        <v>0.52496672330855709</v>
      </c>
      <c r="K25" s="140">
        <v>1.161194599392672</v>
      </c>
      <c r="L25" s="140">
        <v>1.4286996926315696</v>
      </c>
      <c r="M25" s="140">
        <v>1.276949226524388</v>
      </c>
      <c r="N25" s="151">
        <v>1.1628471782878238</v>
      </c>
    </row>
    <row r="26" spans="1:14" ht="13">
      <c r="A26" s="7"/>
      <c r="C26" s="141"/>
      <c r="D26" s="141"/>
      <c r="E26" s="141"/>
      <c r="F26" s="141"/>
      <c r="G26" s="141"/>
      <c r="H26" s="141"/>
      <c r="I26" s="141"/>
      <c r="J26" s="141"/>
      <c r="K26" s="141"/>
      <c r="L26" s="141"/>
      <c r="M26" s="141"/>
      <c r="N26" s="152"/>
    </row>
    <row r="27" spans="1:14" ht="13">
      <c r="A27" s="7" t="s">
        <v>51</v>
      </c>
      <c r="B27" s="12"/>
      <c r="C27" s="139">
        <v>100.00000000000001</v>
      </c>
      <c r="D27" s="139">
        <v>100</v>
      </c>
      <c r="E27" s="139">
        <v>100</v>
      </c>
      <c r="F27" s="139">
        <v>100</v>
      </c>
      <c r="G27" s="139">
        <v>100</v>
      </c>
      <c r="H27" s="139">
        <v>100</v>
      </c>
      <c r="I27" s="139">
        <v>100.00000000000001</v>
      </c>
      <c r="J27" s="139">
        <v>100.00000000000003</v>
      </c>
      <c r="K27" s="139">
        <v>100</v>
      </c>
      <c r="L27" s="139">
        <v>100</v>
      </c>
      <c r="M27" s="139">
        <v>99.999999999999986</v>
      </c>
      <c r="N27" s="150">
        <v>99.999999999999986</v>
      </c>
    </row>
    <row r="28" spans="1:14" ht="13">
      <c r="A28" s="7"/>
      <c r="B28" s="12"/>
      <c r="C28" s="12"/>
      <c r="D28" s="12"/>
      <c r="E28" s="12"/>
      <c r="F28" s="12"/>
      <c r="G28" s="12"/>
      <c r="H28" s="12"/>
      <c r="I28" s="12"/>
      <c r="J28" s="12"/>
      <c r="N28" s="142"/>
    </row>
    <row r="29" spans="1:14">
      <c r="A29" s="5" t="s">
        <v>35</v>
      </c>
    </row>
    <row r="32" spans="1:14">
      <c r="A32" s="5" t="s">
        <v>175</v>
      </c>
    </row>
    <row r="33" spans="1:1">
      <c r="A33" s="5" t="s">
        <v>94</v>
      </c>
    </row>
    <row r="34" spans="1:1">
      <c r="A34" s="5" t="s">
        <v>215</v>
      </c>
    </row>
  </sheetData>
  <hyperlinks>
    <hyperlink ref="H1" location="Contenu!A1" display="retour"/>
  </hyperlinks>
  <pageMargins left="0.70866141732283472" right="0.70866141732283472" top="0.74803149606299213" bottom="0.74803149606299213" header="0.31496062992125984" footer="0.31496062992125984"/>
  <pageSetup paperSize="9" scale="5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9" tint="0.39997558519241921"/>
    <pageSetUpPr fitToPage="1"/>
  </sheetPr>
  <dimension ref="A1:M61"/>
  <sheetViews>
    <sheetView zoomScale="80" zoomScaleNormal="80" workbookViewId="0">
      <selection activeCell="G54" sqref="G54"/>
    </sheetView>
  </sheetViews>
  <sheetFormatPr baseColWidth="10" defaultColWidth="11.453125" defaultRowHeight="12.5"/>
  <cols>
    <col min="1" max="1" width="4.26953125" style="2" customWidth="1"/>
    <col min="2" max="2" width="77.1796875" style="2" customWidth="1"/>
    <col min="3" max="6" width="18.7265625" style="2" customWidth="1"/>
    <col min="7" max="7" width="15.7265625" style="2" customWidth="1"/>
    <col min="8" max="8" width="10.26953125" style="2" customWidth="1"/>
    <col min="9" max="13" width="15.7265625" style="2" customWidth="1"/>
    <col min="14" max="16384" width="11.453125" style="2"/>
  </cols>
  <sheetData>
    <row r="1" spans="1:9" ht="13">
      <c r="A1" s="7" t="s">
        <v>219</v>
      </c>
      <c r="E1" s="31" t="s">
        <v>54</v>
      </c>
      <c r="F1" s="3"/>
      <c r="H1" s="31"/>
      <c r="I1" s="31"/>
    </row>
    <row r="3" spans="1:9">
      <c r="B3" s="55" t="s">
        <v>12</v>
      </c>
      <c r="G3" s="142"/>
    </row>
    <row r="4" spans="1:9" ht="39">
      <c r="A4" s="8"/>
      <c r="B4" s="9"/>
      <c r="C4" s="8" t="s">
        <v>23</v>
      </c>
      <c r="D4" s="8" t="s">
        <v>205</v>
      </c>
      <c r="E4" s="8" t="s">
        <v>24</v>
      </c>
      <c r="F4" s="8" t="s">
        <v>17</v>
      </c>
      <c r="G4" s="143" t="s">
        <v>14</v>
      </c>
    </row>
    <row r="5" spans="1:9" ht="7.5" customHeight="1">
      <c r="C5" s="65"/>
      <c r="D5" s="65"/>
      <c r="E5" s="74"/>
      <c r="F5" s="74"/>
      <c r="G5" s="142"/>
    </row>
    <row r="6" spans="1:9" ht="13">
      <c r="A6" s="7" t="s">
        <v>33</v>
      </c>
      <c r="C6" s="65"/>
      <c r="D6" s="65"/>
      <c r="E6" s="74"/>
      <c r="F6" s="74"/>
      <c r="G6" s="142"/>
    </row>
    <row r="7" spans="1:9" ht="18.75" customHeight="1">
      <c r="A7" s="10"/>
      <c r="B7" s="11" t="s">
        <v>41</v>
      </c>
      <c r="C7" s="138">
        <v>28.78391970981669</v>
      </c>
      <c r="D7" s="138">
        <v>35.551782981493453</v>
      </c>
      <c r="E7" s="138">
        <v>0.42333761604134723</v>
      </c>
      <c r="F7" s="138">
        <v>0.38258873972481577</v>
      </c>
      <c r="G7" s="150">
        <v>27.803113253546815</v>
      </c>
    </row>
    <row r="8" spans="1:9" ht="13">
      <c r="B8" s="19" t="s">
        <v>187</v>
      </c>
      <c r="C8" s="52">
        <v>28.735522853039392</v>
      </c>
      <c r="D8" s="52">
        <v>11.077300011329108</v>
      </c>
      <c r="E8" s="52">
        <v>0</v>
      </c>
      <c r="F8" s="52">
        <v>0</v>
      </c>
      <c r="G8" s="151">
        <v>21.510836515835734</v>
      </c>
    </row>
    <row r="9" spans="1:9" ht="13">
      <c r="B9" s="19" t="s">
        <v>202</v>
      </c>
      <c r="C9" s="52">
        <v>0</v>
      </c>
      <c r="D9" s="52">
        <v>12.820972046913557</v>
      </c>
      <c r="E9" s="52">
        <v>0</v>
      </c>
      <c r="F9" s="52">
        <v>0</v>
      </c>
      <c r="G9" s="151">
        <v>3.2590973305039896</v>
      </c>
    </row>
    <row r="10" spans="1:9" ht="13">
      <c r="B10" s="19" t="s">
        <v>125</v>
      </c>
      <c r="C10" s="52">
        <v>0</v>
      </c>
      <c r="D10" s="52">
        <v>4.888424885599882</v>
      </c>
      <c r="E10" s="52">
        <v>0</v>
      </c>
      <c r="F10" s="52">
        <v>0</v>
      </c>
      <c r="G10" s="151">
        <v>1.2426399836713773</v>
      </c>
    </row>
    <row r="11" spans="1:9" ht="13">
      <c r="B11" s="19" t="s">
        <v>195</v>
      </c>
      <c r="C11" s="52">
        <v>1.8297364343595409E-2</v>
      </c>
      <c r="D11" s="52">
        <v>0.84200385112494558</v>
      </c>
      <c r="E11" s="52">
        <v>0</v>
      </c>
      <c r="F11" s="52">
        <v>0</v>
      </c>
      <c r="G11" s="151">
        <v>0.22594183107856178</v>
      </c>
    </row>
    <row r="12" spans="1:9" ht="13">
      <c r="B12" s="2" t="s">
        <v>42</v>
      </c>
      <c r="C12" s="52">
        <v>3.0099492433701521E-2</v>
      </c>
      <c r="D12" s="52">
        <v>4.1842956634863482</v>
      </c>
      <c r="E12" s="52">
        <v>0.42333761604134723</v>
      </c>
      <c r="F12" s="52">
        <v>0.38258873972481577</v>
      </c>
      <c r="G12" s="151">
        <v>1.1225972125468826</v>
      </c>
    </row>
    <row r="13" spans="1:9" ht="13">
      <c r="B13" s="2" t="s">
        <v>43</v>
      </c>
      <c r="C13" s="52">
        <v>0</v>
      </c>
      <c r="D13" s="52">
        <v>1.7387865230396173</v>
      </c>
      <c r="E13" s="52">
        <v>0</v>
      </c>
      <c r="F13" s="52">
        <v>0</v>
      </c>
      <c r="G13" s="151">
        <v>0.44200037991026891</v>
      </c>
    </row>
    <row r="14" spans="1:9" ht="13">
      <c r="A14" s="7"/>
      <c r="C14" s="52"/>
      <c r="D14" s="52"/>
      <c r="E14" s="52"/>
      <c r="F14" s="52"/>
      <c r="G14" s="151"/>
    </row>
    <row r="15" spans="1:9" ht="13">
      <c r="A15" s="7" t="s">
        <v>44</v>
      </c>
      <c r="C15" s="52"/>
      <c r="D15" s="52"/>
      <c r="E15" s="52"/>
      <c r="F15" s="52"/>
      <c r="G15" s="151"/>
    </row>
    <row r="16" spans="1:9" ht="18.75" customHeight="1">
      <c r="A16" s="10"/>
      <c r="B16" s="11" t="s">
        <v>41</v>
      </c>
      <c r="C16" s="138">
        <v>61.494887167067532</v>
      </c>
      <c r="D16" s="138">
        <v>39.902061577399508</v>
      </c>
      <c r="E16" s="138">
        <v>10.425851560869878</v>
      </c>
      <c r="F16" s="138">
        <v>11.454251245998172</v>
      </c>
      <c r="G16" s="150">
        <v>51.167381008922824</v>
      </c>
    </row>
    <row r="17" spans="1:7" ht="13">
      <c r="B17" s="14" t="s">
        <v>45</v>
      </c>
      <c r="C17" s="52">
        <v>34.527434186745964</v>
      </c>
      <c r="D17" s="52">
        <v>0</v>
      </c>
      <c r="E17" s="52">
        <v>0</v>
      </c>
      <c r="F17" s="52">
        <v>0</v>
      </c>
      <c r="G17" s="151">
        <v>22.463128492674926</v>
      </c>
    </row>
    <row r="18" spans="1:7" ht="13">
      <c r="B18" s="14" t="s">
        <v>46</v>
      </c>
      <c r="C18" s="52">
        <v>19.075950511974792</v>
      </c>
      <c r="D18" s="52">
        <v>0</v>
      </c>
      <c r="E18" s="52">
        <v>0</v>
      </c>
      <c r="F18" s="52">
        <v>0</v>
      </c>
      <c r="G18" s="151">
        <v>12.410581254105701</v>
      </c>
    </row>
    <row r="19" spans="1:7" ht="13">
      <c r="B19" s="104" t="s">
        <v>85</v>
      </c>
      <c r="C19" s="52">
        <v>7.8915024683467703</v>
      </c>
      <c r="D19" s="52">
        <v>39.902061577399508</v>
      </c>
      <c r="E19" s="52">
        <v>10.425851560869878</v>
      </c>
      <c r="F19" s="52">
        <v>11.454251245998172</v>
      </c>
      <c r="G19" s="151">
        <v>16.293671262142198</v>
      </c>
    </row>
    <row r="20" spans="1:7" ht="13">
      <c r="A20" s="7"/>
      <c r="C20" s="52"/>
      <c r="D20" s="52"/>
      <c r="E20" s="52"/>
      <c r="F20" s="52"/>
      <c r="G20" s="151"/>
    </row>
    <row r="21" spans="1:7" ht="13">
      <c r="A21" s="7" t="s">
        <v>47</v>
      </c>
      <c r="C21" s="52"/>
      <c r="D21" s="52"/>
      <c r="E21" s="52"/>
      <c r="F21" s="52"/>
      <c r="G21" s="151"/>
    </row>
    <row r="22" spans="1:7" ht="18.75" customHeight="1">
      <c r="A22" s="10"/>
      <c r="B22" s="11" t="s">
        <v>41</v>
      </c>
      <c r="C22" s="138">
        <v>9.7211931231157855</v>
      </c>
      <c r="D22" s="138">
        <v>24.54615544110704</v>
      </c>
      <c r="E22" s="138">
        <v>89.150810823088761</v>
      </c>
      <c r="F22" s="138">
        <v>88.163160014277025</v>
      </c>
      <c r="G22" s="150">
        <v>21.029505737530371</v>
      </c>
    </row>
    <row r="23" spans="1:7" ht="13">
      <c r="B23" s="2" t="s">
        <v>48</v>
      </c>
      <c r="C23" s="52">
        <v>7.9343430587009252</v>
      </c>
      <c r="D23" s="52">
        <v>0</v>
      </c>
      <c r="E23" s="52">
        <v>86.201464038790817</v>
      </c>
      <c r="F23" s="52">
        <v>2.1256827348776883</v>
      </c>
      <c r="G23" s="151">
        <v>11.4261256593522</v>
      </c>
    </row>
    <row r="24" spans="1:7" ht="13">
      <c r="B24" s="2" t="s">
        <v>49</v>
      </c>
      <c r="C24" s="52">
        <v>0.45235923590912219</v>
      </c>
      <c r="D24" s="52">
        <v>24.060897522618273</v>
      </c>
      <c r="E24" s="52">
        <v>1.7778818965513188</v>
      </c>
      <c r="F24" s="52">
        <v>82.280730973951506</v>
      </c>
      <c r="G24" s="151">
        <v>8.4405328999132543</v>
      </c>
    </row>
    <row r="25" spans="1:7" ht="13">
      <c r="B25" s="2" t="s">
        <v>50</v>
      </c>
      <c r="C25" s="52">
        <v>1.3344908285057369</v>
      </c>
      <c r="D25" s="52">
        <v>0.48525791848876554</v>
      </c>
      <c r="E25" s="52">
        <v>1.1714648877466227</v>
      </c>
      <c r="F25" s="52">
        <v>3.7567463054478298</v>
      </c>
      <c r="G25" s="151">
        <v>1.1628471782649186</v>
      </c>
    </row>
    <row r="26" spans="1:7" ht="13">
      <c r="A26" s="7"/>
      <c r="C26" s="52"/>
      <c r="D26" s="52"/>
      <c r="E26" s="52"/>
      <c r="F26" s="52"/>
      <c r="G26" s="152"/>
    </row>
    <row r="27" spans="1:7" ht="13">
      <c r="A27" s="7" t="s">
        <v>51</v>
      </c>
      <c r="B27" s="12"/>
      <c r="C27" s="138">
        <v>100</v>
      </c>
      <c r="D27" s="138">
        <v>100</v>
      </c>
      <c r="E27" s="138">
        <v>99.999999999999986</v>
      </c>
      <c r="F27" s="138">
        <v>100.00000000000001</v>
      </c>
      <c r="G27" s="150">
        <v>100.00000000000001</v>
      </c>
    </row>
    <row r="28" spans="1:7">
      <c r="G28" s="142"/>
    </row>
    <row r="30" spans="1:7">
      <c r="B30" s="55" t="s">
        <v>19</v>
      </c>
      <c r="G30" s="142"/>
    </row>
    <row r="31" spans="1:7" ht="39">
      <c r="A31" s="8"/>
      <c r="B31" s="9"/>
      <c r="C31" s="8" t="s">
        <v>23</v>
      </c>
      <c r="D31" s="8" t="s">
        <v>205</v>
      </c>
      <c r="E31" s="8" t="s">
        <v>24</v>
      </c>
      <c r="F31" s="8" t="s">
        <v>17</v>
      </c>
      <c r="G31" s="143" t="s">
        <v>14</v>
      </c>
    </row>
    <row r="32" spans="1:7" ht="7.5" customHeight="1">
      <c r="C32" s="65"/>
      <c r="D32" s="65"/>
      <c r="E32" s="74"/>
      <c r="F32" s="74"/>
      <c r="G32" s="142"/>
    </row>
    <row r="33" spans="1:13" ht="13">
      <c r="A33" s="7" t="s">
        <v>33</v>
      </c>
      <c r="C33" s="65"/>
      <c r="D33" s="65"/>
      <c r="E33" s="74"/>
      <c r="F33" s="74"/>
      <c r="G33" s="142"/>
    </row>
    <row r="34" spans="1:13" s="10" customFormat="1" ht="18" customHeight="1">
      <c r="B34" s="11" t="s">
        <v>41</v>
      </c>
      <c r="C34" s="138">
        <v>478841.38617284002</v>
      </c>
      <c r="D34" s="138">
        <v>231085.96689649997</v>
      </c>
      <c r="E34" s="138">
        <v>780.45827942999995</v>
      </c>
      <c r="F34" s="138">
        <v>226.11286985999999</v>
      </c>
      <c r="G34" s="147">
        <v>710933.92421863007</v>
      </c>
      <c r="M34" s="2"/>
    </row>
    <row r="35" spans="1:13" ht="13">
      <c r="B35" s="2" t="s">
        <v>120</v>
      </c>
      <c r="C35" s="52">
        <v>478036.26935000002</v>
      </c>
      <c r="D35" s="52">
        <v>72002.256118999998</v>
      </c>
      <c r="E35" s="52">
        <v>0</v>
      </c>
      <c r="F35" s="52">
        <v>0</v>
      </c>
      <c r="G35" s="147">
        <v>550038.52546899999</v>
      </c>
    </row>
    <row r="36" spans="1:13" ht="13">
      <c r="B36" s="19" t="s">
        <v>202</v>
      </c>
      <c r="C36" s="52">
        <v>0</v>
      </c>
      <c r="D36" s="52">
        <v>83336.093819999995</v>
      </c>
      <c r="E36" s="52">
        <v>0</v>
      </c>
      <c r="F36" s="52">
        <v>0</v>
      </c>
      <c r="G36" s="147">
        <v>83336.093819999995</v>
      </c>
    </row>
    <row r="37" spans="1:13" ht="13">
      <c r="B37" s="19" t="s">
        <v>125</v>
      </c>
      <c r="C37" s="52">
        <v>0</v>
      </c>
      <c r="D37" s="52">
        <v>31774.676164</v>
      </c>
      <c r="E37" s="52">
        <v>0</v>
      </c>
      <c r="F37" s="52">
        <v>0</v>
      </c>
      <c r="G37" s="147">
        <v>31774.676164</v>
      </c>
    </row>
    <row r="38" spans="1:13" ht="13">
      <c r="B38" s="2" t="s">
        <v>119</v>
      </c>
      <c r="C38" s="52">
        <v>304.38992999999999</v>
      </c>
      <c r="D38" s="52">
        <v>5473.0102895</v>
      </c>
      <c r="E38" s="52">
        <v>0</v>
      </c>
      <c r="F38" s="52">
        <v>0</v>
      </c>
      <c r="G38" s="147">
        <v>5777.4002195000003</v>
      </c>
    </row>
    <row r="39" spans="1:13" ht="13">
      <c r="B39" s="2" t="s">
        <v>42</v>
      </c>
      <c r="C39" s="52">
        <v>500.72689284</v>
      </c>
      <c r="D39" s="52">
        <v>27197.848548999998</v>
      </c>
      <c r="E39" s="52">
        <v>780.45827942999995</v>
      </c>
      <c r="F39" s="52">
        <v>226.11286985999999</v>
      </c>
      <c r="G39" s="147">
        <v>28705.14659113</v>
      </c>
    </row>
    <row r="40" spans="1:13" ht="13">
      <c r="B40" s="2" t="s">
        <v>43</v>
      </c>
      <c r="C40" s="52">
        <v>0</v>
      </c>
      <c r="D40" s="52">
        <v>11302.081955</v>
      </c>
      <c r="E40" s="52">
        <v>0</v>
      </c>
      <c r="F40" s="52">
        <v>0</v>
      </c>
      <c r="G40" s="147">
        <v>11302.081955</v>
      </c>
    </row>
    <row r="41" spans="1:13" ht="13">
      <c r="A41" s="7"/>
      <c r="C41" s="52"/>
      <c r="D41" s="52"/>
      <c r="E41" s="52"/>
      <c r="F41" s="52"/>
      <c r="G41" s="148"/>
    </row>
    <row r="42" spans="1:13" ht="13">
      <c r="A42" s="7" t="s">
        <v>44</v>
      </c>
      <c r="C42" s="52"/>
      <c r="D42" s="52"/>
      <c r="E42" s="52"/>
      <c r="F42" s="52"/>
      <c r="G42" s="148"/>
    </row>
    <row r="43" spans="1:13" s="10" customFormat="1" ht="18" customHeight="1">
      <c r="B43" s="11" t="s">
        <v>41</v>
      </c>
      <c r="C43" s="138">
        <v>1023012.0605699999</v>
      </c>
      <c r="D43" s="138">
        <v>259362.7016</v>
      </c>
      <c r="E43" s="138">
        <v>19220.928787000001</v>
      </c>
      <c r="F43" s="138">
        <v>6769.5500479000002</v>
      </c>
      <c r="G43" s="147">
        <v>1308365.2410048998</v>
      </c>
      <c r="M43" s="2"/>
    </row>
    <row r="44" spans="1:13" ht="13">
      <c r="B44" s="14" t="s">
        <v>45</v>
      </c>
      <c r="C44" s="52">
        <v>574388.91622999997</v>
      </c>
      <c r="D44" s="52">
        <v>0</v>
      </c>
      <c r="E44" s="52">
        <v>0</v>
      </c>
      <c r="F44" s="52">
        <v>0</v>
      </c>
      <c r="G44" s="149">
        <v>574388.91622999997</v>
      </c>
    </row>
    <row r="45" spans="1:13" ht="13">
      <c r="B45" s="14" t="s">
        <v>46</v>
      </c>
      <c r="C45" s="52">
        <v>317342.27574999997</v>
      </c>
      <c r="D45" s="52">
        <v>0</v>
      </c>
      <c r="E45" s="52">
        <v>0</v>
      </c>
      <c r="F45" s="52">
        <v>0</v>
      </c>
      <c r="G45" s="149">
        <v>317342.27574999997</v>
      </c>
    </row>
    <row r="46" spans="1:13" ht="13">
      <c r="B46" s="104" t="s">
        <v>85</v>
      </c>
      <c r="C46" s="52">
        <v>131280.86859</v>
      </c>
      <c r="D46" s="52">
        <v>259362.7016</v>
      </c>
      <c r="E46" s="52">
        <v>19220.928787000001</v>
      </c>
      <c r="F46" s="52">
        <v>6769.5500479000002</v>
      </c>
      <c r="G46" s="149">
        <v>416634.04902490001</v>
      </c>
    </row>
    <row r="47" spans="1:13" ht="13">
      <c r="A47" s="7"/>
      <c r="C47" s="52"/>
      <c r="D47" s="52"/>
      <c r="E47" s="52"/>
      <c r="F47" s="52"/>
      <c r="G47" s="148"/>
    </row>
    <row r="48" spans="1:13" ht="13">
      <c r="A48" s="7" t="s">
        <v>47</v>
      </c>
      <c r="C48" s="52"/>
      <c r="D48" s="52"/>
      <c r="E48" s="52"/>
      <c r="F48" s="52"/>
      <c r="G48" s="148"/>
    </row>
    <row r="49" spans="1:13" s="10" customFormat="1" ht="18" customHeight="1">
      <c r="B49" s="11" t="s">
        <v>41</v>
      </c>
      <c r="C49" s="138">
        <v>161719.10001329999</v>
      </c>
      <c r="D49" s="138">
        <v>159549.58058370001</v>
      </c>
      <c r="E49" s="138">
        <v>164356.97133510001</v>
      </c>
      <c r="F49" s="138">
        <v>52105.101527799998</v>
      </c>
      <c r="G49" s="147">
        <v>537730.75345990004</v>
      </c>
      <c r="M49" s="2"/>
    </row>
    <row r="50" spans="1:13" ht="13">
      <c r="B50" s="2" t="s">
        <v>48</v>
      </c>
      <c r="C50" s="52">
        <v>131993.55288999999</v>
      </c>
      <c r="D50" s="52">
        <v>0</v>
      </c>
      <c r="E50" s="52">
        <v>158919.60402</v>
      </c>
      <c r="F50" s="52">
        <v>1256.294746</v>
      </c>
      <c r="G50" s="147">
        <v>292169.45165600005</v>
      </c>
    </row>
    <row r="51" spans="1:13" ht="13">
      <c r="B51" s="2" t="s">
        <v>49</v>
      </c>
      <c r="C51" s="52">
        <v>7525.3240612999998</v>
      </c>
      <c r="D51" s="52">
        <v>156395.41261</v>
      </c>
      <c r="E51" s="52">
        <v>3277.6738787999998</v>
      </c>
      <c r="F51" s="52">
        <v>48628.540996999996</v>
      </c>
      <c r="G51" s="147">
        <v>215826.9515471</v>
      </c>
    </row>
    <row r="52" spans="1:13" ht="13">
      <c r="B52" s="2" t="s">
        <v>50</v>
      </c>
      <c r="C52" s="52">
        <v>22200.223062000001</v>
      </c>
      <c r="D52" s="52">
        <v>3154.1679736999999</v>
      </c>
      <c r="E52" s="52">
        <v>2159.6934363</v>
      </c>
      <c r="F52" s="52">
        <v>2220.2657847999999</v>
      </c>
      <c r="G52" s="147">
        <v>29734.350256800004</v>
      </c>
    </row>
    <row r="53" spans="1:13" ht="13">
      <c r="A53" s="7"/>
      <c r="C53" s="52"/>
      <c r="D53" s="52"/>
      <c r="E53" s="52"/>
      <c r="F53" s="52"/>
      <c r="G53" s="148"/>
    </row>
    <row r="54" spans="1:13" ht="15.5">
      <c r="A54" s="7" t="s">
        <v>51</v>
      </c>
      <c r="B54" s="12"/>
      <c r="C54" s="178">
        <v>1663572.54675614</v>
      </c>
      <c r="D54" s="178">
        <v>649998.24908019998</v>
      </c>
      <c r="E54" s="178">
        <v>184358.35840153001</v>
      </c>
      <c r="F54" s="178">
        <v>59100.764445559995</v>
      </c>
      <c r="G54" s="147">
        <v>2557029.9186834297</v>
      </c>
    </row>
    <row r="55" spans="1:13" ht="13">
      <c r="A55" s="7"/>
      <c r="B55" s="12"/>
      <c r="C55" s="12"/>
      <c r="D55" s="12"/>
      <c r="E55" s="12"/>
      <c r="F55" s="12"/>
      <c r="G55" s="142"/>
    </row>
    <row r="56" spans="1:13">
      <c r="A56" s="5" t="s">
        <v>35</v>
      </c>
    </row>
    <row r="59" spans="1:13">
      <c r="A59" s="5" t="s">
        <v>175</v>
      </c>
    </row>
    <row r="60" spans="1:13">
      <c r="A60" s="5" t="s">
        <v>94</v>
      </c>
    </row>
    <row r="61" spans="1:13">
      <c r="A61" s="5" t="s">
        <v>215</v>
      </c>
    </row>
  </sheetData>
  <hyperlinks>
    <hyperlink ref="E1" location="Contenu!A1" display="retour"/>
  </hyperlinks>
  <pageMargins left="0.70866141732283472" right="0.70866141732283472" top="0.74803149606299213" bottom="0.74803149606299213" header="0.31496062992125984" footer="0.31496062992125984"/>
  <pageSetup paperSize="9" scale="5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9" tint="0.39997558519241921"/>
    <pageSetUpPr fitToPage="1"/>
  </sheetPr>
  <dimension ref="A1:K34"/>
  <sheetViews>
    <sheetView zoomScale="80" zoomScaleNormal="80" workbookViewId="0">
      <selection activeCell="G5" sqref="G5"/>
    </sheetView>
  </sheetViews>
  <sheetFormatPr baseColWidth="10" defaultColWidth="11.453125" defaultRowHeight="12.5"/>
  <cols>
    <col min="1" max="1" width="18.7265625" style="2" customWidth="1"/>
    <col min="2" max="2" width="19" style="2" customWidth="1"/>
    <col min="3" max="3" width="16.453125" style="2" bestFit="1" customWidth="1"/>
    <col min="4" max="4" width="19" style="2" customWidth="1"/>
    <col min="5" max="5" width="17.453125" style="2" bestFit="1" customWidth="1"/>
    <col min="6" max="16384" width="11.453125" style="2"/>
  </cols>
  <sheetData>
    <row r="1" spans="1:11" ht="13">
      <c r="A1" s="7" t="s">
        <v>220</v>
      </c>
      <c r="F1" s="31"/>
      <c r="G1" s="31" t="s">
        <v>54</v>
      </c>
    </row>
    <row r="2" spans="1:11" ht="13">
      <c r="A2" s="7"/>
      <c r="F2" s="31"/>
      <c r="G2" s="31"/>
    </row>
    <row r="3" spans="1:11">
      <c r="A3" s="2" t="s">
        <v>0</v>
      </c>
    </row>
    <row r="4" spans="1:11" ht="12.75" customHeight="1">
      <c r="A4" s="55" t="s">
        <v>12</v>
      </c>
      <c r="E4" s="142"/>
    </row>
    <row r="5" spans="1:11" ht="39">
      <c r="A5" s="17"/>
      <c r="B5" s="8" t="s">
        <v>20</v>
      </c>
      <c r="C5" s="8" t="s">
        <v>21</v>
      </c>
      <c r="D5" s="8" t="s">
        <v>154</v>
      </c>
      <c r="E5" s="153" t="s">
        <v>22</v>
      </c>
    </row>
    <row r="6" spans="1:11" ht="22.5" customHeight="1">
      <c r="A6" s="67" t="s">
        <v>26</v>
      </c>
      <c r="B6" s="78">
        <v>74.062552092318839</v>
      </c>
      <c r="C6" s="78">
        <v>12.210400796344839</v>
      </c>
      <c r="D6" s="78">
        <v>13.727047111336335</v>
      </c>
      <c r="E6" s="154">
        <v>100</v>
      </c>
      <c r="F6" s="7"/>
      <c r="G6" s="13"/>
      <c r="H6" s="13"/>
      <c r="I6" s="13"/>
      <c r="J6" s="13"/>
      <c r="K6" s="15"/>
    </row>
    <row r="7" spans="1:11" ht="13">
      <c r="A7" s="67" t="s">
        <v>27</v>
      </c>
      <c r="B7" s="78">
        <v>70.839141655037636</v>
      </c>
      <c r="C7" s="78">
        <v>14.467029500379372</v>
      </c>
      <c r="D7" s="78">
        <v>14.693828844582999</v>
      </c>
      <c r="E7" s="154">
        <v>100</v>
      </c>
    </row>
    <row r="8" spans="1:11" ht="13">
      <c r="A8" s="67" t="s">
        <v>28</v>
      </c>
      <c r="B8" s="78">
        <v>73.749436838362428</v>
      </c>
      <c r="C8" s="78">
        <v>13.747487091264626</v>
      </c>
      <c r="D8" s="78">
        <v>12.503076070372957</v>
      </c>
      <c r="E8" s="154">
        <v>100.00000000000001</v>
      </c>
    </row>
    <row r="9" spans="1:11" ht="13">
      <c r="A9" s="67" t="s">
        <v>248</v>
      </c>
      <c r="B9" s="78">
        <v>75.748255498692203</v>
      </c>
      <c r="C9" s="78">
        <v>12.702219028355282</v>
      </c>
      <c r="D9" s="78">
        <v>11.549525472952498</v>
      </c>
      <c r="E9" s="154">
        <v>99.999999999999986</v>
      </c>
    </row>
    <row r="10" spans="1:11" ht="13">
      <c r="A10" s="67" t="s">
        <v>29</v>
      </c>
      <c r="B10" s="78">
        <v>77.693964544081496</v>
      </c>
      <c r="C10" s="78">
        <v>11.234264015913384</v>
      </c>
      <c r="D10" s="78">
        <v>11.071771440005108</v>
      </c>
      <c r="E10" s="154">
        <v>100</v>
      </c>
    </row>
    <row r="11" spans="1:11" ht="13">
      <c r="A11" s="129" t="s">
        <v>206</v>
      </c>
      <c r="B11" s="78">
        <v>67.310951396135593</v>
      </c>
      <c r="C11" s="78">
        <v>17.767373266780702</v>
      </c>
      <c r="D11" s="78">
        <v>14.921675337083709</v>
      </c>
      <c r="E11" s="154">
        <v>100</v>
      </c>
    </row>
    <row r="12" spans="1:11" ht="13">
      <c r="A12" s="129" t="s">
        <v>213</v>
      </c>
      <c r="B12" s="78">
        <v>72.070104673972097</v>
      </c>
      <c r="C12" s="78">
        <v>17.101956757885706</v>
      </c>
      <c r="D12" s="78">
        <v>10.827938568142189</v>
      </c>
      <c r="E12" s="154">
        <v>100</v>
      </c>
    </row>
    <row r="13" spans="1:11" ht="13">
      <c r="A13" s="67" t="s">
        <v>30</v>
      </c>
      <c r="B13" s="78">
        <v>72.362401888879234</v>
      </c>
      <c r="C13" s="78">
        <v>15.27331341521691</v>
      </c>
      <c r="D13" s="78">
        <v>12.364284695903848</v>
      </c>
      <c r="E13" s="154">
        <v>100.00000000000001</v>
      </c>
    </row>
    <row r="14" spans="1:11" ht="22.5" customHeight="1">
      <c r="A14" s="7" t="s">
        <v>31</v>
      </c>
      <c r="B14" s="79">
        <v>72.521631232809256</v>
      </c>
      <c r="C14" s="79">
        <v>14.259637083418061</v>
      </c>
      <c r="D14" s="79">
        <v>13.218731683772683</v>
      </c>
      <c r="E14" s="154">
        <v>100</v>
      </c>
      <c r="F14" s="7"/>
      <c r="G14" s="13"/>
      <c r="H14" s="13"/>
      <c r="I14" s="13"/>
      <c r="J14" s="13"/>
      <c r="K14" s="15"/>
    </row>
    <row r="15" spans="1:11" ht="12.75" customHeight="1">
      <c r="A15" s="7"/>
      <c r="B15" s="79"/>
      <c r="C15" s="79"/>
      <c r="D15" s="79"/>
      <c r="E15" s="154"/>
      <c r="F15" s="7"/>
      <c r="G15" s="13"/>
      <c r="H15" s="13"/>
      <c r="I15" s="13"/>
      <c r="J15" s="13"/>
      <c r="K15" s="15"/>
    </row>
    <row r="16" spans="1:11" ht="30" customHeight="1">
      <c r="A16" s="16" t="s">
        <v>0</v>
      </c>
      <c r="E16" s="156"/>
    </row>
    <row r="17" spans="1:11" ht="12.75" customHeight="1">
      <c r="A17" s="55" t="s">
        <v>19</v>
      </c>
      <c r="E17" s="142"/>
    </row>
    <row r="18" spans="1:11" ht="39">
      <c r="A18" s="17"/>
      <c r="B18" s="8" t="s">
        <v>20</v>
      </c>
      <c r="C18" s="8" t="s">
        <v>21</v>
      </c>
      <c r="D18" s="8" t="s">
        <v>154</v>
      </c>
      <c r="E18" s="153" t="s">
        <v>22</v>
      </c>
    </row>
    <row r="19" spans="1:11" ht="22.5" customHeight="1">
      <c r="A19" s="67" t="s">
        <v>26</v>
      </c>
      <c r="B19" s="78">
        <v>238988.24999999997</v>
      </c>
      <c r="C19" s="78">
        <v>39401.050000000003</v>
      </c>
      <c r="D19" s="78">
        <v>44295.03</v>
      </c>
      <c r="E19" s="154">
        <v>322684.32999999996</v>
      </c>
      <c r="F19" s="7"/>
      <c r="G19" s="13"/>
      <c r="H19" s="13"/>
      <c r="I19" s="13"/>
      <c r="J19" s="13"/>
      <c r="K19" s="15"/>
    </row>
    <row r="20" spans="1:11" ht="13">
      <c r="A20" s="67" t="s">
        <v>27</v>
      </c>
      <c r="B20" s="78">
        <v>609665.03</v>
      </c>
      <c r="C20" s="78">
        <v>124508.03</v>
      </c>
      <c r="D20" s="78">
        <v>126459.94</v>
      </c>
      <c r="E20" s="154">
        <v>860633</v>
      </c>
    </row>
    <row r="21" spans="1:11" ht="13">
      <c r="A21" s="67" t="s">
        <v>28</v>
      </c>
      <c r="B21" s="78">
        <v>274156.54000000004</v>
      </c>
      <c r="C21" s="78">
        <v>51104.979999999996</v>
      </c>
      <c r="D21" s="78">
        <v>46479</v>
      </c>
      <c r="E21" s="154">
        <v>371740.52</v>
      </c>
    </row>
    <row r="22" spans="1:11" ht="13">
      <c r="A22" s="67" t="s">
        <v>248</v>
      </c>
      <c r="B22" s="78">
        <v>215643.55</v>
      </c>
      <c r="C22" s="78">
        <v>36161.25</v>
      </c>
      <c r="D22" s="78">
        <v>32879.71</v>
      </c>
      <c r="E22" s="154">
        <v>284684.51</v>
      </c>
    </row>
    <row r="23" spans="1:11" ht="13">
      <c r="A23" s="67" t="s">
        <v>29</v>
      </c>
      <c r="B23" s="78">
        <v>121303.75</v>
      </c>
      <c r="C23" s="78">
        <v>17540.080000000002</v>
      </c>
      <c r="D23" s="78">
        <v>17286.38</v>
      </c>
      <c r="E23" s="154">
        <v>156130.21000000002</v>
      </c>
    </row>
    <row r="24" spans="1:11" ht="13">
      <c r="A24" s="67" t="s">
        <v>206</v>
      </c>
      <c r="B24" s="78">
        <v>141836.58000000002</v>
      </c>
      <c r="C24" s="78">
        <v>37439.130000000005</v>
      </c>
      <c r="D24" s="78">
        <v>31442.720000000001</v>
      </c>
      <c r="E24" s="154">
        <v>210718.43000000002</v>
      </c>
    </row>
    <row r="25" spans="1:11" ht="13">
      <c r="A25" s="67" t="s">
        <v>213</v>
      </c>
      <c r="B25" s="78">
        <v>44790.28</v>
      </c>
      <c r="C25" s="78">
        <v>10628.56</v>
      </c>
      <c r="D25" s="78">
        <v>6729.37</v>
      </c>
      <c r="E25" s="154">
        <v>62148.21</v>
      </c>
    </row>
    <row r="26" spans="1:11" ht="13">
      <c r="A26" s="67" t="s">
        <v>30</v>
      </c>
      <c r="B26" s="78">
        <v>480492.55000000005</v>
      </c>
      <c r="C26" s="78">
        <v>101416.10999999999</v>
      </c>
      <c r="D26" s="78">
        <v>82099.91</v>
      </c>
      <c r="E26" s="154">
        <v>664008.57000000007</v>
      </c>
    </row>
    <row r="27" spans="1:11" ht="22.5" customHeight="1">
      <c r="A27" s="7" t="s">
        <v>31</v>
      </c>
      <c r="B27" s="181">
        <v>2126876.5300000003</v>
      </c>
      <c r="C27" s="181">
        <v>418199.19</v>
      </c>
      <c r="D27" s="181">
        <v>387672.06000000006</v>
      </c>
      <c r="E27" s="182">
        <v>2932747.7800000003</v>
      </c>
      <c r="F27" s="7"/>
      <c r="G27" s="13"/>
      <c r="H27" s="13"/>
      <c r="I27" s="13"/>
      <c r="J27" s="13"/>
      <c r="K27" s="15"/>
    </row>
    <row r="28" spans="1:11" ht="13.5" customHeight="1">
      <c r="A28" s="7" t="s">
        <v>0</v>
      </c>
      <c r="B28" s="22"/>
      <c r="C28" s="22"/>
      <c r="D28" s="22"/>
      <c r="E28" s="154"/>
      <c r="F28" s="7"/>
      <c r="G28" s="13"/>
      <c r="H28" s="13"/>
      <c r="I28" s="13"/>
      <c r="J28" s="13"/>
      <c r="K28" s="15"/>
    </row>
    <row r="29" spans="1:11" ht="14.25" customHeight="1">
      <c r="A29" s="7"/>
      <c r="B29" s="22"/>
      <c r="C29" s="22"/>
      <c r="D29" s="22"/>
      <c r="E29" s="22"/>
      <c r="F29" s="7"/>
      <c r="G29" s="13"/>
      <c r="H29" s="13"/>
      <c r="I29" s="13"/>
      <c r="J29" s="13"/>
      <c r="K29" s="15"/>
    </row>
    <row r="32" spans="1:11">
      <c r="A32" s="5" t="s">
        <v>175</v>
      </c>
    </row>
    <row r="33" spans="1:1">
      <c r="A33" s="5" t="s">
        <v>94</v>
      </c>
    </row>
    <row r="34" spans="1:1">
      <c r="A34" s="5" t="s">
        <v>215</v>
      </c>
    </row>
  </sheetData>
  <phoneticPr fontId="3" type="noConversion"/>
  <hyperlinks>
    <hyperlink ref="G1" location="Contenu!A1" display="retour"/>
  </hyperlinks>
  <pageMargins left="0.78740157499999996" right="0.78740157499999996" top="0.984251969" bottom="0.984251969" header="0.4921259845" footer="0.4921259845"/>
  <pageSetup paperSize="9" scale="7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9" tint="0.39997558519241921"/>
    <pageSetUpPr fitToPage="1"/>
  </sheetPr>
  <dimension ref="A1:G37"/>
  <sheetViews>
    <sheetView zoomScale="80" zoomScaleNormal="80" workbookViewId="0">
      <selection activeCell="H18" sqref="H18"/>
    </sheetView>
  </sheetViews>
  <sheetFormatPr baseColWidth="10" defaultColWidth="11.453125" defaultRowHeight="13"/>
  <cols>
    <col min="1" max="1" width="22.26953125" style="7" customWidth="1"/>
    <col min="2" max="2" width="20.7265625" style="2" customWidth="1"/>
    <col min="3" max="4" width="18.453125" style="2" customWidth="1"/>
    <col min="5" max="5" width="23.54296875" style="2" customWidth="1"/>
    <col min="6" max="6" width="17.453125" style="2" bestFit="1" customWidth="1"/>
    <col min="7" max="16384" width="11.453125" style="2"/>
  </cols>
  <sheetData>
    <row r="1" spans="1:7">
      <c r="A1" s="7" t="s">
        <v>221</v>
      </c>
      <c r="G1" s="31" t="s">
        <v>54</v>
      </c>
    </row>
    <row r="2" spans="1:7">
      <c r="G2" s="31"/>
    </row>
    <row r="3" spans="1:7">
      <c r="A3" s="7" t="s">
        <v>0</v>
      </c>
    </row>
    <row r="4" spans="1:7" ht="12.75" customHeight="1">
      <c r="A4" s="55" t="s">
        <v>12</v>
      </c>
      <c r="F4" s="155"/>
    </row>
    <row r="5" spans="1:7" s="33" customFormat="1" ht="39">
      <c r="A5" s="32"/>
      <c r="B5" s="8" t="s">
        <v>13</v>
      </c>
      <c r="C5" s="8" t="s">
        <v>203</v>
      </c>
      <c r="D5" s="8" t="s">
        <v>204</v>
      </c>
      <c r="E5" s="8" t="s">
        <v>169</v>
      </c>
      <c r="F5" s="143" t="s">
        <v>14</v>
      </c>
    </row>
    <row r="6" spans="1:7" ht="22.5" customHeight="1">
      <c r="A6" s="67" t="s">
        <v>26</v>
      </c>
      <c r="B6" s="70">
        <v>39.552760439059249</v>
      </c>
      <c r="C6" s="70">
        <v>17.664010678349253</v>
      </c>
      <c r="D6" s="133">
        <v>1.3061771865353213</v>
      </c>
      <c r="E6" s="133">
        <v>41.477051696056193</v>
      </c>
      <c r="F6" s="154">
        <v>100.00000000000001</v>
      </c>
    </row>
    <row r="7" spans="1:7">
      <c r="A7" s="67" t="s">
        <v>27</v>
      </c>
      <c r="B7" s="70">
        <v>55.055744299455711</v>
      </c>
      <c r="C7" s="70">
        <v>18.845645452224804</v>
      </c>
      <c r="D7" s="133">
        <v>2.4980930922017945</v>
      </c>
      <c r="E7" s="133">
        <v>23.600517156117679</v>
      </c>
      <c r="F7" s="154">
        <v>99.999999999999986</v>
      </c>
    </row>
    <row r="8" spans="1:7">
      <c r="A8" s="67" t="s">
        <v>28</v>
      </c>
      <c r="B8" s="70">
        <v>46.722613292391266</v>
      </c>
      <c r="C8" s="70">
        <v>20.964263701314582</v>
      </c>
      <c r="D8" s="133">
        <v>3.4950980924985409</v>
      </c>
      <c r="E8" s="133">
        <v>28.818024913795597</v>
      </c>
      <c r="F8" s="154">
        <v>99.999999999999986</v>
      </c>
    </row>
    <row r="9" spans="1:7">
      <c r="A9" s="67" t="s">
        <v>248</v>
      </c>
      <c r="B9" s="70">
        <v>55.47967467610323</v>
      </c>
      <c r="C9" s="70">
        <v>15.637490664571233</v>
      </c>
      <c r="D9" s="133">
        <v>3.1510471794774295</v>
      </c>
      <c r="E9" s="133">
        <v>25.731787479848112</v>
      </c>
      <c r="F9" s="154">
        <v>100</v>
      </c>
    </row>
    <row r="10" spans="1:7">
      <c r="A10" s="67" t="s">
        <v>29</v>
      </c>
      <c r="B10" s="70">
        <v>42.117840544913079</v>
      </c>
      <c r="C10" s="70">
        <v>24.132642230763683</v>
      </c>
      <c r="D10" s="133">
        <v>3.6078192141627943</v>
      </c>
      <c r="E10" s="133">
        <v>30.141698010160447</v>
      </c>
      <c r="F10" s="154">
        <v>100</v>
      </c>
    </row>
    <row r="11" spans="1:7">
      <c r="A11" s="67" t="s">
        <v>206</v>
      </c>
      <c r="B11" s="70">
        <v>43.521071926579161</v>
      </c>
      <c r="C11" s="70">
        <v>27.622162068487548</v>
      </c>
      <c r="D11" s="133">
        <v>6.3359113706774357</v>
      </c>
      <c r="E11" s="133">
        <v>22.520854634255844</v>
      </c>
      <c r="F11" s="154">
        <v>99.999999999999986</v>
      </c>
    </row>
    <row r="12" spans="1:7">
      <c r="A12" s="67" t="s">
        <v>213</v>
      </c>
      <c r="B12" s="70">
        <v>52.243611783628062</v>
      </c>
      <c r="C12" s="70">
        <v>18.733283203409311</v>
      </c>
      <c r="D12" s="133">
        <v>0.85418086245497904</v>
      </c>
      <c r="E12" s="133">
        <v>28.168924150507657</v>
      </c>
      <c r="F12" s="154">
        <v>100</v>
      </c>
    </row>
    <row r="13" spans="1:7">
      <c r="A13" s="67" t="s">
        <v>30</v>
      </c>
      <c r="B13" s="70">
        <v>40.99145970109214</v>
      </c>
      <c r="C13" s="70">
        <v>19.97220976683197</v>
      </c>
      <c r="D13" s="133">
        <v>3.8931821107319977</v>
      </c>
      <c r="E13" s="133">
        <v>35.143148421343881</v>
      </c>
      <c r="F13" s="154">
        <v>99.999999999999986</v>
      </c>
    </row>
    <row r="14" spans="1:7" s="7" customFormat="1" ht="22.5" customHeight="1">
      <c r="A14" s="64" t="s">
        <v>31</v>
      </c>
      <c r="B14" s="71">
        <v>47.538904385766109</v>
      </c>
      <c r="C14" s="71">
        <v>19.799652403893887</v>
      </c>
      <c r="D14" s="134">
        <v>3.1586591441676206</v>
      </c>
      <c r="E14" s="134">
        <v>29.502784066172378</v>
      </c>
      <c r="F14" s="154">
        <v>100</v>
      </c>
    </row>
    <row r="15" spans="1:7" s="7" customFormat="1" ht="12.75" customHeight="1">
      <c r="A15" s="64"/>
      <c r="B15" s="71"/>
      <c r="C15" s="71"/>
      <c r="D15" s="71"/>
      <c r="E15" s="134"/>
      <c r="F15" s="154"/>
    </row>
    <row r="16" spans="1:7" ht="30" customHeight="1">
      <c r="A16" s="16" t="s">
        <v>0</v>
      </c>
      <c r="F16" s="157"/>
    </row>
    <row r="17" spans="1:6" ht="12.75" customHeight="1">
      <c r="A17" s="55" t="s">
        <v>19</v>
      </c>
      <c r="F17" s="155"/>
    </row>
    <row r="18" spans="1:6" s="33" customFormat="1" ht="39">
      <c r="A18" s="32"/>
      <c r="B18" s="8" t="s">
        <v>13</v>
      </c>
      <c r="C18" s="8" t="s">
        <v>203</v>
      </c>
      <c r="D18" s="8" t="s">
        <v>204</v>
      </c>
      <c r="E18" s="8" t="s">
        <v>169</v>
      </c>
      <c r="F18" s="143" t="s">
        <v>14</v>
      </c>
    </row>
    <row r="19" spans="1:6">
      <c r="A19" s="67" t="s">
        <v>26</v>
      </c>
      <c r="B19" s="21">
        <v>94526.45</v>
      </c>
      <c r="C19" s="21">
        <v>42214.91</v>
      </c>
      <c r="D19" s="21">
        <v>3121.61</v>
      </c>
      <c r="E19" s="21">
        <v>99125.28</v>
      </c>
      <c r="F19" s="154">
        <v>238988.24999999997</v>
      </c>
    </row>
    <row r="20" spans="1:6">
      <c r="A20" s="67" t="s">
        <v>27</v>
      </c>
      <c r="B20" s="21">
        <v>335655.62</v>
      </c>
      <c r="C20" s="21">
        <v>114895.31</v>
      </c>
      <c r="D20" s="21">
        <v>15230</v>
      </c>
      <c r="E20" s="21">
        <v>143884.1</v>
      </c>
      <c r="F20" s="154">
        <v>609665.03</v>
      </c>
    </row>
    <row r="21" spans="1:6">
      <c r="A21" s="67" t="s">
        <v>28</v>
      </c>
      <c r="B21" s="21">
        <v>128093.1</v>
      </c>
      <c r="C21" s="21">
        <v>57474.9</v>
      </c>
      <c r="D21" s="21">
        <v>9582.0400000000009</v>
      </c>
      <c r="E21" s="21">
        <v>79006.5</v>
      </c>
      <c r="F21" s="154">
        <v>274156.54000000004</v>
      </c>
    </row>
    <row r="22" spans="1:6">
      <c r="A22" s="67" t="s">
        <v>248</v>
      </c>
      <c r="B22" s="21">
        <v>119638.34</v>
      </c>
      <c r="C22" s="21">
        <v>33721.24</v>
      </c>
      <c r="D22" s="21">
        <v>6795.03</v>
      </c>
      <c r="E22" s="21">
        <v>55488.94</v>
      </c>
      <c r="F22" s="154">
        <v>215643.55</v>
      </c>
    </row>
    <row r="23" spans="1:6">
      <c r="A23" s="67" t="s">
        <v>29</v>
      </c>
      <c r="B23" s="21">
        <v>51090.52</v>
      </c>
      <c r="C23" s="21">
        <v>29273.8</v>
      </c>
      <c r="D23" s="21">
        <v>4376.42</v>
      </c>
      <c r="E23" s="21">
        <v>36563.01</v>
      </c>
      <c r="F23" s="154">
        <v>121303.75</v>
      </c>
    </row>
    <row r="24" spans="1:6">
      <c r="A24" s="67" t="s">
        <v>206</v>
      </c>
      <c r="B24" s="21">
        <v>61728.800000000003</v>
      </c>
      <c r="C24" s="21">
        <v>39178.33</v>
      </c>
      <c r="D24" s="21">
        <v>8986.64</v>
      </c>
      <c r="E24" s="21">
        <v>31942.81</v>
      </c>
      <c r="F24" s="154">
        <v>141836.58000000002</v>
      </c>
    </row>
    <row r="25" spans="1:6">
      <c r="A25" s="67" t="s">
        <v>213</v>
      </c>
      <c r="B25" s="21">
        <v>23400.06</v>
      </c>
      <c r="C25" s="21">
        <v>8390.69</v>
      </c>
      <c r="D25" s="21">
        <v>382.59</v>
      </c>
      <c r="E25" s="21">
        <v>12616.94</v>
      </c>
      <c r="F25" s="154">
        <v>44790.28</v>
      </c>
    </row>
    <row r="26" spans="1:6">
      <c r="A26" s="67" t="s">
        <v>30</v>
      </c>
      <c r="B26" s="21">
        <v>196960.91</v>
      </c>
      <c r="C26" s="21">
        <v>95964.98</v>
      </c>
      <c r="D26" s="21">
        <v>18706.45</v>
      </c>
      <c r="E26" s="21">
        <v>168860.21</v>
      </c>
      <c r="F26" s="154">
        <v>480492.55000000005</v>
      </c>
    </row>
    <row r="27" spans="1:6" s="23" customFormat="1" ht="22.5" customHeight="1">
      <c r="A27" s="7" t="s">
        <v>31</v>
      </c>
      <c r="B27" s="181">
        <v>1011093.8000000002</v>
      </c>
      <c r="C27" s="181">
        <v>421114.16</v>
      </c>
      <c r="D27" s="181">
        <v>67180.78</v>
      </c>
      <c r="E27" s="181">
        <v>627487.79</v>
      </c>
      <c r="F27" s="182">
        <v>2126876.5300000003</v>
      </c>
    </row>
    <row r="28" spans="1:6" s="23" customFormat="1" ht="12.75" customHeight="1">
      <c r="A28" s="7" t="s">
        <v>0</v>
      </c>
      <c r="B28" s="22"/>
      <c r="C28" s="22"/>
      <c r="D28" s="22"/>
      <c r="E28" s="22"/>
      <c r="F28" s="154"/>
    </row>
    <row r="29" spans="1:6" s="23" customFormat="1" ht="12.75" customHeight="1">
      <c r="A29" s="7"/>
      <c r="B29" s="22"/>
      <c r="C29" s="22"/>
      <c r="D29" s="22"/>
      <c r="E29" s="22"/>
      <c r="F29" s="22"/>
    </row>
    <row r="30" spans="1:6" ht="12.5">
      <c r="A30" s="19"/>
    </row>
    <row r="31" spans="1:6" ht="12.5">
      <c r="A31" s="19"/>
    </row>
    <row r="32" spans="1:6">
      <c r="A32" s="5" t="s">
        <v>175</v>
      </c>
      <c r="B32" s="25"/>
      <c r="C32" s="25"/>
      <c r="D32" s="25"/>
      <c r="E32" s="25"/>
      <c r="F32" s="24"/>
    </row>
    <row r="33" spans="1:6" ht="12.75" customHeight="1">
      <c r="A33" s="5" t="s">
        <v>94</v>
      </c>
      <c r="B33" s="15"/>
      <c r="C33" s="15"/>
      <c r="D33" s="15"/>
      <c r="E33" s="15"/>
      <c r="F33" s="15"/>
    </row>
    <row r="34" spans="1:6" ht="12.5">
      <c r="A34" s="5" t="s">
        <v>215</v>
      </c>
    </row>
    <row r="35" spans="1:6" ht="12.5">
      <c r="A35" s="2"/>
    </row>
    <row r="36" spans="1:6" ht="12.5">
      <c r="A36" s="6"/>
    </row>
    <row r="37" spans="1:6" ht="12.5">
      <c r="A37" s="5"/>
    </row>
  </sheetData>
  <phoneticPr fontId="3" type="noConversion"/>
  <hyperlinks>
    <hyperlink ref="G1" location="Contenu!A1" display="retour"/>
  </hyperlinks>
  <pageMargins left="0.78740157499999996" right="0.78740157499999996" top="0.984251969" bottom="0.984251969" header="0.4921259845" footer="0.4921259845"/>
  <pageSetup paperSize="9" scale="83"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27</vt:i4>
      </vt:variant>
    </vt:vector>
  </HeadingPairs>
  <TitlesOfParts>
    <vt:vector size="27" baseType="lpstr">
      <vt:lpstr>Contenu</vt:lpstr>
      <vt:lpstr>Définitions et lacunes</vt:lpstr>
      <vt:lpstr>Tab 1a</vt:lpstr>
      <vt:lpstr>Tab 1b</vt:lpstr>
      <vt:lpstr>Tab 2a</vt:lpstr>
      <vt:lpstr>Tab 2b</vt:lpstr>
      <vt:lpstr>Tab 3</vt:lpstr>
      <vt:lpstr>Tab 4</vt:lpstr>
      <vt:lpstr>Tab 5</vt:lpstr>
      <vt:lpstr>Tab 6</vt:lpstr>
      <vt:lpstr>Tab 7</vt:lpstr>
      <vt:lpstr>Tab 8</vt:lpstr>
      <vt:lpstr>Tab 9</vt:lpstr>
      <vt:lpstr>Tab 10</vt:lpstr>
      <vt:lpstr>Tab 11</vt:lpstr>
      <vt:lpstr>Méthodes et précisions</vt:lpstr>
      <vt:lpstr>Tab 12 - 010000</vt:lpstr>
      <vt:lpstr>Tab 13 - 020000</vt:lpstr>
      <vt:lpstr>Tab 14 - 030000</vt:lpstr>
      <vt:lpstr>Tab 15 - 040000</vt:lpstr>
      <vt:lpstr>Tab 16 - 050000</vt:lpstr>
      <vt:lpstr>Tab 17 - 060000</vt:lpstr>
      <vt:lpstr>Tab 18 - 080000</vt:lpstr>
      <vt:lpstr>Tab 19 - 110000</vt:lpstr>
      <vt:lpstr>Tab 20 - 120000</vt:lpstr>
      <vt:lpstr>Tab 21 - 130000</vt:lpstr>
      <vt:lpstr>Tab 22 - 140000</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Loïc Lang</dc:creator>
  <cp:lastModifiedBy>Muharremi Fitore BFS</cp:lastModifiedBy>
  <cp:lastPrinted>2016-04-18T08:44:08Z</cp:lastPrinted>
  <dcterms:created xsi:type="dcterms:W3CDTF">2009-11-26T15:16:10Z</dcterms:created>
  <dcterms:modified xsi:type="dcterms:W3CDTF">2021-08-25T09:45:43Z</dcterms:modified>
</cp:coreProperties>
</file>