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1\GNP_2021_400_Sept\Excel-Tabellen manuell\"/>
    </mc:Choice>
  </mc:AlternateContent>
  <bookViews>
    <workbookView xWindow="16788" yWindow="-12" windowWidth="8460" windowHeight="6180" tabRatio="676"/>
  </bookViews>
  <sheets>
    <sheet name="2020-2021"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62913"/>
</workbook>
</file>

<file path=xl/calcChain.xml><?xml version="1.0" encoding="utf-8"?>
<calcChain xmlns="http://schemas.openxmlformats.org/spreadsheetml/2006/main">
  <c r="G20" i="21" l="1"/>
  <c r="G21" i="21"/>
  <c r="G22" i="21"/>
  <c r="G23" i="21"/>
  <c r="M21" i="21"/>
  <c r="M22" i="21"/>
  <c r="J12" i="21" l="1"/>
  <c r="J11" i="21"/>
  <c r="F11" i="21"/>
  <c r="M17" i="21"/>
  <c r="M18" i="21"/>
  <c r="M19" i="21"/>
  <c r="M20" i="21"/>
  <c r="G17" i="21"/>
  <c r="G18" i="21"/>
  <c r="G19" i="21"/>
  <c r="M16" i="21"/>
  <c r="G16" i="21"/>
  <c r="M15" i="21"/>
  <c r="J15" i="21"/>
  <c r="F15" i="21"/>
  <c r="G15" i="21"/>
  <c r="J14" i="21"/>
  <c r="F14" i="21"/>
  <c r="G14" i="21"/>
  <c r="M14" i="21"/>
  <c r="J13" i="21"/>
  <c r="F13" i="21"/>
  <c r="G13" i="21"/>
  <c r="M13" i="21"/>
  <c r="M11" i="21"/>
  <c r="M12" i="21"/>
  <c r="G11" i="21"/>
  <c r="F12" i="21"/>
  <c r="E12" i="21"/>
  <c r="G12" i="21"/>
  <c r="J7" i="21"/>
  <c r="M7" i="21"/>
  <c r="J8" i="21"/>
  <c r="M8" i="21"/>
  <c r="J9" i="21"/>
  <c r="F9" i="21"/>
  <c r="G9" i="21"/>
  <c r="J10" i="21"/>
  <c r="F10" i="21"/>
  <c r="G10" i="21"/>
  <c r="J6" i="21"/>
  <c r="M6" i="21"/>
  <c r="F6" i="21"/>
  <c r="G6" i="21"/>
  <c r="F7" i="21"/>
  <c r="G7" i="21"/>
  <c r="M10" i="21"/>
  <c r="M9" i="21"/>
  <c r="F8" i="21"/>
  <c r="G8" i="21"/>
</calcChain>
</file>

<file path=xl/sharedStrings.xml><?xml version="1.0" encoding="utf-8"?>
<sst xmlns="http://schemas.openxmlformats.org/spreadsheetml/2006/main" count="3752" uniqueCount="852">
  <si>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</si>
  <si>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</si>
  <si>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</si>
  <si>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</si>
  <si>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</si>
  <si>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</si>
  <si>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</si>
  <si>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</si>
  <si>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</si>
  <si>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</si>
  <si>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</si>
  <si>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</si>
  <si>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</si>
  <si>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</si>
  <si>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</si>
  <si>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</si>
  <si>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</si>
  <si>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</si>
  <si>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</si>
  <si>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</si>
  <si>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</si>
  <si>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</si>
  <si>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</si>
  <si>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</si>
  <si>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</si>
  <si>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</si>
  <si>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</si>
  <si>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</si>
  <si>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</si>
  <si>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</si>
  <si>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</si>
  <si>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</si>
  <si>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</si>
  <si>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</si>
  <si>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</si>
  <si>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</si>
  <si>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</si>
  <si>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</si>
  <si>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</si>
  <si>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</si>
  <si>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</si>
  <si>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</si>
  <si>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</si>
  <si>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</si>
  <si>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</si>
  <si>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</si>
  <si>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</si>
  <si>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</si>
  <si>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</si>
  <si>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</si>
  <si>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</si>
  <si>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</si>
  <si>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</si>
  <si>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</si>
  <si>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</si>
  <si>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</si>
  <si>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</si>
  <si>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</si>
  <si>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</si>
  <si>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</si>
  <si>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</si>
  <si>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</si>
  <si>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</si>
  <si>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</si>
  <si>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</si>
  <si>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</si>
  <si>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</si>
  <si>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</si>
  <si>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</si>
  <si>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</si>
  <si>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</si>
  <si>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</si>
  <si>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</si>
  <si>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</si>
  <si>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</si>
  <si>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</si>
  <si>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</si>
  <si>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</si>
  <si>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</si>
  <si>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</si>
  <si>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</si>
  <si>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</si>
  <si>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</si>
  <si>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</si>
  <si>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</si>
  <si>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</si>
  <si>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</si>
  <si>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</si>
  <si>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</si>
  <si>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</si>
  <si>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</si>
  <si>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</si>
  <si>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</si>
  <si>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</si>
  <si>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</si>
  <si>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</si>
  <si>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</si>
  <si>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</si>
  <si>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</si>
  <si>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</si>
  <si>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</si>
  <si>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</si>
  <si>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</si>
  <si>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</si>
  <si>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</si>
  <si>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</si>
  <si>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</si>
  <si>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</si>
  <si>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</si>
  <si>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</si>
  <si>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</si>
  <si>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</si>
  <si>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</si>
  <si>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</si>
  <si>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</si>
  <si>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</si>
  <si>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</si>
  <si>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</si>
  <si>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</si>
  <si>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</si>
  <si>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</si>
  <si>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</si>
  <si>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</si>
  <si>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</si>
  <si>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</si>
  <si>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</si>
  <si>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</si>
  <si>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</si>
  <si>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</si>
  <si>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</si>
  <si>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</si>
  <si>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</si>
  <si>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</si>
  <si>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</si>
  <si>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</si>
  <si>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</si>
  <si>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</si>
  <si>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</si>
  <si>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</si>
  <si>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</si>
  <si>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</si>
  <si>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</si>
  <si>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</si>
  <si>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</si>
  <si>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</si>
  <si>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</si>
  <si>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</si>
  <si>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</si>
  <si>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</si>
  <si>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</si>
  <si>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</si>
  <si>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</si>
  <si>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</si>
  <si>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</si>
  <si>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</si>
  <si>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</si>
  <si>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</si>
  <si>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</si>
  <si>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</si>
  <si>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</si>
  <si>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</si>
  <si>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</si>
  <si>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</si>
  <si>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</si>
  <si>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</si>
  <si>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</si>
  <si>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</si>
  <si>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</si>
  <si>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</si>
  <si>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</si>
  <si>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</si>
  <si>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</si>
  <si>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</si>
  <si>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</si>
  <si>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</si>
  <si>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</si>
  <si>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</si>
  <si>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</si>
  <si>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</si>
  <si>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</si>
  <si>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</si>
  <si>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</si>
  <si>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</si>
  <si>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</si>
  <si>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</si>
  <si>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</si>
  <si>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</si>
  <si>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</si>
  <si>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</si>
  <si>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</si>
  <si>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</si>
  <si>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</si>
  <si>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</si>
  <si>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</si>
  <si>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</si>
  <si>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</si>
  <si>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</si>
  <si>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</si>
  <si>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</si>
  <si>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</si>
  <si>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</si>
  <si>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</si>
  <si>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</si>
  <si>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</si>
  <si>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</si>
  <si>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</si>
  <si>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</si>
  <si>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</si>
  <si>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</si>
  <si>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</si>
  <si>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</si>
  <si>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</si>
  <si>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</si>
  <si>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</si>
  <si>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</si>
  <si>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</si>
  <si>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</si>
  <si>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</si>
  <si>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</si>
  <si>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</si>
  <si>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</si>
  <si>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</si>
  <si>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</si>
  <si>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</si>
  <si>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</si>
  <si>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</si>
  <si>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</si>
  <si>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</si>
  <si>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</si>
  <si>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</si>
  <si>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</si>
  <si>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</si>
  <si>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</si>
  <si>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</si>
  <si>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</si>
  <si>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</si>
  <si>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</si>
  <si>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</si>
  <si>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</si>
  <si>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</si>
  <si>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</si>
  <si>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</si>
  <si>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</si>
  <si>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</si>
  <si>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</si>
  <si>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</si>
  <si>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</si>
  <si>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</si>
  <si>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</si>
  <si>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</si>
  <si>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</si>
  <si>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</si>
  <si>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</si>
  <si>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</si>
  <si>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</si>
  <si>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</si>
  <si>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</si>
  <si>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</si>
  <si>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</si>
  <si>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</si>
  <si>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</si>
  <si>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</si>
  <si>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</si>
  <si>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</si>
  <si>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</si>
  <si>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</si>
  <si>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</si>
  <si>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</si>
  <si>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</si>
  <si>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</si>
  <si>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</si>
  <si>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</si>
  <si>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</si>
  <si>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</si>
  <si>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</si>
  <si>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</si>
  <si>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</si>
  <si>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</si>
  <si>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</si>
  <si>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</si>
  <si>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</si>
  <si>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</si>
  <si>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</si>
  <si>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</si>
  <si>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</si>
  <si>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</si>
  <si>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</si>
  <si>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</si>
  <si>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</si>
  <si>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</si>
  <si>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</si>
  <si>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</si>
  <si>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</si>
  <si>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</si>
  <si>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</si>
  <si>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</si>
  <si>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</si>
  <si>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</si>
  <si>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</si>
  <si>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</si>
  <si>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</si>
  <si>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</si>
  <si>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</si>
  <si>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</si>
  <si>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</si>
  <si>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</si>
  <si>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</si>
  <si>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</si>
  <si>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</si>
  <si>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</si>
  <si>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</si>
  <si>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</si>
  <si>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</si>
  <si>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</si>
  <si>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</si>
  <si>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</si>
  <si>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</si>
  <si>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</si>
  <si>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</si>
  <si>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</si>
  <si>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</si>
  <si>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</si>
  <si>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</si>
  <si>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</si>
  <si>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</si>
  <si>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</si>
  <si>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</si>
  <si>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</si>
  <si>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</si>
  <si>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</si>
  <si>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</si>
  <si>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</si>
  <si>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</si>
  <si>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</si>
  <si>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</si>
  <si>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</si>
  <si>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</si>
  <si>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</si>
  <si>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</si>
  <si>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</si>
  <si>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</si>
  <si>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</si>
  <si>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</si>
  <si>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</si>
  <si>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</si>
  <si>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</si>
  <si>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</si>
  <si>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</si>
  <si>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</si>
  <si>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</si>
  <si>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</si>
  <si>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</si>
  <si>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</si>
  <si>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</si>
  <si>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</si>
  <si>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</si>
  <si>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</si>
  <si>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</si>
  <si>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</si>
  <si>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</si>
  <si>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</si>
  <si>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</si>
  <si>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</si>
  <si>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</si>
  <si>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</si>
  <si>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</si>
  <si>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</si>
  <si>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</si>
  <si>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</si>
  <si>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</si>
  <si>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</si>
  <si>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</si>
  <si>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</si>
  <si>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</si>
  <si>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</si>
  <si>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</si>
  <si>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</si>
  <si>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</si>
  <si>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</si>
  <si>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</si>
  <si>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</si>
  <si>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</si>
  <si>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</si>
  <si>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</si>
  <si>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</si>
  <si>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</si>
  <si>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</si>
  <si>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</si>
  <si>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</si>
  <si>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</si>
  <si>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</si>
  <si>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</si>
  <si>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</si>
  <si>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</si>
  <si>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</si>
  <si>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</si>
  <si>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</si>
  <si>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</si>
  <si>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</si>
  <si>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</si>
  <si>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</si>
  <si>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</si>
  <si>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</si>
  <si>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</si>
  <si>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</si>
  <si>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</si>
  <si>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</si>
  <si>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</si>
  <si>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</si>
  <si>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</si>
  <si>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</si>
  <si>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</si>
  <si>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</si>
  <si>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</si>
  <si>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</si>
  <si>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</si>
  <si>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</si>
  <si>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</si>
  <si>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</si>
  <si>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</si>
  <si>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</si>
  <si>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</si>
  <si>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</si>
  <si>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</si>
  <si>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</si>
  <si>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</si>
  <si>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</si>
  <si>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</si>
  <si>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</si>
  <si>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</si>
  <si>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</si>
  <si>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</si>
  <si>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</si>
  <si>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</si>
  <si>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</si>
  <si>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</si>
  <si>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</si>
  <si>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</si>
  <si>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</si>
  <si>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</si>
  <si>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</si>
  <si>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</si>
  <si>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</si>
  <si>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</si>
  <si>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</si>
  <si>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</si>
  <si>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</si>
  <si>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</si>
  <si>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</si>
  <si>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</si>
  <si>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</si>
  <si>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</si>
  <si>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</si>
  <si>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</si>
  <si>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</si>
  <si>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</si>
  <si>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</si>
  <si>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</si>
  <si>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</si>
  <si>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</si>
  <si>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</si>
  <si>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</si>
  <si>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</si>
  <si>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</si>
  <si>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</si>
  <si>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</si>
  <si>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</si>
  <si>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</si>
  <si>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</si>
  <si>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</si>
  <si>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</si>
  <si>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</si>
  <si>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</si>
  <si>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</si>
  <si>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</si>
  <si>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</si>
  <si>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</si>
  <si>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</si>
  <si>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</si>
  <si>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</si>
  <si>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</si>
  <si>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</si>
  <si>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</si>
  <si>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</si>
  <si>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</si>
  <si>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</si>
  <si>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</si>
  <si>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</si>
  <si>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</si>
  <si>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</si>
  <si>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</si>
  <si>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</si>
  <si>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</si>
  <si>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</si>
  <si>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</si>
  <si>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</si>
  <si>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</si>
  <si>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</si>
  <si>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</si>
  <si>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</si>
  <si>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</si>
  <si>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</si>
  <si>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</si>
  <si>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</si>
  <si>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</si>
  <si>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</si>
  <si>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</si>
  <si>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</si>
  <si>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</si>
  <si>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</si>
  <si>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</si>
  <si>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</si>
  <si>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</si>
  <si>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</si>
  <si>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</si>
  <si>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</si>
  <si>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</si>
  <si>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</si>
  <si>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</si>
  <si>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</si>
  <si>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</si>
  <si>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</si>
  <si>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</si>
  <si>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</si>
  <si>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</si>
  <si>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</si>
  <si>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</si>
  <si>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</si>
  <si>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</si>
  <si>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</si>
  <si>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</si>
  <si>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</si>
  <si>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</si>
  <si>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</si>
  <si>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</si>
  <si>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</si>
  <si>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</si>
  <si>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</si>
  <si>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</si>
  <si>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</si>
  <si>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</si>
  <si>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</si>
  <si>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</si>
  <si>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</si>
  <si>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</si>
  <si>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</si>
  <si>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</si>
  <si>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</si>
  <si>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</si>
  <si>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</si>
  <si>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</si>
  <si>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</si>
  <si>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</si>
  <si>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</si>
  <si>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</si>
  <si>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</si>
  <si>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</si>
  <si>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</si>
  <si>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</si>
  <si>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</si>
  <si>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</si>
  <si>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</si>
  <si>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</si>
  <si>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</si>
  <si>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</si>
  <si>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</si>
  <si>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</si>
  <si>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</si>
  <si>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</si>
  <si>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</si>
  <si>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</si>
  <si>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</si>
  <si>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</si>
  <si>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</si>
  <si>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</si>
  <si>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</si>
  <si>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</si>
  <si>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</si>
  <si>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</si>
  <si>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</si>
  <si>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</si>
  <si>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</si>
  <si>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</si>
  <si>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</si>
  <si>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</si>
  <si>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</si>
  <si>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</si>
  <si>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</si>
  <si>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</si>
  <si>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</si>
  <si>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</si>
  <si>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</si>
  <si>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</si>
  <si>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</si>
  <si>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</si>
  <si>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</si>
  <si>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</si>
  <si>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</si>
  <si>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</si>
  <si>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</si>
  <si>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</si>
  <si>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</si>
  <si>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</si>
  <si>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</si>
  <si>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</si>
  <si>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</si>
  <si>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</si>
  <si>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</si>
  <si>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</si>
  <si>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</si>
  <si>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</si>
  <si>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</si>
  <si>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</si>
  <si>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</si>
  <si>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</si>
  <si>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</si>
  <si>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</si>
  <si>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</si>
  <si>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</si>
  <si>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</si>
  <si>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</si>
  <si>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</si>
  <si>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</si>
  <si>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</si>
  <si>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</si>
  <si>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</si>
  <si>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</si>
  <si>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</si>
  <si>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</si>
  <si>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</si>
  <si>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</si>
  <si>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</si>
  <si>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</si>
  <si>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</si>
  <si>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</si>
  <si>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</si>
  <si>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</si>
  <si>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</si>
  <si>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</si>
  <si>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</si>
  <si>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</si>
  <si>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</si>
  <si>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</si>
  <si>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</si>
  <si>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</si>
  <si>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</si>
  <si>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</si>
  <si>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</si>
  <si>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</si>
  <si>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</si>
  <si>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</si>
  <si>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</si>
  <si>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</si>
  <si>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</si>
  <si>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</si>
  <si>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</si>
  <si>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</si>
  <si>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</si>
  <si>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</si>
  <si>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</si>
  <si>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</si>
  <si>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</si>
  <si>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</si>
  <si>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</si>
  <si>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</si>
  <si>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</si>
  <si>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</si>
  <si>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</si>
  <si>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</si>
  <si>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</si>
  <si>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</si>
  <si>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</si>
  <si>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</si>
  <si>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</si>
  <si>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</si>
  <si>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</si>
  <si>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</si>
  <si>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</si>
  <si>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</si>
  <si>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</si>
  <si>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</si>
  <si>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</si>
  <si>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</si>
  <si>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</si>
  <si>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</si>
  <si>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</si>
  <si>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</si>
  <si>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</si>
  <si>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</si>
  <si>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</si>
  <si>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</si>
  <si>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</si>
  <si>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</si>
  <si>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</si>
  <si>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</si>
  <si>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</si>
  <si>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</si>
  <si>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</si>
  <si>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</si>
  <si>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</si>
  <si>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</si>
  <si>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</si>
  <si>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</si>
  <si>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</si>
  <si>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</si>
  <si>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</si>
  <si>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</si>
  <si>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</si>
  <si>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</si>
  <si>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</si>
  <si>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</si>
  <si>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</si>
  <si>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</si>
  <si>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</si>
  <si>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</si>
  <si>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</si>
  <si>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</si>
  <si>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</si>
  <si>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</si>
  <si>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</si>
  <si>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</si>
  <si>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</si>
  <si>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</si>
  <si>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</si>
  <si>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</si>
  <si>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</si>
  <si>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</si>
  <si>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</si>
  <si>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</si>
  <si>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</si>
  <si>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</si>
  <si>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</si>
  <si>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</si>
  <si>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</si>
  <si>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</si>
  <si>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</si>
  <si>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</si>
  <si>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</si>
  <si>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</si>
  <si>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</si>
  <si>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</si>
  <si>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</si>
  <si>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</si>
  <si>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</si>
  <si>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</si>
  <si>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</si>
  <si>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</si>
  <si>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</si>
  <si>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</si>
  <si>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</si>
  <si>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</si>
  <si>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</si>
  <si>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</si>
  <si>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</si>
  <si>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</si>
  <si>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</si>
  <si>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</si>
  <si>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</si>
  <si>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</si>
  <si>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</si>
  <si>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</si>
  <si>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</si>
  <si>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</si>
  <si>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</si>
  <si>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</si>
  <si>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</si>
  <si>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</si>
  <si>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</si>
  <si>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</si>
  <si>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</si>
  <si>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</si>
  <si>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</si>
  <si>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</si>
  <si>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</si>
  <si>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</si>
  <si>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</si>
  <si>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</si>
  <si>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</si>
  <si>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</si>
  <si>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</si>
  <si>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</si>
  <si>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</si>
  <si>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</si>
  <si>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</si>
  <si>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</si>
  <si>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</si>
  <si>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</si>
  <si>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</si>
  <si>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</si>
  <si>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</si>
  <si>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</si>
  <si>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</si>
  <si>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</si>
  <si>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</si>
  <si>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</si>
  <si>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</si>
  <si>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</si>
  <si>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</si>
  <si>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</si>
  <si>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</si>
  <si>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</si>
  <si>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</si>
  <si>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</si>
  <si>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</si>
  <si>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</si>
  <si>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</si>
  <si>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</si>
  <si>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</si>
  <si>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</si>
  <si>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</si>
  <si>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</si>
  <si>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</si>
  <si>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</si>
  <si>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</si>
  <si>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</si>
  <si>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</si>
  <si>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</si>
  <si>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</si>
  <si>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</si>
  <si>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</si>
  <si>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</si>
  <si>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</si>
  <si>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</si>
  <si>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</si>
  <si>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</si>
  <si>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</si>
  <si>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</si>
  <si>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</si>
  <si>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</si>
  <si>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</si>
  <si>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</si>
  <si>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</si>
  <si>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</si>
  <si>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15 2/2</t>
  </si>
  <si>
    <t>5) Am Ständemehr gescheitert.</t>
  </si>
  <si>
    <t>V 5)</t>
  </si>
  <si>
    <t>Volksinitiative «Für verantwortungsvolle Unternehmen – zum Schutz von Mensch und Umwelt»</t>
  </si>
  <si>
    <t>Volksinitiative «Für ein Verbot der Finanzierung von Kriegsmaterialproduzenten»</t>
  </si>
  <si>
    <t>Volksinitiative «Ja zum Verhüllungsverbot»</t>
  </si>
  <si>
    <t>Bundesgesetz über elektronische Identifizierungsdienste (EID-Gesetz, BGEID)</t>
  </si>
  <si>
    <t>Bundesbeschluss über die Genehmigung des Umfassenden Wirtschaftspartnerschaftsabkommens zwischen den EFTA-Staaten und Indonesien</t>
  </si>
  <si>
    <t>Eidgenössische Volksabstimmungen 2020-2021, detaillierte Ergebnisse</t>
  </si>
  <si>
    <t>Volksinitiative «Für sauberes Trinkwasser und gesunde Nahrung – Keine Subventionen für den Pestizid- und den prophylaktischen Antibiotika-Einsatz»</t>
  </si>
  <si>
    <t>Volksinitiative «Für eine Schweiz ohne synthetische Pestizide»</t>
  </si>
  <si>
    <t>Bundesgesetz über die gesetzlichen Grundlagen für Verordnungen des Bundesrates zur Bewältigung der Covid-19-Epidemie (Covid-19-Gesetz)</t>
  </si>
  <si>
    <t>Bundesgesetz über die Verminderung von Treibhausgasemissionen (CO2-Gesetz)</t>
  </si>
  <si>
    <t>Bundesgesetz über polizeiliche Massnahmen zur Bekämpfung von Terrorismus (PMT)</t>
  </si>
  <si>
    <t>© BFS 2021</t>
  </si>
  <si>
    <t xml:space="preserve"> 13.6.2021 und 26.9.2021: provisorisch</t>
  </si>
  <si>
    <t>Aktualisiert am 26.9.2021</t>
  </si>
  <si>
    <t>Volksinitiative «Löhne entlasten, Kapital gerecht besteuern»</t>
  </si>
  <si>
    <t>Änderung des Schweizerischen Zivilgesetzbuches (Ehe für 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</si>
</sst>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 numFmtId="173" formatCode="#0.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42">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173"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xf numFmtId="0" fontId="13" fillId="0" borderId="0" xfId="0" applyFont="1" applyFill="1" applyBorder="1"/>
    <xf numFmtId="0" fontId="14" fillId="2" borderId="0" xfId="0" applyFont="1" applyFill="1" applyBorder="1" applyAlignment="1"/>
    <xf numFmtId="164" fontId="13" fillId="2" borderId="1" xfId="0" applyNumberFormat="1" applyFont="1" applyFill="1" applyBorder="1" applyAlignment="1"/>
    <xf numFmtId="0" fontId="13" fillId="2" borderId="2" xfId="0" applyFont="1" applyFill="1" applyBorder="1" applyAlignment="1"/>
    <xf numFmtId="0" fontId="13" fillId="6" borderId="0" xfId="0" applyFont="1" applyFill="1" applyAlignment="1">
      <alignment horizontal="center"/>
    </xf>
    <xf numFmtId="0" fontId="13" fillId="2" borderId="0" xfId="0" applyFont="1" applyFill="1" applyBorder="1" applyAlignment="1"/>
    <xf numFmtId="164" fontId="13" fillId="2" borderId="0" xfId="0" applyNumberFormat="1" applyFont="1" applyFill="1" applyAlignment="1"/>
    <xf numFmtId="0" fontId="15" fillId="2" borderId="0" xfId="0" applyFont="1" applyFill="1" applyAlignment="1"/>
    <xf numFmtId="170" fontId="13" fillId="6" borderId="0" xfId="2" applyNumberFormat="1" applyFont="1" applyFill="1" applyBorder="1" applyAlignment="1">
      <alignment horizontal="right" wrapText="1"/>
    </xf>
    <xf numFmtId="0" fontId="13" fillId="2" borderId="2" xfId="0" applyFont="1" applyFill="1" applyBorder="1" applyAlignment="1">
      <alignment horizontal="left"/>
    </xf>
    <xf numFmtId="0" fontId="13" fillId="2" borderId="1" xfId="0" applyNumberFormat="1" applyFont="1" applyFill="1" applyBorder="1" applyAlignment="1">
      <alignment horizontal="left"/>
    </xf>
    <xf numFmtId="0" fontId="13" fillId="0" borderId="0" xfId="0" applyFont="1" applyFill="1" applyAlignment="1">
      <alignment vertical="center"/>
    </xf>
    <xf numFmtId="172" fontId="20" fillId="10" borderId="10" xfId="0" applyNumberFormat="1" applyFont="1" applyFill="1" applyBorder="1" applyAlignment="1">
      <alignment horizontal="right"/>
    </xf>
    <xf numFmtId="12" fontId="13" fillId="6" borderId="0" xfId="0" quotePrefix="1" applyNumberFormat="1" applyFont="1" applyFill="1" applyAlignment="1">
      <alignment horizontal="right" vertical="top"/>
    </xf>
    <xf numFmtId="12" fontId="13" fillId="6" borderId="0" xfId="0" quotePrefix="1" applyNumberFormat="1" applyFont="1" applyFill="1" applyAlignment="1">
      <alignment horizontal="right"/>
    </xf>
    <xf numFmtId="49" fontId="13" fillId="6" borderId="0" xfId="0" quotePrefix="1" applyNumberFormat="1" applyFont="1" applyFill="1" applyAlignment="1">
      <alignment horizontal="right"/>
    </xf>
    <xf numFmtId="170" fontId="13" fillId="7" borderId="11" xfId="2" applyNumberFormat="1" applyFont="1" applyFill="1" applyBorder="1" applyAlignment="1">
      <alignment horizontal="right" wrapText="1"/>
    </xf>
    <xf numFmtId="166" fontId="3" fillId="7" borderId="0" xfId="2" applyNumberFormat="1" applyFont="1" applyFill="1" applyBorder="1" applyAlignment="1">
      <alignment horizontal="center" wrapText="1"/>
    </xf>
    <xf numFmtId="49" fontId="13" fillId="0" borderId="0" xfId="0" quotePrefix="1" applyNumberFormat="1" applyFont="1" applyFill="1" applyAlignment="1">
      <alignment horizontal="right"/>
    </xf>
    <xf numFmtId="170" fontId="13" fillId="0" borderId="0" xfId="2" applyNumberFormat="1" applyFont="1" applyFill="1" applyBorder="1" applyAlignment="1">
      <alignment horizontal="right" wrapText="1"/>
    </xf>
  </cellXfs>
  <cellStyles count="5">
    <cellStyle name="Normal_NRW 1971 Listes" xfId="1"/>
    <cellStyle name="Standard" xfId="0" builtinId="0"/>
    <cellStyle name="Standard 2" xfId="4"/>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zoomScale="119" zoomScaleNormal="100" workbookViewId="0"/>
  </sheetViews>
  <sheetFormatPr baseColWidth="10" defaultColWidth="11.375" defaultRowHeight="11.4"/>
  <cols>
    <col min="1" max="1" width="8.25" style="107" customWidth="1"/>
    <col min="2" max="2" width="9.75" style="107" customWidth="1"/>
    <col min="3" max="3" width="40.625" style="107" customWidth="1"/>
    <col min="4" max="4" width="8.125" style="229" customWidth="1"/>
    <col min="5" max="5" width="10" style="107" customWidth="1"/>
    <col min="6" max="6" width="9.875" style="107" customWidth="1"/>
    <col min="7" max="7" width="10" style="107" customWidth="1"/>
    <col min="8" max="8" width="7.25" style="107" customWidth="1"/>
    <col min="9" max="9" width="6.625" style="107" customWidth="1"/>
    <col min="10" max="10" width="8.625" style="107" bestFit="1" customWidth="1"/>
    <col min="11" max="11" width="9" style="107" customWidth="1"/>
    <col min="12" max="12" width="10.875" style="107" customWidth="1"/>
    <col min="13" max="13" width="6.75" style="107" customWidth="1"/>
    <col min="14" max="14" width="12.625" style="107" customWidth="1"/>
    <col min="15" max="15" width="10.125" style="107" customWidth="1"/>
    <col min="16" max="16" width="8.25" style="107" customWidth="1"/>
    <col min="17" max="16384" width="11.375" style="107"/>
  </cols>
  <sheetData>
    <row r="1" spans="1:16" ht="26.25" customHeight="1">
      <c r="A1" s="25" t="s">
        <v>841</v>
      </c>
      <c r="B1" s="102"/>
      <c r="C1" s="103"/>
      <c r="D1" s="223"/>
      <c r="E1" s="104"/>
      <c r="F1" s="104"/>
      <c r="G1" s="105"/>
      <c r="H1" s="104"/>
      <c r="I1" s="104"/>
      <c r="J1" s="104"/>
      <c r="K1" s="106"/>
      <c r="L1" s="104"/>
      <c r="M1" s="104"/>
      <c r="N1" s="104"/>
      <c r="O1" s="104"/>
      <c r="P1" s="47" t="s">
        <v>788</v>
      </c>
    </row>
    <row r="2" spans="1:16">
      <c r="A2" s="175" t="s">
        <v>219</v>
      </c>
      <c r="B2" s="176" t="s">
        <v>220</v>
      </c>
      <c r="C2" s="177" t="s">
        <v>221</v>
      </c>
      <c r="D2" s="224" t="s">
        <v>143</v>
      </c>
      <c r="E2" s="112" t="s">
        <v>222</v>
      </c>
      <c r="F2" s="178" t="s">
        <v>226</v>
      </c>
      <c r="G2" s="113" t="s">
        <v>222</v>
      </c>
      <c r="H2" s="178" t="s">
        <v>227</v>
      </c>
      <c r="I2" s="112" t="s">
        <v>228</v>
      </c>
      <c r="J2" s="178" t="s">
        <v>229</v>
      </c>
      <c r="K2" s="112" t="s">
        <v>343</v>
      </c>
      <c r="L2" s="178" t="s">
        <v>342</v>
      </c>
      <c r="M2" s="113" t="s">
        <v>340</v>
      </c>
      <c r="N2" s="232" t="s">
        <v>410</v>
      </c>
      <c r="O2" s="179" t="s">
        <v>230</v>
      </c>
      <c r="P2" s="180" t="s">
        <v>231</v>
      </c>
    </row>
    <row r="3" spans="1:16">
      <c r="A3" s="108" t="s">
        <v>142</v>
      </c>
      <c r="B3" s="116"/>
      <c r="C3" s="108"/>
      <c r="D3" s="225"/>
      <c r="E3" s="109" t="s">
        <v>232</v>
      </c>
      <c r="F3" s="110" t="s">
        <v>233</v>
      </c>
      <c r="G3" s="111" t="s">
        <v>234</v>
      </c>
      <c r="H3" s="110"/>
      <c r="I3" s="109"/>
      <c r="J3" s="110" t="s">
        <v>233</v>
      </c>
      <c r="K3" s="109" t="s">
        <v>233</v>
      </c>
      <c r="L3" s="110" t="s">
        <v>233</v>
      </c>
      <c r="M3" s="111" t="s">
        <v>339</v>
      </c>
      <c r="N3" s="231" t="s">
        <v>411</v>
      </c>
      <c r="O3" s="114" t="s">
        <v>341</v>
      </c>
      <c r="P3" s="115" t="s">
        <v>341</v>
      </c>
    </row>
    <row r="4" spans="1:16">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row>
    <row r="5" spans="1:16" ht="23.25" customHeight="1">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6" ht="20.399999999999999">
      <c r="A6" s="182">
        <v>631</v>
      </c>
      <c r="B6" s="183">
        <v>44101</v>
      </c>
      <c r="C6" s="184" t="s">
        <v>828</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6" ht="23.25" customHeight="1">
      <c r="A7" s="129">
        <v>632</v>
      </c>
      <c r="B7" s="130">
        <v>44101</v>
      </c>
      <c r="C7" s="208" t="s">
        <v>829</v>
      </c>
      <c r="D7" s="132" t="s">
        <v>388</v>
      </c>
      <c r="E7" s="133">
        <v>5494167</v>
      </c>
      <c r="F7" s="133">
        <f t="shared" ref="F7:F12" si="0">J7+I7+H7</f>
        <v>3259380</v>
      </c>
      <c r="G7" s="134">
        <f t="shared" ref="G7:G12" si="1">F7/E7*100</f>
        <v>59.324370737183642</v>
      </c>
      <c r="H7" s="133">
        <v>62462</v>
      </c>
      <c r="I7" s="133">
        <v>12234</v>
      </c>
      <c r="J7" s="133">
        <f t="shared" ref="J7:J10" si="2">K7+L7</f>
        <v>3184684</v>
      </c>
      <c r="K7" s="133">
        <v>1530811</v>
      </c>
      <c r="L7" s="133">
        <v>1653873</v>
      </c>
      <c r="M7" s="134">
        <f t="shared" ref="M7:M12" si="3">K7/J7*100</f>
        <v>48.067908778390574</v>
      </c>
      <c r="N7" s="136" t="s">
        <v>114</v>
      </c>
      <c r="O7" s="135" t="s">
        <v>242</v>
      </c>
      <c r="P7" s="135" t="s">
        <v>243</v>
      </c>
    </row>
    <row r="8" spans="1:16" ht="30.6">
      <c r="A8" s="182">
        <v>633</v>
      </c>
      <c r="B8" s="183">
        <v>44101</v>
      </c>
      <c r="C8" s="184" t="s">
        <v>830</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6" ht="40.799999999999997">
      <c r="A9" s="129">
        <v>634</v>
      </c>
      <c r="B9" s="130">
        <v>44101</v>
      </c>
      <c r="C9" s="208" t="s">
        <v>831</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833</v>
      </c>
      <c r="P9" s="135" t="s">
        <v>526</v>
      </c>
    </row>
    <row r="10" spans="1:16" ht="20.399999999999999">
      <c r="A10" s="182">
        <v>635</v>
      </c>
      <c r="B10" s="183">
        <v>44101</v>
      </c>
      <c r="C10" s="184" t="s">
        <v>832</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6" s="129" customFormat="1" ht="20.399999999999999">
      <c r="A11" s="129">
        <v>636</v>
      </c>
      <c r="B11" s="130">
        <v>44164</v>
      </c>
      <c r="C11" s="210" t="s">
        <v>836</v>
      </c>
      <c r="D11" s="226" t="s">
        <v>257</v>
      </c>
      <c r="E11" s="133">
        <v>5495345</v>
      </c>
      <c r="F11" s="133">
        <f>J11+I11+H11</f>
        <v>2584840</v>
      </c>
      <c r="G11" s="134">
        <f t="shared" si="1"/>
        <v>47.036901231860782</v>
      </c>
      <c r="H11" s="133">
        <v>16187</v>
      </c>
      <c r="I11" s="133">
        <v>7844</v>
      </c>
      <c r="J11" s="133">
        <f>K11+L11</f>
        <v>2560809</v>
      </c>
      <c r="K11" s="133">
        <v>1299129</v>
      </c>
      <c r="L11" s="133">
        <v>1261680</v>
      </c>
      <c r="M11" s="134">
        <f t="shared" si="3"/>
        <v>50.731194712296002</v>
      </c>
      <c r="N11" s="129" t="s">
        <v>835</v>
      </c>
      <c r="O11" s="211">
        <v>8.5</v>
      </c>
      <c r="P11" s="212" t="s">
        <v>45</v>
      </c>
    </row>
    <row r="12" spans="1:16" ht="20.399999999999999">
      <c r="A12" s="182">
        <v>637</v>
      </c>
      <c r="B12" s="183">
        <v>44164</v>
      </c>
      <c r="C12" s="184" t="s">
        <v>837</v>
      </c>
      <c r="D12" s="181" t="s">
        <v>257</v>
      </c>
      <c r="E12" s="185">
        <f>E11</f>
        <v>5495345</v>
      </c>
      <c r="F12" s="185">
        <f t="shared" si="0"/>
        <v>2579954</v>
      </c>
      <c r="G12" s="186">
        <f t="shared" si="1"/>
        <v>46.947989616666469</v>
      </c>
      <c r="H12" s="185">
        <v>29449</v>
      </c>
      <c r="I12" s="185">
        <v>8171</v>
      </c>
      <c r="J12" s="185">
        <f>K12+L12</f>
        <v>2542334</v>
      </c>
      <c r="K12" s="185">
        <v>1081684</v>
      </c>
      <c r="L12" s="185">
        <v>1460650</v>
      </c>
      <c r="M12" s="186">
        <f t="shared" si="3"/>
        <v>42.546888017074075</v>
      </c>
      <c r="N12" s="181" t="s">
        <v>114</v>
      </c>
      <c r="O12" s="188" t="s">
        <v>266</v>
      </c>
      <c r="P12" s="213" t="s">
        <v>275</v>
      </c>
    </row>
    <row r="13" spans="1:16">
      <c r="A13" s="129">
        <v>638</v>
      </c>
      <c r="B13" s="130">
        <v>44262</v>
      </c>
      <c r="C13" s="208" t="s">
        <v>838</v>
      </c>
      <c r="D13" s="132" t="s">
        <v>257</v>
      </c>
      <c r="E13" s="133">
        <v>5498695</v>
      </c>
      <c r="F13" s="133">
        <f>SUM(H13:J13)</f>
        <v>2826070</v>
      </c>
      <c r="G13" s="134">
        <f>100/E13*F13</f>
        <v>51.39528560867624</v>
      </c>
      <c r="H13" s="133">
        <v>29097</v>
      </c>
      <c r="I13" s="133">
        <v>9030</v>
      </c>
      <c r="J13" s="133">
        <f>SUM(K13:L13)</f>
        <v>2787943</v>
      </c>
      <c r="K13" s="133">
        <v>1427626</v>
      </c>
      <c r="L13" s="133">
        <v>1360317</v>
      </c>
      <c r="M13" s="134">
        <f>100/SUM(K13:L13)*K13</f>
        <v>51.207144478922267</v>
      </c>
      <c r="N13" s="209" t="s">
        <v>113</v>
      </c>
      <c r="O13" s="135" t="s">
        <v>255</v>
      </c>
      <c r="P13" s="135" t="s">
        <v>279</v>
      </c>
    </row>
    <row r="14" spans="1:16" ht="20.399999999999999">
      <c r="A14" s="182">
        <v>639</v>
      </c>
      <c r="B14" s="183">
        <v>44262</v>
      </c>
      <c r="C14" s="184" t="s">
        <v>839</v>
      </c>
      <c r="D14" s="181" t="s">
        <v>388</v>
      </c>
      <c r="E14" s="185">
        <v>5498695</v>
      </c>
      <c r="F14" s="185">
        <f>SUM(H14:J14)</f>
        <v>2819053</v>
      </c>
      <c r="G14" s="186">
        <f>100/E14*F14</f>
        <v>51.267673511624118</v>
      </c>
      <c r="H14" s="185">
        <v>47166</v>
      </c>
      <c r="I14" s="185">
        <v>9262</v>
      </c>
      <c r="J14" s="185">
        <f>SUM(K14:L14)</f>
        <v>2762625</v>
      </c>
      <c r="K14" s="185">
        <v>984611</v>
      </c>
      <c r="L14" s="185">
        <v>1778014</v>
      </c>
      <c r="M14" s="186">
        <f>100/SUM(K14:L14)*K14</f>
        <v>35.640414460884124</v>
      </c>
      <c r="N14" s="181" t="s">
        <v>114</v>
      </c>
      <c r="O14" s="213" t="s">
        <v>125</v>
      </c>
      <c r="P14" s="213" t="s">
        <v>203</v>
      </c>
    </row>
    <row r="15" spans="1:16" ht="30.6">
      <c r="A15" s="129">
        <v>640</v>
      </c>
      <c r="B15" s="130">
        <v>44262</v>
      </c>
      <c r="C15" s="208" t="s">
        <v>840</v>
      </c>
      <c r="D15" s="132" t="s">
        <v>388</v>
      </c>
      <c r="E15" s="133">
        <v>5498695</v>
      </c>
      <c r="F15" s="133">
        <f>SUM(H15:J15)</f>
        <v>2808933</v>
      </c>
      <c r="G15" s="134">
        <f>100/E15*F15</f>
        <v>51.083629843080949</v>
      </c>
      <c r="H15" s="133">
        <v>71933</v>
      </c>
      <c r="I15" s="133">
        <v>9990</v>
      </c>
      <c r="J15" s="133">
        <f>SUM(K15:L15)</f>
        <v>2727010</v>
      </c>
      <c r="K15" s="133">
        <v>1408380</v>
      </c>
      <c r="L15" s="133">
        <v>1318630</v>
      </c>
      <c r="M15" s="134">
        <f>100/SUM(K15:L15)*K15</f>
        <v>51.645575190410014</v>
      </c>
      <c r="N15" s="209" t="s">
        <v>113</v>
      </c>
      <c r="O15" s="237" t="s">
        <v>160</v>
      </c>
      <c r="P15" s="237" t="s">
        <v>398</v>
      </c>
    </row>
    <row r="16" spans="1:16" ht="40.799999999999997">
      <c r="A16" s="182">
        <v>641</v>
      </c>
      <c r="B16" s="183">
        <v>44360</v>
      </c>
      <c r="C16" s="184" t="s">
        <v>842</v>
      </c>
      <c r="D16" s="181" t="s">
        <v>257</v>
      </c>
      <c r="E16" s="185">
        <v>5509334</v>
      </c>
      <c r="F16" s="185">
        <v>3291816</v>
      </c>
      <c r="G16" s="186">
        <f>100/E16*F16</f>
        <v>59.749799159027212</v>
      </c>
      <c r="H16" s="185">
        <v>31532</v>
      </c>
      <c r="I16" s="185">
        <v>13938</v>
      </c>
      <c r="J16" s="185">
        <v>3246346</v>
      </c>
      <c r="K16" s="185">
        <v>1276395</v>
      </c>
      <c r="L16" s="185">
        <v>1969951</v>
      </c>
      <c r="M16" s="186">
        <f>100/SUM(K16:L16)*K16</f>
        <v>39.31789772254713</v>
      </c>
      <c r="N16" s="181" t="s">
        <v>114</v>
      </c>
      <c r="O16" s="213" t="s">
        <v>269</v>
      </c>
      <c r="P16" s="188" t="s">
        <v>202</v>
      </c>
    </row>
    <row r="17" spans="1:16" s="129" customFormat="1" ht="20.399999999999999">
      <c r="A17" s="129">
        <v>642</v>
      </c>
      <c r="B17" s="130">
        <v>44360</v>
      </c>
      <c r="C17" s="210" t="s">
        <v>843</v>
      </c>
      <c r="D17" s="226" t="s">
        <v>257</v>
      </c>
      <c r="E17" s="133">
        <v>5509334</v>
      </c>
      <c r="F17" s="133">
        <v>3291000</v>
      </c>
      <c r="G17" s="230">
        <f t="shared" ref="G17:G23" si="4">100/E17*F17</f>
        <v>59.73498793139062</v>
      </c>
      <c r="H17" s="133">
        <v>32177</v>
      </c>
      <c r="I17" s="133">
        <v>13892</v>
      </c>
      <c r="J17" s="133">
        <v>3244931</v>
      </c>
      <c r="K17" s="133">
        <v>1279895</v>
      </c>
      <c r="L17" s="133">
        <v>1965036</v>
      </c>
      <c r="M17" s="134">
        <f t="shared" ref="M17:M22" si="5">100/SUM(K17:L17)*K17</f>
        <v>39.442903408423781</v>
      </c>
      <c r="N17" s="136" t="s">
        <v>114</v>
      </c>
      <c r="O17" s="236" t="s">
        <v>269</v>
      </c>
      <c r="P17" s="236" t="s">
        <v>202</v>
      </c>
    </row>
    <row r="18" spans="1:16" ht="30.6">
      <c r="A18" s="182">
        <v>643</v>
      </c>
      <c r="B18" s="183">
        <v>44360</v>
      </c>
      <c r="C18" s="184" t="s">
        <v>844</v>
      </c>
      <c r="D18" s="181" t="s">
        <v>388</v>
      </c>
      <c r="E18" s="185">
        <v>5509334</v>
      </c>
      <c r="F18" s="185">
        <v>3284980</v>
      </c>
      <c r="G18" s="186">
        <f t="shared" si="4"/>
        <v>59.625718825542258</v>
      </c>
      <c r="H18" s="185">
        <v>54089</v>
      </c>
      <c r="I18" s="185">
        <v>14776</v>
      </c>
      <c r="J18" s="185">
        <v>3216115</v>
      </c>
      <c r="K18" s="185">
        <v>1936313</v>
      </c>
      <c r="L18" s="185">
        <v>1279802</v>
      </c>
      <c r="M18" s="186">
        <f t="shared" si="5"/>
        <v>60.206584652601045</v>
      </c>
      <c r="N18" s="181" t="s">
        <v>113</v>
      </c>
      <c r="O18" s="188" t="s">
        <v>263</v>
      </c>
      <c r="P18" s="188" t="s">
        <v>250</v>
      </c>
    </row>
    <row r="19" spans="1:16" s="129" customFormat="1" ht="20.399999999999999">
      <c r="A19" s="129">
        <v>644</v>
      </c>
      <c r="B19" s="130">
        <v>44360</v>
      </c>
      <c r="C19" s="210" t="s">
        <v>845</v>
      </c>
      <c r="D19" s="226" t="s">
        <v>388</v>
      </c>
      <c r="E19" s="133">
        <v>5509334</v>
      </c>
      <c r="F19" s="133">
        <v>3287720</v>
      </c>
      <c r="G19" s="134">
        <f t="shared" si="4"/>
        <v>59.675452604616098</v>
      </c>
      <c r="H19" s="234">
        <v>34354</v>
      </c>
      <c r="I19" s="234">
        <v>14180</v>
      </c>
      <c r="J19" s="234">
        <v>3239186</v>
      </c>
      <c r="K19" s="234">
        <v>1568036</v>
      </c>
      <c r="L19" s="234">
        <v>1671150</v>
      </c>
      <c r="M19" s="134">
        <f t="shared" si="5"/>
        <v>48.408334686553971</v>
      </c>
      <c r="N19" s="136" t="s">
        <v>114</v>
      </c>
      <c r="O19" s="235" t="s">
        <v>251</v>
      </c>
      <c r="P19" s="212" t="s">
        <v>265</v>
      </c>
    </row>
    <row r="20" spans="1:16" ht="20.399999999999999">
      <c r="A20" s="182">
        <v>645</v>
      </c>
      <c r="B20" s="183">
        <v>44360</v>
      </c>
      <c r="C20" s="184" t="s">
        <v>846</v>
      </c>
      <c r="D20" s="181" t="s">
        <v>388</v>
      </c>
      <c r="E20" s="185">
        <v>5509334</v>
      </c>
      <c r="F20" s="185">
        <v>3280307</v>
      </c>
      <c r="G20" s="186">
        <f t="shared" si="4"/>
        <v>59.540899135902819</v>
      </c>
      <c r="H20" s="185">
        <v>63337</v>
      </c>
      <c r="I20" s="185">
        <v>14850</v>
      </c>
      <c r="J20" s="185">
        <v>3202120</v>
      </c>
      <c r="K20" s="185">
        <v>1811765</v>
      </c>
      <c r="L20" s="185">
        <v>1390355</v>
      </c>
      <c r="M20" s="186">
        <f t="shared" si="5"/>
        <v>56.580171886125441</v>
      </c>
      <c r="N20" s="181" t="s">
        <v>113</v>
      </c>
      <c r="O20" s="213" t="s">
        <v>202</v>
      </c>
      <c r="P20" s="213" t="s">
        <v>269</v>
      </c>
    </row>
    <row r="21" spans="1:16" s="129" customFormat="1" ht="20.399999999999999">
      <c r="A21" s="129">
        <v>646</v>
      </c>
      <c r="B21" s="130">
        <v>44465</v>
      </c>
      <c r="C21" s="210" t="s">
        <v>850</v>
      </c>
      <c r="D21" s="226" t="s">
        <v>257</v>
      </c>
      <c r="E21" s="133">
        <v>5518748</v>
      </c>
      <c r="F21" s="133">
        <v>2882529</v>
      </c>
      <c r="G21" s="134">
        <f t="shared" si="4"/>
        <v>52.231574987660245</v>
      </c>
      <c r="H21" s="234">
        <v>58493</v>
      </c>
      <c r="I21" s="234">
        <v>14079</v>
      </c>
      <c r="J21" s="234">
        <v>2809957</v>
      </c>
      <c r="K21" s="234">
        <v>986901</v>
      </c>
      <c r="L21" s="234">
        <v>1823056</v>
      </c>
      <c r="M21" s="241">
        <f t="shared" si="5"/>
        <v>35.121569475974184</v>
      </c>
      <c r="N21" s="136" t="s">
        <v>114</v>
      </c>
      <c r="O21" s="235" t="s">
        <v>125</v>
      </c>
      <c r="P21" s="240" t="s">
        <v>203</v>
      </c>
    </row>
    <row r="22" spans="1:16" ht="20.399999999999999">
      <c r="A22" s="182">
        <v>647</v>
      </c>
      <c r="B22" s="183">
        <v>44465</v>
      </c>
      <c r="C22" s="184" t="s">
        <v>851</v>
      </c>
      <c r="D22" s="181" t="s">
        <v>388</v>
      </c>
      <c r="E22" s="185">
        <v>5518748</v>
      </c>
      <c r="F22" s="185">
        <v>2902877</v>
      </c>
      <c r="G22" s="186">
        <f t="shared" si="4"/>
        <v>52.600281803046634</v>
      </c>
      <c r="H22" s="185">
        <v>36333</v>
      </c>
      <c r="I22" s="185">
        <v>13950</v>
      </c>
      <c r="J22" s="185">
        <v>2852594</v>
      </c>
      <c r="K22" s="185">
        <v>1828427</v>
      </c>
      <c r="L22" s="185">
        <v>1024167</v>
      </c>
      <c r="M22" s="186">
        <f t="shared" si="5"/>
        <v>64.096993823866981</v>
      </c>
      <c r="N22" s="181" t="s">
        <v>113</v>
      </c>
      <c r="O22" s="213" t="s">
        <v>203</v>
      </c>
      <c r="P22" s="213" t="s">
        <v>125</v>
      </c>
    </row>
    <row r="23" spans="1:16" ht="1.2" customHeight="1">
      <c r="A23" s="202"/>
      <c r="B23" s="203"/>
      <c r="C23" s="204"/>
      <c r="D23" s="205"/>
      <c r="E23" s="214"/>
      <c r="F23" s="214"/>
      <c r="G23" s="238" t="e">
        <f t="shared" si="4"/>
        <v>#DIV/0!</v>
      </c>
      <c r="H23" s="214"/>
      <c r="I23" s="214"/>
      <c r="J23" s="214"/>
      <c r="K23" s="214"/>
      <c r="L23" s="214"/>
      <c r="M23" s="215"/>
      <c r="N23" s="205"/>
      <c r="O23" s="206"/>
      <c r="P23" s="206"/>
    </row>
    <row r="24" spans="1:16">
      <c r="A24" s="216"/>
      <c r="B24" s="217"/>
      <c r="C24" s="208"/>
      <c r="D24" s="132"/>
      <c r="E24" s="133"/>
      <c r="F24" s="133"/>
      <c r="G24" s="134"/>
      <c r="H24" s="133"/>
      <c r="I24" s="133"/>
      <c r="J24" s="133"/>
      <c r="K24" s="133"/>
      <c r="L24" s="133"/>
      <c r="M24" s="134"/>
      <c r="N24" s="209"/>
      <c r="O24" s="218"/>
      <c r="P24" s="218"/>
    </row>
    <row r="25" spans="1:16">
      <c r="A25" s="222" t="s">
        <v>848</v>
      </c>
      <c r="B25" s="153"/>
      <c r="C25" s="108"/>
      <c r="D25" s="227"/>
      <c r="E25" s="110"/>
      <c r="F25" s="110"/>
      <c r="G25" s="110"/>
      <c r="H25" s="110"/>
      <c r="I25" s="110"/>
      <c r="J25" s="110"/>
      <c r="K25" s="110"/>
      <c r="L25" s="110"/>
      <c r="M25" s="110"/>
      <c r="N25" s="108"/>
      <c r="O25" s="108"/>
      <c r="P25" s="108"/>
    </row>
    <row r="26" spans="1:16">
      <c r="A26" s="108" t="s">
        <v>358</v>
      </c>
      <c r="B26" s="153"/>
      <c r="C26" s="108"/>
      <c r="D26" s="227"/>
      <c r="E26" s="110"/>
      <c r="F26" s="110"/>
      <c r="G26" s="156"/>
      <c r="H26" s="110"/>
      <c r="I26" s="110"/>
      <c r="J26" s="110"/>
      <c r="K26" s="110"/>
      <c r="L26" s="110"/>
      <c r="M26" s="156"/>
      <c r="N26" s="108"/>
      <c r="O26" s="108"/>
      <c r="P26" s="108"/>
    </row>
    <row r="27" spans="1:16">
      <c r="A27" s="219" t="s">
        <v>141</v>
      </c>
      <c r="B27" s="161"/>
      <c r="C27" s="161"/>
      <c r="D27" s="228"/>
      <c r="E27" s="159"/>
      <c r="F27" s="159"/>
      <c r="G27" s="159"/>
      <c r="H27" s="159"/>
      <c r="I27" s="159"/>
      <c r="J27" s="159"/>
      <c r="K27" s="159"/>
      <c r="L27" s="159"/>
      <c r="M27" s="159"/>
      <c r="N27" s="159"/>
      <c r="O27" s="108"/>
      <c r="P27" s="108"/>
    </row>
    <row r="28" spans="1:16">
      <c r="A28" s="220" t="s">
        <v>137</v>
      </c>
      <c r="B28" s="161"/>
      <c r="C28" s="161"/>
      <c r="D28" s="228"/>
      <c r="E28" s="159"/>
      <c r="F28" s="159"/>
      <c r="G28" s="159"/>
      <c r="H28" s="159"/>
      <c r="I28" s="159"/>
      <c r="J28" s="159"/>
      <c r="K28" s="159"/>
      <c r="L28" s="159"/>
      <c r="M28" s="159"/>
      <c r="N28" s="159"/>
      <c r="P28" s="161"/>
    </row>
    <row r="29" spans="1:16">
      <c r="A29" s="220" t="s">
        <v>138</v>
      </c>
      <c r="B29" s="161"/>
      <c r="C29" s="161"/>
      <c r="D29" s="228"/>
      <c r="E29" s="159"/>
      <c r="F29" s="159"/>
      <c r="G29" s="159"/>
      <c r="H29" s="159"/>
      <c r="I29" s="159"/>
      <c r="J29" s="159"/>
      <c r="K29" s="159"/>
      <c r="L29" s="159"/>
      <c r="M29" s="159"/>
      <c r="N29" s="159"/>
    </row>
    <row r="30" spans="1:16">
      <c r="A30" s="220" t="s">
        <v>139</v>
      </c>
      <c r="B30" s="161"/>
      <c r="C30" s="161"/>
      <c r="D30" s="161"/>
      <c r="E30" s="159"/>
      <c r="F30" s="159"/>
      <c r="G30" s="162"/>
      <c r="H30" s="159"/>
      <c r="I30" s="159"/>
      <c r="J30" s="163"/>
      <c r="K30" s="161"/>
      <c r="L30" s="159"/>
      <c r="M30" s="164"/>
      <c r="N30" s="161"/>
    </row>
    <row r="31" spans="1:16">
      <c r="A31" s="219" t="s">
        <v>442</v>
      </c>
      <c r="B31" s="161"/>
      <c r="C31" s="161"/>
      <c r="D31" s="161"/>
      <c r="E31" s="159"/>
      <c r="F31" s="159"/>
      <c r="G31" s="162"/>
      <c r="H31" s="159"/>
      <c r="I31" s="159"/>
      <c r="J31" s="159"/>
      <c r="K31" s="165"/>
      <c r="L31" s="163"/>
      <c r="M31" s="164"/>
      <c r="N31" s="161"/>
      <c r="O31" s="161"/>
      <c r="P31" s="161"/>
    </row>
    <row r="32" spans="1:16">
      <c r="A32" s="219" t="s">
        <v>645</v>
      </c>
      <c r="B32" s="161"/>
      <c r="C32" s="161"/>
      <c r="D32" s="161"/>
      <c r="F32" s="166"/>
      <c r="J32" s="159"/>
      <c r="K32" s="161"/>
      <c r="L32" s="161"/>
      <c r="M32" s="164"/>
      <c r="N32" s="161"/>
      <c r="O32" s="161"/>
      <c r="P32" s="161"/>
    </row>
    <row r="33" spans="1:16">
      <c r="A33" s="219" t="s">
        <v>834</v>
      </c>
      <c r="B33" s="161"/>
      <c r="C33" s="161"/>
      <c r="D33" s="161"/>
      <c r="F33" s="166"/>
      <c r="J33" s="159"/>
      <c r="K33" s="161"/>
      <c r="L33" s="161"/>
      <c r="M33" s="164"/>
      <c r="N33" s="161"/>
      <c r="O33" s="161"/>
      <c r="P33" s="161"/>
    </row>
    <row r="34" spans="1:16">
      <c r="A34" s="161"/>
      <c r="B34" s="161"/>
      <c r="C34" s="161"/>
      <c r="D34" s="161"/>
      <c r="E34" s="161"/>
      <c r="F34" s="161"/>
      <c r="G34" s="169"/>
      <c r="H34" s="161"/>
      <c r="I34" s="161"/>
      <c r="J34" s="170"/>
      <c r="K34" s="161"/>
      <c r="L34" s="161"/>
      <c r="M34" s="161"/>
      <c r="N34" s="161"/>
      <c r="O34" s="161"/>
      <c r="P34" s="161"/>
    </row>
    <row r="35" spans="1:16">
      <c r="A35" s="198" t="s">
        <v>849</v>
      </c>
    </row>
    <row r="36" spans="1:16" ht="14.4">
      <c r="A36" s="199"/>
    </row>
    <row r="37" spans="1:16">
      <c r="A37" s="198" t="s">
        <v>825</v>
      </c>
    </row>
    <row r="38" spans="1:16">
      <c r="A38" s="233" t="s">
        <v>847</v>
      </c>
    </row>
    <row r="39" spans="1:16" ht="13.8">
      <c r="A39" s="221"/>
    </row>
    <row r="40" spans="1:16">
      <c r="A40"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pane ySplit="3" topLeftCell="A4" activePane="bottomLeft" state="frozen"/>
      <selection activeCell="E79" sqref="E79"/>
      <selection pane="bottomLeft" activeCell="O4" sqref="O4"/>
    </sheetView>
  </sheetViews>
  <sheetFormatPr baseColWidth="10" defaultColWidth="11.375" defaultRowHeight="11.4"/>
  <cols>
    <col min="1" max="1" width="8.25" style="107" customWidth="1"/>
    <col min="2" max="2" width="9.75" style="107" customWidth="1"/>
    <col min="3" max="3" width="40.625" style="107" customWidth="1"/>
    <col min="4" max="4" width="8.125" style="107" customWidth="1"/>
    <col min="5" max="5" width="10" style="107" customWidth="1"/>
    <col min="6" max="6" width="9.875" style="107" customWidth="1"/>
    <col min="7" max="7" width="10" style="107" customWidth="1"/>
    <col min="8" max="8" width="7.25" style="107" customWidth="1"/>
    <col min="9" max="9" width="6.625" style="107" customWidth="1"/>
    <col min="10" max="10" width="8.125" style="107" customWidth="1"/>
    <col min="11" max="11" width="7.75" style="107" customWidth="1"/>
    <col min="12" max="12" width="10.875" style="107" customWidth="1"/>
    <col min="13" max="13" width="6.75" style="107" customWidth="1"/>
    <col min="14" max="14" width="12.625" style="107" customWidth="1"/>
    <col min="15" max="16" width="8.25" style="107" customWidth="1"/>
    <col min="17" max="16384" width="11.37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v>23</v>
      </c>
      <c r="P4" s="187" t="s">
        <v>125</v>
      </c>
    </row>
    <row r="5" spans="1:16" ht="20.399999999999999">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0.6">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0.6">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0.399999999999999">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0.799999999999997">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0.399999999999999">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0.399999999999999">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0.799999999999997">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0.399999999999999">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0.399999999999999">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0.399999999999999">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0.399999999999999">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0.399999999999999">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0.399999999999999">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0.399999999999999">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0.399999999999999">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0.799999999999997">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51">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0.799999999999997">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0.399999999999999">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0.399999999999999">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0.399999999999999">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0.399999999999999">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0.399999999999999">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0.399999999999999">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0.399999999999999">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0.399999999999999">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0.6">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0.399999999999999">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0.399999999999999">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0.399999999999999">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ht="20.399999999999999">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0.399999999999999">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0.399999999999999">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0.399999999999999">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0.399999999999999">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0.399999999999999">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0.399999999999999">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0.399999999999999">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0.399999999999999">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0.6">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0.399999999999999">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ht="20.399999999999999">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0.399999999999999">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30.6">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0.799999999999997">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30.6">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0.399999999999999">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0.399999999999999">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1.2">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4.4">
      <c r="A105" s="199"/>
    </row>
    <row r="106" spans="1:16">
      <c r="A106" s="198" t="s">
        <v>825</v>
      </c>
    </row>
    <row r="107" spans="1:16">
      <c r="A107" s="198" t="s">
        <v>822</v>
      </c>
    </row>
    <row r="108" spans="1:16" ht="13.8">
      <c r="A108" s="200"/>
    </row>
    <row r="109" spans="1:16">
      <c r="A109" s="201" t="s">
        <v>823</v>
      </c>
    </row>
  </sheetData>
  <autoFilter ref="A4:P82"/>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6" topLeftCell="A106" activePane="bottomLeft" state="frozen"/>
      <selection activeCell="E79" sqref="E79"/>
      <selection pane="bottomLeft" activeCell="D15" sqref="D15"/>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40.799999999999997">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0.6">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40.799999999999997">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40.799999999999997">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51">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0.399999999999999">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0.399999999999999">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0.399999999999999">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0.399999999999999">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0.6">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0.399999999999999">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0.6">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0.6">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0.399999999999999">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0.399999999999999">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0.6">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0.399999999999999">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0.6">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0.399999999999999">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0.399999999999999">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0.399999999999999">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0.6">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0.399999999999999">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0.399999999999999">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0.6">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0.399999999999999">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0.399999999999999">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0.399999999999999">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0.399999999999999">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0.399999999999999">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0.399999999999999">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0.6">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0.6">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0.399999999999999">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0.399999999999999">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0.6">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0.399999999999999">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0.6">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40.799999999999997">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40.799999999999997">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0.6">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0.6">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0.6">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0.399999999999999">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0.399999999999999">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40.799999999999997">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0.6">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40.799999999999997">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0.399999999999999">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0.399999999999999">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0.399999999999999">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0.399999999999999">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0.399999999999999">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0.399999999999999">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0.399999999999999">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0.399999999999999">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0.6">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0.399999999999999">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0.399999999999999">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0.399999999999999">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0.399999999999999">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0.6">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0.399999999999999">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0.399999999999999">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61.2">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0.6">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51">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0.6">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0.399999999999999">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0.399999999999999">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0.399999999999999">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6" topLeftCell="A106"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0.399999999999999">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0.399999999999999">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0.399999999999999">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0.399999999999999">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0.399999999999999">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0.399999999999999">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0.399999999999999">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0.399999999999999">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0.399999999999999">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0.399999999999999">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20.399999999999999">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0.6">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0.399999999999999">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0.399999999999999">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0.399999999999999">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40.799999999999997">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0.399999999999999">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0.6">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0.6">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40.799999999999997">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0.6">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40.799999999999997">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0.399999999999999">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0.399999999999999">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0.399999999999999">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0.399999999999999">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0.399999999999999">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0.399999999999999">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0.6">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0.399999999999999">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0.6">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0.399999999999999">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0.399999999999999">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0.399999999999999">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0.399999999999999">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0.399999999999999">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0.399999999999999">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0.399999999999999">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0.399999999999999">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0.6">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0.399999999999999">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0.6">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0.6">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0.399999999999999">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0.6">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0.399999999999999">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0.399999999999999">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0.399999999999999">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0.399999999999999">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0.6">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0.399999999999999">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0.399999999999999">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0.6">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0.399999999999999">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40.799999999999997">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0.6">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0.399999999999999">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0.6">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0.399999999999999">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0.399999999999999">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0.399999999999999">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0.399999999999999">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0.399999999999999">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0.399999999999999">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0.399999999999999">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0.399999999999999">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0.6">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0.399999999999999">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0.399999999999999">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0.399999999999999">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0.399999999999999">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0.6">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0.399999999999999">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0.399999999999999">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0.399999999999999">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0.6">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0.6">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0.399999999999999">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0.399999999999999">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0.399999999999999">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0.399999999999999">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6" topLeftCell="A7"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0.399999999999999">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0.399999999999999">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0.6">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40.799999999999997">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0.399999999999999">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0.399999999999999">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0.399999999999999">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0.399999999999999">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0.6">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0.399999999999999">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0.399999999999999">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0.399999999999999">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0.399999999999999">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0.399999999999999">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0.399999999999999">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0.399999999999999">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0.399999999999999">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0.399999999999999">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0.399999999999999">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0.399999999999999">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0.399999999999999">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0.399999999999999">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0.399999999999999">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0.399999999999999">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0.399999999999999">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0.6">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0.399999999999999">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20.399999999999999">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0.399999999999999">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0.6">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0.6">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0.6">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0.399999999999999">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0.6">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0.6">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0.399999999999999">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0.399999999999999">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0.399999999999999">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0.399999999999999">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0.399999999999999">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0.399999999999999">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30.6">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0.399999999999999">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0.399999999999999">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0.6">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0.399999999999999">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0.399999999999999">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0.6">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0.6">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0.399999999999999">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ht="20.399999999999999">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0.399999999999999">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0.399999999999999">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0.399999999999999">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Normal="100"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40.799999999999997">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0.399999999999999">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0.399999999999999">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0.6">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51">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0.399999999999999">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0.399999999999999">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0.399999999999999">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51">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0.399999999999999">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0.399999999999999">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0.399999999999999">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0.399999999999999">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51">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0.6">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0.6">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0.6">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0.399999999999999">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0.399999999999999">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0.399999999999999">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40.799999999999997">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0.6">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0.399999999999999">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0.399999999999999">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0.399999999999999">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0.399999999999999">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0.399999999999999">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0.6">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0.399999999999999">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0.399999999999999">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0.399999999999999">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0.399999999999999">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0.6">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0.6">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0.399999999999999">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0.399999999999999">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0.399999999999999">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0.6">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40.799999999999997">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0.399999999999999">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0.399999999999999">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0.6">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ht="20.399999999999999">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0.399999999999999">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0.399999999999999">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0.399999999999999">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0.399999999999999">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0.399999999999999">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0.399999999999999">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0.399999999999999">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0.399999999999999">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0.399999999999999">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0.6">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0.6">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0.399999999999999">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0.399999999999999">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0.6">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0.399999999999999">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0.399999999999999">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0.399999999999999">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0.6">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0.399999999999999">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0.399999999999999">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0.399999999999999">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0.399999999999999">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0.399999999999999">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0.399999999999999">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0.6">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0.399999999999999">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40.799999999999997">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0.399999999999999">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0.399999999999999">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0.6">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0.399999999999999">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0.6">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0.399999999999999">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0.6">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0.6">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40.799999999999997">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0.6">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0.399999999999999">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0.399999999999999">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40.799999999999997">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0.399999999999999">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0.399999999999999">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0.399999999999999">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0.399999999999999">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0.399999999999999">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40.799999999999997">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0.6">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0.6">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0.399999999999999">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0.399999999999999">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0.6">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0.6">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40.799999999999997">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0.399999999999999">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40.799999999999997">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0.399999999999999">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0.6">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0.6">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0.6">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40.799999999999997">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40.799999999999997">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0.399999999999999">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0.399999999999999">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0.6">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0.399999999999999">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0.399999999999999">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0.399999999999999">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51">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0.6">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0.6">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0.399999999999999">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40.799999999999997">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51">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0.6">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0.399999999999999">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0.399999999999999">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0.6">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40.799999999999997">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0.6">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0.6">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40.799999999999997">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40.799999999999997">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0.6">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0.399999999999999">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40.799999999999997">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0.6">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40.799999999999997">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0.6">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0.399999999999999">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0.399999999999999">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0.399999999999999">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40.799999999999997">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0.6">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0.399999999999999">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0.6">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0.399999999999999">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0.399999999999999">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40.799999999999997">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0.399999999999999">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0.399999999999999">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0.6">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0.399999999999999">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0.399999999999999">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0.6">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61.2">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0.399999999999999">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0.399999999999999">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40.799999999999997">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0.6">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0.6">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0.6">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0.399999999999999">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0.399999999999999">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0.399999999999999">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30.6">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0.6">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0.399999999999999">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0.399999999999999">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0.399999999999999">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0.399999999999999">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0.6">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51">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0.399999999999999">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40.799999999999997">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0.6">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0.399999999999999">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0.399999999999999">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0.399999999999999">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61.2">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0.399999999999999">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71.400000000000006">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0.399999999999999">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0.6">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0.6">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0.399999999999999">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0.399999999999999">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0.399999999999999">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0.6">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0.399999999999999">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0.399999999999999">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0.6">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0.399999999999999">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0.6">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0.399999999999999">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40.799999999999997">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0.6">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0.399999999999999">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40.799999999999997">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0.399999999999999">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ht="20.399999999999999">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40.799999999999997">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0.399999999999999">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40.799999999999997">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40.799999999999997">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0.399999999999999">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0.399999999999999">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30.6">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0.6">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0.399999999999999">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0.399999999999999">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0.6">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0.6">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51">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0.6">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51">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0.399999999999999">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0.6">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0.399999999999999">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0.399999999999999">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0.399999999999999">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0.399999999999999">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0.399999999999999">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0.399999999999999">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0.399999999999999">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0.399999999999999">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0.6">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0.6">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0.399999999999999">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0.6">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pane ySplit="6" topLeftCell="A7" activePane="bottomLeft" state="frozen"/>
      <selection pane="bottomLeft"/>
    </sheetView>
  </sheetViews>
  <sheetFormatPr baseColWidth="10" defaultColWidth="11.375" defaultRowHeight="11.4"/>
  <cols>
    <col min="1" max="1" width="8" style="58" customWidth="1"/>
    <col min="2" max="2" width="12.3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0.399999999999999">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0.399999999999999">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0.399999999999999">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0.399999999999999">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0.399999999999999">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0.399999999999999">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0.399999999999999">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0.399999999999999">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0.399999999999999">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40.799999999999997">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0.399999999999999">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0.399999999999999">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39" t="s">
        <v>224</v>
      </c>
      <c r="I29" s="239"/>
      <c r="J29" s="69">
        <v>381225</v>
      </c>
      <c r="K29" s="69">
        <v>121099</v>
      </c>
      <c r="L29" s="69">
        <v>260126</v>
      </c>
      <c r="M29" s="70">
        <v>31.765755131484031</v>
      </c>
      <c r="N29" s="83" t="s">
        <v>114</v>
      </c>
      <c r="O29" s="72" t="s">
        <v>251</v>
      </c>
      <c r="P29" s="72" t="s">
        <v>398</v>
      </c>
    </row>
    <row r="30" spans="1:16" s="89" customFormat="1" ht="20.399999999999999">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0.399999999999999">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0.399999999999999">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20.399999999999999">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0.399999999999999">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0.399999999999999">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40.799999999999997">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0.6">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0.6">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0.399999999999999">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51">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0.6">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0.399999999999999">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0.399999999999999">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0.399999999999999">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0.399999999999999">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0.399999999999999">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40.799999999999997">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0.399999999999999">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0.399999999999999">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0.399999999999999">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40.799999999999997">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0.399999999999999">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0.399999999999999">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0.399999999999999">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0.6">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0.399999999999999">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0.399999999999999">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61.2">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40.799999999999997">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0.399999999999999">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0.399999999999999">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2020-2021</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2012-08-14T15:06:00Z</cp:lastPrinted>
  <dcterms:created xsi:type="dcterms:W3CDTF">2000-07-11T07:04:38Z</dcterms:created>
  <dcterms:modified xsi:type="dcterms:W3CDTF">2021-09-26T14:10:36Z</dcterms:modified>
</cp:coreProperties>
</file>