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5840" windowWidth="25260" windowHeight="5880" tabRatio="768"/>
  </bookViews>
  <sheets>
    <sheet name="Titel" sheetId="23" r:id="rId1"/>
    <sheet name="Graph_a" sheetId="6" r:id="rId2"/>
    <sheet name="Tablang_1" sheetId="5" r:id="rId3"/>
    <sheet name="Tablang_2" sheetId="22" r:id="rId4"/>
    <sheet name="Tablang_3" sheetId="2" r:id="rId5"/>
    <sheet name="Tablang_4" sheetId="19" r:id="rId6"/>
    <sheet name="Tablang_5" sheetId="21" r:id="rId7"/>
    <sheet name="Tablang_6" sheetId="12" r:id="rId8"/>
    <sheet name="Tablang_7" sheetId="24" r:id="rId9"/>
    <sheet name="Tablong_8" sheetId="25" r:id="rId10"/>
  </sheets>
  <definedNames>
    <definedName name="HTML_CodePage" hidden="1">1252</definedName>
    <definedName name="HTML_Control" localSheetId="8" hidden="1">{"'Tabkurz_2'!$A$2:$B$20"}</definedName>
    <definedName name="HTML_Control" localSheetId="9" hidden="1">{"'Tabkurz_2'!$A$2:$B$20"}</definedName>
    <definedName name="HTML_Control" hidden="1">{"'Tabkurz_2'!$A$2:$B$20"}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2000\30104 IKT-Ausgaben\ind30104_307_ftabk.htm"</definedName>
    <definedName name="HTML_Title" hidden="1">"30104 Tableaux"</definedName>
    <definedName name="_xlnm.Print_Titles" localSheetId="2">Tablang_1!$B:$B,Tablang_1!$2:$2</definedName>
    <definedName name="_xlnm.Print_Titles" localSheetId="8">Tablang_7!$B:$B</definedName>
    <definedName name="Tablang_307" localSheetId="9" hidden="1">{"'Tabkurz_2'!$A$2:$B$20"}</definedName>
    <definedName name="Tablang_307" hidden="1">{"'Tabkurz_2'!$A$2:$B$20"}</definedName>
    <definedName name="_xlnm.Print_Area" localSheetId="6">Tablang_5!$B$1:$J$36</definedName>
    <definedName name="Zone_impres_MI" localSheetId="1">Graph_a!#REF!</definedName>
    <definedName name="Zone_impres_MI" localSheetId="2">Tablang_1!#REF!</definedName>
    <definedName name="Zone_impres_MI" localSheetId="8">Tablang_7!$B$1:$BK$3</definedName>
    <definedName name="Zone_impres_MI" localSheetId="9">Tablong_8!$B$2:$G$21</definedName>
  </definedNames>
  <calcPr calcId="162913"/>
</workbook>
</file>

<file path=xl/calcChain.xml><?xml version="1.0" encoding="utf-8"?>
<calcChain xmlns="http://schemas.openxmlformats.org/spreadsheetml/2006/main">
  <c r="H7" i="12" l="1"/>
  <c r="G7" i="12"/>
  <c r="F7" i="12"/>
  <c r="E7" i="12"/>
  <c r="D7" i="12"/>
  <c r="AZ25" i="24"/>
  <c r="AE25" i="24"/>
  <c r="Y25" i="24"/>
  <c r="X25" i="24"/>
  <c r="W25" i="24"/>
  <c r="U25" i="24"/>
  <c r="S25" i="24"/>
  <c r="T25" i="24"/>
  <c r="Q25" i="24"/>
  <c r="O25" i="24"/>
  <c r="P25" i="24"/>
  <c r="BH24" i="24"/>
  <c r="BF24" i="24"/>
  <c r="BD24" i="24"/>
  <c r="BB24" i="24"/>
  <c r="AZ24" i="24"/>
  <c r="AX24" i="24"/>
  <c r="AX25" i="24"/>
  <c r="AV24" i="24"/>
  <c r="AV25" i="24"/>
  <c r="AT24" i="24"/>
  <c r="AT25" i="24"/>
  <c r="AS24" i="24"/>
  <c r="AQ24" i="24"/>
  <c r="AP24" i="24"/>
  <c r="AP25" i="24"/>
  <c r="AN24" i="24"/>
  <c r="AN25" i="24"/>
  <c r="AM24" i="24"/>
  <c r="AM25" i="24"/>
  <c r="AL24" i="24"/>
  <c r="AL25" i="24"/>
  <c r="AK24" i="24"/>
  <c r="AJ24" i="24"/>
  <c r="AH24" i="24"/>
  <c r="AG24" i="24"/>
  <c r="AE24" i="24"/>
  <c r="AC24" i="24"/>
  <c r="AC25" i="24"/>
  <c r="AA24" i="24"/>
  <c r="AA25" i="24"/>
  <c r="X24" i="24"/>
  <c r="T24" i="24"/>
  <c r="P24" i="24"/>
  <c r="BI23" i="24"/>
  <c r="BG23" i="24"/>
  <c r="BE23" i="24"/>
  <c r="BC23" i="24"/>
  <c r="BA23" i="24"/>
  <c r="AY23" i="24"/>
  <c r="AU23" i="24"/>
  <c r="AR23" i="24"/>
  <c r="AO23" i="24"/>
  <c r="AL23" i="24"/>
  <c r="AI23" i="24"/>
  <c r="AF23" i="24"/>
  <c r="AB23" i="24"/>
  <c r="X23" i="24"/>
  <c r="T23" i="24"/>
  <c r="P23" i="24"/>
  <c r="BI22" i="24"/>
  <c r="BG22" i="24"/>
  <c r="BE22" i="24"/>
  <c r="BC22" i="24"/>
  <c r="BA22" i="24"/>
  <c r="AY22" i="24"/>
  <c r="AU22" i="24"/>
  <c r="AR22" i="24"/>
  <c r="AO22" i="24"/>
  <c r="AL22" i="24"/>
  <c r="AI22" i="24"/>
  <c r="AF22" i="24"/>
  <c r="AB22" i="24"/>
  <c r="X22" i="24"/>
  <c r="T22" i="24"/>
  <c r="P22" i="24"/>
  <c r="BI21" i="24"/>
  <c r="BG21" i="24"/>
  <c r="BE21" i="24"/>
  <c r="BC21" i="24"/>
  <c r="BA21" i="24"/>
  <c r="AY21" i="24"/>
  <c r="AU21" i="24"/>
  <c r="AR21" i="24"/>
  <c r="AO21" i="24"/>
  <c r="AL21" i="24"/>
  <c r="AI21" i="24"/>
  <c r="AF21" i="24"/>
  <c r="AB21" i="24"/>
  <c r="X21" i="24"/>
  <c r="T21" i="24"/>
  <c r="P21" i="24"/>
  <c r="BI20" i="24"/>
  <c r="BG20" i="24"/>
  <c r="BE20" i="24"/>
  <c r="BC20" i="24"/>
  <c r="BA20" i="24"/>
  <c r="AY20" i="24"/>
  <c r="AU20" i="24"/>
  <c r="AR20" i="24"/>
  <c r="AO20" i="24"/>
  <c r="AL20" i="24"/>
  <c r="AI20" i="24"/>
  <c r="AF20" i="24"/>
  <c r="AB20" i="24"/>
  <c r="X20" i="24"/>
  <c r="T20" i="24"/>
  <c r="P20" i="24"/>
  <c r="BI19" i="24"/>
  <c r="BG19" i="24"/>
  <c r="BE19" i="24"/>
  <c r="BC19" i="24"/>
  <c r="BA19" i="24"/>
  <c r="AY19" i="24"/>
  <c r="AY24" i="24"/>
  <c r="AY25" i="24"/>
  <c r="AU19" i="24"/>
  <c r="AR19" i="24"/>
  <c r="AO19" i="24"/>
  <c r="AL19" i="24"/>
  <c r="AI19" i="24"/>
  <c r="AF19" i="24"/>
  <c r="AB19" i="24"/>
  <c r="X19" i="24"/>
  <c r="T19" i="24"/>
  <c r="P19" i="24"/>
  <c r="AB18" i="24"/>
  <c r="X18" i="24"/>
  <c r="T18" i="24"/>
  <c r="P18" i="24"/>
  <c r="AB17" i="24"/>
  <c r="X17" i="24"/>
  <c r="T17" i="24"/>
  <c r="P17" i="24"/>
  <c r="AB16" i="24"/>
  <c r="X16" i="24"/>
  <c r="T16" i="24"/>
  <c r="P16" i="24"/>
  <c r="BI15" i="24"/>
  <c r="BG15" i="24"/>
  <c r="BE15" i="24"/>
  <c r="BC15" i="24"/>
  <c r="BA15" i="24"/>
  <c r="AY15" i="24"/>
  <c r="AU15" i="24"/>
  <c r="AR15" i="24"/>
  <c r="AR24" i="24"/>
  <c r="AO15" i="24"/>
  <c r="AO24" i="24"/>
  <c r="AO25" i="24"/>
  <c r="AL15" i="24"/>
  <c r="AI15" i="24"/>
  <c r="AI24" i="24"/>
  <c r="AF15" i="24"/>
  <c r="AF24" i="24"/>
  <c r="AB15" i="24"/>
  <c r="X15" i="24"/>
  <c r="T15" i="24"/>
  <c r="P15" i="24"/>
  <c r="BH13" i="24"/>
  <c r="BF13" i="24"/>
  <c r="BF25" i="24"/>
  <c r="BD13" i="24"/>
  <c r="BD25" i="24"/>
  <c r="BB13" i="24"/>
  <c r="AZ13" i="24"/>
  <c r="AX13" i="24"/>
  <c r="AV13" i="24"/>
  <c r="AT13" i="24"/>
  <c r="AS13" i="24"/>
  <c r="AQ13" i="24"/>
  <c r="AQ25" i="24"/>
  <c r="AP13" i="24"/>
  <c r="AN13" i="24"/>
  <c r="AM13" i="24"/>
  <c r="AL13" i="24"/>
  <c r="AK13" i="24"/>
  <c r="AJ13" i="24"/>
  <c r="AH13" i="24"/>
  <c r="AH25" i="24"/>
  <c r="AG13" i="24"/>
  <c r="AE13" i="24"/>
  <c r="AC13" i="24"/>
  <c r="AA13" i="24"/>
  <c r="X13" i="24"/>
  <c r="T13" i="24"/>
  <c r="P13" i="24"/>
  <c r="BI12" i="24"/>
  <c r="BG12" i="24"/>
  <c r="BE12" i="24"/>
  <c r="BC12" i="24"/>
  <c r="BA12" i="24"/>
  <c r="AY12" i="24"/>
  <c r="AU12" i="24"/>
  <c r="AR12" i="24"/>
  <c r="AO12" i="24"/>
  <c r="AL12" i="24"/>
  <c r="AI12" i="24"/>
  <c r="AF12" i="24"/>
  <c r="AB12" i="24"/>
  <c r="X12" i="24"/>
  <c r="T12" i="24"/>
  <c r="P12" i="24"/>
  <c r="BI11" i="24"/>
  <c r="BG11" i="24"/>
  <c r="BE11" i="24"/>
  <c r="BC11" i="24"/>
  <c r="BA11" i="24"/>
  <c r="AY11" i="24"/>
  <c r="AU11" i="24"/>
  <c r="AR11" i="24"/>
  <c r="AO11" i="24"/>
  <c r="AL11" i="24"/>
  <c r="AI11" i="24"/>
  <c r="AF11" i="24"/>
  <c r="AB11" i="24"/>
  <c r="X11" i="24"/>
  <c r="T11" i="24"/>
  <c r="P11" i="24"/>
  <c r="BI10" i="24"/>
  <c r="BG10" i="24"/>
  <c r="BE10" i="24"/>
  <c r="BC10" i="24"/>
  <c r="BA10" i="24"/>
  <c r="AY10" i="24"/>
  <c r="AU10" i="24"/>
  <c r="AR10" i="24"/>
  <c r="AO10" i="24"/>
  <c r="AL10" i="24"/>
  <c r="AI10" i="24"/>
  <c r="AF10" i="24"/>
  <c r="AB10" i="24"/>
  <c r="X10" i="24"/>
  <c r="T10" i="24"/>
  <c r="P10" i="24"/>
  <c r="BI9" i="24"/>
  <c r="BG9" i="24"/>
  <c r="BE9" i="24"/>
  <c r="BC9" i="24"/>
  <c r="BA9" i="24"/>
  <c r="AY9" i="24"/>
  <c r="AU9" i="24"/>
  <c r="AR9" i="24"/>
  <c r="AO9" i="24"/>
  <c r="AL9" i="24"/>
  <c r="AI9" i="24"/>
  <c r="AF9" i="24"/>
  <c r="AB9" i="24"/>
  <c r="X9" i="24"/>
  <c r="T9" i="24"/>
  <c r="P9" i="24"/>
  <c r="BI8" i="24"/>
  <c r="BG8" i="24"/>
  <c r="BE8" i="24"/>
  <c r="BC8" i="24"/>
  <c r="BA8" i="24"/>
  <c r="AY8" i="24"/>
  <c r="AU8" i="24"/>
  <c r="AR8" i="24"/>
  <c r="AO8" i="24"/>
  <c r="AL8" i="24"/>
  <c r="AI8" i="24"/>
  <c r="AF8" i="24"/>
  <c r="AB8" i="24"/>
  <c r="X8" i="24"/>
  <c r="T8" i="24"/>
  <c r="P8" i="24"/>
  <c r="BI7" i="24"/>
  <c r="BG7" i="24"/>
  <c r="BE7" i="24"/>
  <c r="BC7" i="24"/>
  <c r="BA7" i="24"/>
  <c r="BA13" i="24"/>
  <c r="AY7" i="24"/>
  <c r="AY13" i="24"/>
  <c r="AU7" i="24"/>
  <c r="AU13" i="24"/>
  <c r="AR7" i="24"/>
  <c r="AR13" i="24"/>
  <c r="AO7" i="24"/>
  <c r="AO13" i="24"/>
  <c r="AL7" i="24"/>
  <c r="AI7" i="24"/>
  <c r="AI13" i="24"/>
  <c r="AF7" i="24"/>
  <c r="AF13" i="24"/>
  <c r="AB7" i="24"/>
  <c r="AB13" i="24"/>
  <c r="X7" i="24"/>
  <c r="T7" i="24"/>
  <c r="P7" i="24"/>
  <c r="AR25" i="24"/>
  <c r="AF25" i="24"/>
  <c r="AU24" i="24"/>
  <c r="BA24" i="24"/>
  <c r="BA25" i="24"/>
  <c r="AB24" i="24"/>
  <c r="AB25" i="24"/>
  <c r="AG25" i="24"/>
  <c r="BB25" i="24"/>
  <c r="AJ25" i="24"/>
  <c r="AS25" i="24"/>
  <c r="AK25" i="24"/>
  <c r="BH25" i="24"/>
  <c r="AI25" i="24"/>
  <c r="AU25" i="24"/>
</calcChain>
</file>

<file path=xl/comments1.xml><?xml version="1.0" encoding="utf-8"?>
<comments xmlns="http://schemas.openxmlformats.org/spreadsheetml/2006/main">
  <authors>
    <author>Froidevaux Yves</author>
  </authors>
  <commentList>
    <comment ref="B6" authorId="0" shapeId="0">
      <text>
        <r>
          <rPr>
            <b/>
            <sz val="8"/>
            <color indexed="81"/>
            <rFont val="Tahoma"/>
            <family val="2"/>
          </rPr>
          <t>anciennement : "Lecteur CD-Rom"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anciennement : "Installation hi-fi ou magnétophone"</t>
        </r>
      </text>
    </comment>
  </commentList>
</comments>
</file>

<file path=xl/comments2.xml><?xml version="1.0" encoding="utf-8"?>
<comments xmlns="http://schemas.openxmlformats.org/spreadsheetml/2006/main">
  <authors>
    <author xml:space="preserve">YVF </author>
  </authors>
  <commentList>
    <comment ref="AE22" authorId="0" shapeId="0">
      <text>
        <r>
          <rPr>
            <b/>
            <sz val="9"/>
            <color indexed="81"/>
            <rFont val="Tahoma"/>
            <family val="2"/>
          </rPr>
          <t xml:space="preserve">avant 2012 : location d'appareils seulement
</t>
        </r>
      </text>
    </comment>
  </commentList>
</comments>
</file>

<file path=xl/sharedStrings.xml><?xml version="1.0" encoding="utf-8"?>
<sst xmlns="http://schemas.openxmlformats.org/spreadsheetml/2006/main" count="509" uniqueCount="194">
  <si>
    <t xml:space="preserve">Set 301 : </t>
  </si>
  <si>
    <t>Haushalte und Bevölkerung</t>
  </si>
  <si>
    <t>Indikator 30103:</t>
  </si>
  <si>
    <t>IKT-Ausstattung und IKT-Ausgaben der Haushalte</t>
  </si>
  <si>
    <t>Hauptdaten:</t>
  </si>
  <si>
    <t>a</t>
  </si>
  <si>
    <t>Zusätzliche Daten:</t>
  </si>
  <si>
    <t xml:space="preserve">Computer-Ausstattung der Haushalte im internationalen Vergleich, Entwicklung </t>
  </si>
  <si>
    <t>IKT-Ausstattung der Schweizer Haushalte nach Produktart, Entwicklung</t>
  </si>
  <si>
    <t xml:space="preserve">Ausgaben der Haushalte in der Schweiz für IKT-Produkte und -Dienstleistungen nach Ausgabenkategorie, Entwicklung </t>
  </si>
  <si>
    <t>Historische Daten:</t>
  </si>
  <si>
    <t>IKT-Ausgaben im internationalen Vergleich, 2012</t>
  </si>
  <si>
    <t>Kommentare und Definitionen: siehe Indikator im Internet</t>
  </si>
  <si>
    <t>Titel</t>
  </si>
  <si>
    <t>Ausgestattete Haushalte in % (mind. 1 Produkt)</t>
  </si>
  <si>
    <t>Italien</t>
  </si>
  <si>
    <t xml:space="preserve">Japan  </t>
  </si>
  <si>
    <t>Frankreich</t>
  </si>
  <si>
    <t>Belgien</t>
  </si>
  <si>
    <t>Deutschland</t>
  </si>
  <si>
    <t>Schweden (2016)</t>
  </si>
  <si>
    <t>Dänemark</t>
  </si>
  <si>
    <t>USA</t>
  </si>
  <si>
    <t>Niederlande</t>
  </si>
  <si>
    <t>Norwegen</t>
  </si>
  <si>
    <t>(1) Schätzung der ITU</t>
  </si>
  <si>
    <t>Quelle: ITU</t>
  </si>
  <si>
    <t>Computer-Ausstattung der Haushalte im internationalen Vergleich, Entwicklung</t>
  </si>
  <si>
    <t>n.d.</t>
  </si>
  <si>
    <t xml:space="preserve">Deutschland  </t>
  </si>
  <si>
    <t xml:space="preserve">Vereinigtes Königreich  </t>
  </si>
  <si>
    <t>Schweiz (1)</t>
  </si>
  <si>
    <t xml:space="preserve">Schweden </t>
  </si>
  <si>
    <t xml:space="preserve">Kanada </t>
  </si>
  <si>
    <t>Finnland</t>
  </si>
  <si>
    <t xml:space="preserve">Österreich  </t>
  </si>
  <si>
    <t xml:space="preserve">Spanien  </t>
  </si>
  <si>
    <t>Korea</t>
  </si>
  <si>
    <t xml:space="preserve">Italien  </t>
  </si>
  <si>
    <t>n.v.: nicht verfügbar</t>
  </si>
  <si>
    <t>IKT-Ausstattung der Schweizer Haushalte, Entwicklung</t>
  </si>
  <si>
    <t>Elektronische Agenden (PDA)</t>
  </si>
  <si>
    <t>CD-ROM- und Zip-Laufwerke</t>
  </si>
  <si>
    <t>Faxgeräte</t>
  </si>
  <si>
    <t xml:space="preserve">Satellitenempfangsanlagen </t>
  </si>
  <si>
    <t>Scanner</t>
  </si>
  <si>
    <t>Videokameras</t>
  </si>
  <si>
    <t>Spielkonsolen</t>
  </si>
  <si>
    <t>Videorecorder</t>
  </si>
  <si>
    <t>GPS-Navigationshilfen</t>
  </si>
  <si>
    <t>MP3-Player</t>
  </si>
  <si>
    <t>Digitale TV-Decoder</t>
  </si>
  <si>
    <t>Fernsehgeräte mit Flachbildschirm</t>
  </si>
  <si>
    <t>Stereoanlagen</t>
  </si>
  <si>
    <t>DVD-Brenner</t>
  </si>
  <si>
    <t>(integrierte) Modems</t>
  </si>
  <si>
    <t>Drucker</t>
  </si>
  <si>
    <t>Computer (Desktop oder Laptop)</t>
  </si>
  <si>
    <t>Fernsehgeräte</t>
  </si>
  <si>
    <t>Mobiltelefone für den Privatgebrauch</t>
  </si>
  <si>
    <t>leer: nicht verfügbar</t>
  </si>
  <si>
    <t>Quelle: BFS – Haushaltsbudgeterhebung (HABE)</t>
  </si>
  <si>
    <t xml:space="preserve">Ausgestattete Haushalte in % </t>
  </si>
  <si>
    <t>kein Produkt</t>
  </si>
  <si>
    <t>ein Produkt</t>
  </si>
  <si>
    <t>zwei Produkte</t>
  </si>
  <si>
    <t>drei Produkte
oder mehr</t>
  </si>
  <si>
    <t>ein Produkt 
oder mehr</t>
  </si>
  <si>
    <t>Elektronische Agenda</t>
  </si>
  <si>
    <t>()</t>
  </si>
  <si>
    <t>Faxgerät</t>
  </si>
  <si>
    <t>Parabolantenne für Satellitenempfang</t>
  </si>
  <si>
    <t>Videokamera (analog oder digital)</t>
  </si>
  <si>
    <t>Fernsehgerät (mit Röhrenbildschirm)</t>
  </si>
  <si>
    <t>Spielkonsole</t>
  </si>
  <si>
    <t>MP3-/Multimedia-Player</t>
  </si>
  <si>
    <t>GPS-Navigationshilfe</t>
  </si>
  <si>
    <t>Digitaler TV-Decoder</t>
  </si>
  <si>
    <t>Desktop-Computer</t>
  </si>
  <si>
    <t>DVD-Brenner (im Computer integriert oder nicht)</t>
  </si>
  <si>
    <t>Stereoanlage (ohne DVD)</t>
  </si>
  <si>
    <t>Laptop</t>
  </si>
  <si>
    <t>HD-Fernsehgerät (LDC, Plasma, DLP)</t>
  </si>
  <si>
    <t>Fernsehgerät</t>
  </si>
  <si>
    <t>Mobiltelefon für den Privatgebrauch</t>
  </si>
  <si>
    <t>( ) Ungenügende Anzahl von Einträgen, um Ergebnisse zu publizieren.</t>
  </si>
  <si>
    <t>Monatliches Haushaltseinkommen in Franken</t>
  </si>
  <si>
    <t>Total der Haushalte</t>
  </si>
  <si>
    <t>Bis 2 999</t>
  </si>
  <si>
    <t>3 000 – 4 999</t>
  </si>
  <si>
    <t>5 000 – 6 999</t>
  </si>
  <si>
    <t>7 000 – 8 999</t>
  </si>
  <si>
    <t>9 000 und mehr</t>
  </si>
  <si>
    <t>Anzahl Haushalte (Extrapolation)</t>
  </si>
  <si>
    <t>Verteilung der Haushalte in Prozent</t>
  </si>
  <si>
    <t>Produktart</t>
  </si>
  <si>
    <t>Anteil der Haushalte mit mindestens einem Produkt</t>
  </si>
  <si>
    <t>Stereoanlagen (ohne DVD)</t>
  </si>
  <si>
    <t>Fernsehgeräte (mit Röhrenbildschirm)</t>
  </si>
  <si>
    <t>( )</t>
  </si>
  <si>
    <t>HD-Fernsehgeräte (LDC, Plasma, DLP)</t>
  </si>
  <si>
    <t>Parabolantennen für Satellitenempfang</t>
  </si>
  <si>
    <t>Videokameras (analog oder digital)</t>
  </si>
  <si>
    <t>Laptops</t>
  </si>
  <si>
    <t>Elektronische Agenden</t>
  </si>
  <si>
    <t>¹ Referenzperson ist diejenige Person, die den grössten Beitrag zum gesamten Haushaltseinkommen beisteuert.</t>
  </si>
  <si>
    <t>Bildungsstand der Referenzperson¹</t>
  </si>
  <si>
    <t>Obligatorische Schule</t>
  </si>
  <si>
    <t>Sekundarstufe II (Berufsbildung)</t>
  </si>
  <si>
    <t>Sekundarstufe II (allgemeinbildende Ausbildung)</t>
  </si>
  <si>
    <t>Tertiärstufe (höhere Berufsbildung)</t>
  </si>
  <si>
    <t>Tertiärstufe (Hochschulen)</t>
  </si>
  <si>
    <t>Total der Haushalte (mind. 1 Produkt)</t>
  </si>
  <si>
    <t>Ausgestattete Haushalte in %</t>
  </si>
  <si>
    <t>Haushaltsgrösse (Anzahl Personen)</t>
  </si>
  <si>
    <t>1 Person</t>
  </si>
  <si>
    <t>2 Personen</t>
  </si>
  <si>
    <t xml:space="preserve">3 Personen </t>
  </si>
  <si>
    <t>4 Personen</t>
  </si>
  <si>
    <t>5 Personen oder mehr</t>
  </si>
  <si>
    <t>Anteil der Haushalte 
mit mindestens einem Produkt</t>
  </si>
  <si>
    <t>Ausgaben der Haushalte in der Schweiz für IKT-Produkte und -Dienstleistungen nach Ausgabenkategorie, Entwicklung</t>
  </si>
  <si>
    <t>Ausgabenkategorie</t>
  </si>
  <si>
    <t>Monatliche Konsumausgaben in Franken</t>
  </si>
  <si>
    <t>Schätzung Jahrestotal in Millionen Franken</t>
  </si>
  <si>
    <t>Total der monatlichen Ausgaben</t>
  </si>
  <si>
    <t>IKT-Produkte</t>
  </si>
  <si>
    <t>Büro- und Informatikausstattung</t>
  </si>
  <si>
    <t>Datenträger (Ton, Bild, Daten)</t>
  </si>
  <si>
    <t>Audiovisuelle Ausstattung (Radio, TV, elektronische Spiele)</t>
  </si>
  <si>
    <t>Telefone und Faxgeräte</t>
  </si>
  <si>
    <t>Foto- und Filmausrüstungen, optische Instrumente</t>
  </si>
  <si>
    <t xml:space="preserve">Reparatur von audiovisuellen, informatischen und optischen Geräten </t>
  </si>
  <si>
    <t xml:space="preserve">Total IKT-Produkte </t>
  </si>
  <si>
    <t>IKT-Services</t>
  </si>
  <si>
    <t>Telekommunikation</t>
  </si>
  <si>
    <t>davon:   Festnetz</t>
  </si>
  <si>
    <t>Mobilfunk</t>
  </si>
  <si>
    <t>Paketangebote (Telefon/Internet/TV)</t>
  </si>
  <si>
    <t>Konzessionsgebühr für Radio/TV</t>
  </si>
  <si>
    <t>Kabel-TV-Abonnemente</t>
  </si>
  <si>
    <t>Abonnemente für private TV-Sender</t>
  </si>
  <si>
    <t>Filmverleih</t>
  </si>
  <si>
    <t>Internetverbindung</t>
  </si>
  <si>
    <t>Total IKT-Dienstleistungen</t>
  </si>
  <si>
    <t xml:space="preserve">Anmerkungen: </t>
  </si>
  <si>
    <t>Hinweis: siehe Methodik für die Festnetz- und Mobiltelefonie und die Paketangebote</t>
  </si>
  <si>
    <t>(n) Position unterliegt starken Schwankungen: Variationskoeffizient &gt; 10% oder unzureichende Anzahl Daten</t>
  </si>
  <si>
    <t>Quellen: BFS/EVE 1998–2005; HABE 2006–2016</t>
  </si>
  <si>
    <t>In % des BIP *</t>
  </si>
  <si>
    <t>Hardware für Computer</t>
  </si>
  <si>
    <t>Software für Computer</t>
  </si>
  <si>
    <t>Computerdienstleistungen</t>
  </si>
  <si>
    <t>Kommunikation</t>
  </si>
  <si>
    <t>Total</t>
  </si>
  <si>
    <t>Österreich</t>
  </si>
  <si>
    <t>Kanada</t>
  </si>
  <si>
    <t>Spanien</t>
  </si>
  <si>
    <t>Irland</t>
  </si>
  <si>
    <t>Japan</t>
  </si>
  <si>
    <t>Portugal</t>
  </si>
  <si>
    <t>Vereinigtes Königreich</t>
  </si>
  <si>
    <t>Schweden</t>
  </si>
  <si>
    <t>Schweiz</t>
  </si>
  <si>
    <t>Total OECD</t>
  </si>
  <si>
    <t>* BIP 2011</t>
  </si>
  <si>
    <t>© 2013 BFS-OFS-UST / WSA</t>
  </si>
  <si>
    <t>Quelle: OECD, Internet Economy Outlook 2012 (WITSA)</t>
  </si>
  <si>
    <t>Letztes Update: 2013</t>
  </si>
  <si>
    <t>( ) ungenügende Anzahl Einträge, um Ergebnisse zu publizieren</t>
  </si>
  <si>
    <t>( ) ungenügende Anzahl von Einträgen, um Ergebnisse zu publizieren</t>
  </si>
  <si>
    <t>Deutschland (2017)</t>
  </si>
  <si>
    <t>Norwegen (2017)</t>
  </si>
  <si>
    <t>Ver. Königreich (2017)</t>
  </si>
  <si>
    <t>IKT-Ausstattung der Schweizer Haushalte nach Produktart, Anzahl Produkte, 2018</t>
  </si>
  <si>
    <t>IKT-Ausstattung der Schweizer Haushalte nach Bruttohaushaltseinkommen, 2018</t>
  </si>
  <si>
    <t>IKT-Ausstattung der Schweizer Haushalte nach Bildungsstand, 2018</t>
  </si>
  <si>
    <t>IKT-Ausstattung der Schweizer Haushalte nach Haushaltsgrösse, 2018</t>
  </si>
  <si>
    <t>© 2021 BFS-OFS-UST / WSA</t>
  </si>
  <si>
    <t>Letztes Update: Juli 2021</t>
  </si>
  <si>
    <t>IKT-Ausstattung der Schweizer Haushalte nach Produktart, 2018</t>
  </si>
  <si>
    <t>In % der Gesamt-ausgaben</t>
  </si>
  <si>
    <t>Durchschnit-tliche Gesamt-ausgaben pro Monat in Franken</t>
  </si>
  <si>
    <t>Computer-Ausstattung der Haushalte im internationalen Vergleich, 2020</t>
  </si>
  <si>
    <t>© 2022 OFS-BFS-UST / WSA</t>
  </si>
  <si>
    <t>Computer-Ausstattung der Haushalte, internationaler Vergleich, 2020</t>
  </si>
  <si>
    <t>© 2022 BFS-OFS-UST / WSA</t>
  </si>
  <si>
    <t>Letztes Update: Mai 2022</t>
  </si>
  <si>
    <t>Frankreich (2017)</t>
  </si>
  <si>
    <t>Ver. Staaten (2019)</t>
  </si>
  <si>
    <t>Kanada (2019)</t>
  </si>
  <si>
    <t>Österreich (2017)</t>
  </si>
  <si>
    <t>Niederlande (2019)</t>
  </si>
  <si>
    <t>Schweiz (1)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</si>
</sst>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64" formatCode="_ * #,##0.00_ ;_ * \-#,##0.00_ ;_ * &quot;-&quot;??_ ;_ @_ "/>
    <numFmt numFmtId="165" formatCode="_(* #,##0.00_);_(* \(#,##0.00\);_(* &quot;-&quot;??_);_(@_)"/>
    <numFmt numFmtId="166" formatCode="_ * #,##0.0_ ;_ * \-#,##0.0_ ;_ * &quot;-&quot;??_ ;_ @_ "/>
    <numFmt numFmtId="167" formatCode="0.0"/>
    <numFmt numFmtId="168" formatCode="#,##0.0_ ;\-#,##0.0\ "/>
    <numFmt numFmtId="169" formatCode="0.0000_)"/>
    <numFmt numFmtId="170" formatCode="#\ ##0_);#\ ##0_);#\ ##0_);@_)"/>
    <numFmt numFmtId="171" formatCode="0.00%_);0.00%_);0.00%_);@_)"/>
    <numFmt numFmtId="172" formatCode="0.0%_)"/>
    <numFmt numFmtId="173" formatCode="0.00%_)"/>
    <numFmt numFmtId="174" formatCode="0.0%_);0.0%_);0.0%_);@"/>
    <numFmt numFmtId="175" formatCode="0.0%"/>
    <numFmt numFmtId="176" formatCode="0.0%_)_);\−0.0%_)_);0.0%_)_);@_)_)"/>
    <numFmt numFmtId="177" formatCode="_)@"/>
    <numFmt numFmtId="178" formatCode="0.00_);\−0.0_);0.00_);@_)"/>
    <numFmt numFmtId="179" formatCode="0.000,,\ &quot;mio.&quot;_);\−0.000,,\ &quot;mio.&quot;_);0.000,,\ &quot;mio.&quot;_);@_)"/>
    <numFmt numFmtId="180" formatCode="#,##0_);\(#,##0\)"/>
    <numFmt numFmtId="181" formatCode="#\ ##0.00_)"/>
    <numFmt numFmtId="182" formatCode="#\ ##0.00_);\-#\ ##0.00_);#\ ##0.00_);@"/>
    <numFmt numFmtId="183" formatCode="#\ ##0,,\ &quot;mio.&quot;_)"/>
    <numFmt numFmtId="184" formatCode="\(0.00\);\(\-0.00\);\(0.00\);@_)"/>
    <numFmt numFmtId="185" formatCode="#\ ##0,,\ &quot;mio.&quot;_);\−#\ ##0,,\ &quot;mio.&quot;_);#\ ##0,,\ &quot;mio.&quot;_);@_)"/>
    <numFmt numFmtId="186" formatCode="\(0.00\)"/>
    <numFmt numFmtId="187" formatCode="0.00;\−0.00;0.00;@"/>
    <numFmt numFmtId="188" formatCode="@_)*."/>
  </numFmts>
  <fonts count="24" x14ac:knownFonts="1">
    <font>
      <sz val="10"/>
      <name val="Times"/>
    </font>
    <font>
      <sz val="10"/>
      <name val="Times"/>
      <family val="1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3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name val="Time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49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169" fontId="5" fillId="0" borderId="0" applyBorder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04">
    <xf numFmtId="0" fontId="0" fillId="0" borderId="0" xfId="0"/>
    <xf numFmtId="0" fontId="7" fillId="0" borderId="0" xfId="8" applyFont="1"/>
    <xf numFmtId="0" fontId="8" fillId="0" borderId="0" xfId="5" applyFont="1"/>
    <xf numFmtId="0" fontId="8" fillId="0" borderId="0" xfId="0" applyFont="1" applyFill="1"/>
    <xf numFmtId="1" fontId="8" fillId="0" borderId="0" xfId="0" applyNumberFormat="1" applyFont="1" applyFill="1" applyAlignment="1">
      <alignment horizontal="center"/>
    </xf>
    <xf numFmtId="0" fontId="8" fillId="0" borderId="0" xfId="5" applyFont="1" applyBorder="1"/>
    <xf numFmtId="0" fontId="8" fillId="0" borderId="0" xfId="0" applyFont="1"/>
    <xf numFmtId="0" fontId="8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horizontal="right"/>
    </xf>
    <xf numFmtId="167" fontId="10" fillId="0" borderId="0" xfId="6" applyNumberFormat="1" applyFont="1" applyFill="1" applyBorder="1" applyAlignment="1">
      <alignment horizontal="left" indent="1"/>
    </xf>
    <xf numFmtId="0" fontId="8" fillId="0" borderId="0" xfId="5" applyFont="1" applyAlignment="1"/>
    <xf numFmtId="0" fontId="10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indent="1"/>
    </xf>
    <xf numFmtId="0" fontId="7" fillId="0" borderId="0" xfId="5" applyFont="1" applyAlignment="1">
      <alignment horizontal="right"/>
    </xf>
    <xf numFmtId="0" fontId="8" fillId="0" borderId="0" xfId="3" applyFont="1"/>
    <xf numFmtId="0" fontId="7" fillId="0" borderId="0" xfId="3" applyFont="1"/>
    <xf numFmtId="0" fontId="8" fillId="0" borderId="0" xfId="8" applyFont="1" applyAlignment="1">
      <alignment wrapText="1"/>
    </xf>
    <xf numFmtId="1" fontId="7" fillId="0" borderId="0" xfId="3" applyNumberFormat="1" applyFont="1"/>
    <xf numFmtId="169" fontId="8" fillId="0" borderId="0" xfId="7" applyFont="1"/>
    <xf numFmtId="167" fontId="8" fillId="0" borderId="0" xfId="7" applyNumberFormat="1" applyFont="1"/>
    <xf numFmtId="167" fontId="8" fillId="0" borderId="0" xfId="3" applyNumberFormat="1" applyFont="1"/>
    <xf numFmtId="1" fontId="8" fillId="0" borderId="0" xfId="7" applyNumberFormat="1" applyFont="1"/>
    <xf numFmtId="167" fontId="8" fillId="0" borderId="0" xfId="7" applyNumberFormat="1" applyFont="1" applyFill="1" applyProtection="1">
      <protection locked="0"/>
    </xf>
    <xf numFmtId="0" fontId="8" fillId="0" borderId="0" xfId="4" applyFont="1" applyBorder="1" applyAlignment="1"/>
    <xf numFmtId="0" fontId="8" fillId="0" borderId="0" xfId="5" applyFont="1" applyBorder="1" applyAlignment="1"/>
    <xf numFmtId="0" fontId="7" fillId="0" borderId="0" xfId="5" applyFont="1" applyAlignment="1">
      <alignment horizontal="center" vertical="top"/>
    </xf>
    <xf numFmtId="0" fontId="8" fillId="0" borderId="0" xfId="5" applyFont="1" applyBorder="1" applyAlignment="1">
      <alignment horizontal="left" wrapText="1"/>
    </xf>
    <xf numFmtId="0" fontId="7" fillId="0" borderId="0" xfId="0" applyFont="1"/>
    <xf numFmtId="0" fontId="14" fillId="0" borderId="0" xfId="1" applyFont="1" applyAlignment="1" applyProtection="1"/>
    <xf numFmtId="167" fontId="8" fillId="0" borderId="0" xfId="5" applyNumberFormat="1" applyFont="1" applyBorder="1" applyAlignment="1">
      <alignment horizontal="center"/>
    </xf>
    <xf numFmtId="0" fontId="7" fillId="0" borderId="2" xfId="5" applyFont="1" applyBorder="1" applyAlignment="1">
      <alignment horizontal="center" vertical="top" wrapText="1"/>
    </xf>
    <xf numFmtId="0" fontId="11" fillId="0" borderId="0" xfId="6" applyFont="1" applyFill="1" applyBorder="1" applyAlignment="1">
      <alignment horizontal="left" vertical="top"/>
    </xf>
    <xf numFmtId="166" fontId="10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0" applyFont="1" applyAlignment="1">
      <alignment horizontal="right"/>
    </xf>
    <xf numFmtId="0" fontId="9" fillId="0" borderId="0" xfId="5" applyFont="1" applyBorder="1" applyAlignment="1">
      <alignment horizontal="left" wrapText="1"/>
    </xf>
    <xf numFmtId="0" fontId="7" fillId="0" borderId="0" xfId="5" applyFont="1" applyBorder="1" applyAlignment="1">
      <alignment horizontal="center" vertical="top" wrapText="1"/>
    </xf>
    <xf numFmtId="1" fontId="8" fillId="0" borderId="0" xfId="7" applyNumberFormat="1" applyFont="1" applyBorder="1"/>
    <xf numFmtId="167" fontId="8" fillId="0" borderId="0" xfId="0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/>
    </xf>
    <xf numFmtId="169" fontId="8" fillId="0" borderId="0" xfId="7" applyFont="1" applyBorder="1" applyAlignment="1">
      <alignment horizontal="left"/>
    </xf>
    <xf numFmtId="0" fontId="11" fillId="0" borderId="0" xfId="6" applyFont="1" applyFill="1" applyBorder="1" applyAlignment="1">
      <alignment horizontal="left" indent="1"/>
    </xf>
    <xf numFmtId="170" fontId="8" fillId="0" borderId="0" xfId="0" applyNumberFormat="1" applyFont="1" applyAlignment="1">
      <alignment horizontal="left" vertical="center"/>
    </xf>
    <xf numFmtId="0" fontId="7" fillId="0" borderId="0" xfId="8" applyFont="1" applyAlignment="1">
      <alignment horizontal="center"/>
    </xf>
    <xf numFmtId="169" fontId="8" fillId="0" borderId="0" xfId="7" applyFont="1" applyAlignment="1">
      <alignment horizontal="center"/>
    </xf>
    <xf numFmtId="167" fontId="8" fillId="0" borderId="0" xfId="7" applyNumberFormat="1" applyFont="1" applyAlignment="1">
      <alignment horizontal="center"/>
    </xf>
    <xf numFmtId="166" fontId="11" fillId="0" borderId="0" xfId="2" applyNumberFormat="1" applyFont="1" applyFill="1" applyBorder="1" applyAlignment="1">
      <alignment horizontal="center"/>
    </xf>
    <xf numFmtId="166" fontId="7" fillId="0" borderId="0" xfId="2" applyNumberFormat="1" applyFont="1"/>
    <xf numFmtId="167" fontId="7" fillId="0" borderId="0" xfId="7" applyNumberFormat="1" applyFont="1" applyAlignment="1">
      <alignment horizontal="center"/>
    </xf>
    <xf numFmtId="169" fontId="7" fillId="0" borderId="0" xfId="7" applyFont="1"/>
    <xf numFmtId="0" fontId="8" fillId="0" borderId="0" xfId="5" applyFont="1" applyAlignment="1">
      <alignment horizontal="center" vertical="center"/>
    </xf>
    <xf numFmtId="167" fontId="8" fillId="0" borderId="0" xfId="7" applyNumberFormat="1" applyFont="1" applyBorder="1" applyAlignment="1">
      <alignment horizontal="center"/>
    </xf>
    <xf numFmtId="0" fontId="9" fillId="0" borderId="2" xfId="5" applyFont="1" applyBorder="1" applyAlignment="1">
      <alignment horizontal="left" wrapText="1"/>
    </xf>
    <xf numFmtId="0" fontId="10" fillId="0" borderId="12" xfId="6" applyFont="1" applyFill="1" applyBorder="1" applyAlignment="1">
      <alignment horizontal="left" indent="1"/>
    </xf>
    <xf numFmtId="167" fontId="8" fillId="0" borderId="0" xfId="2" applyNumberFormat="1" applyFont="1" applyAlignment="1">
      <alignment horizontal="center"/>
    </xf>
    <xf numFmtId="167" fontId="8" fillId="0" borderId="12" xfId="7" applyNumberFormat="1" applyFont="1" applyBorder="1" applyAlignment="1">
      <alignment horizontal="center"/>
    </xf>
    <xf numFmtId="0" fontId="8" fillId="0" borderId="0" xfId="5" applyNumberFormat="1" applyFont="1" applyBorder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167" fontId="8" fillId="0" borderId="12" xfId="0" applyNumberFormat="1" applyFont="1" applyFill="1" applyBorder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9" fontId="8" fillId="0" borderId="0" xfId="7" applyFont="1" applyFill="1"/>
    <xf numFmtId="167" fontId="10" fillId="0" borderId="12" xfId="6" applyNumberFormat="1" applyFont="1" applyFill="1" applyBorder="1" applyAlignment="1">
      <alignment horizontal="left" indent="1"/>
    </xf>
    <xf numFmtId="0" fontId="7" fillId="0" borderId="0" xfId="0" applyFont="1" applyBorder="1"/>
    <xf numFmtId="167" fontId="8" fillId="0" borderId="0" xfId="5" applyNumberFormat="1" applyFont="1" applyAlignment="1"/>
    <xf numFmtId="0" fontId="8" fillId="0" borderId="0" xfId="0" applyFont="1" applyBorder="1"/>
    <xf numFmtId="177" fontId="8" fillId="0" borderId="0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175" fontId="8" fillId="0" borderId="0" xfId="0" applyNumberFormat="1" applyFont="1"/>
    <xf numFmtId="0" fontId="1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1" fontId="7" fillId="2" borderId="0" xfId="0" applyNumberFormat="1" applyFont="1" applyFill="1"/>
    <xf numFmtId="0" fontId="7" fillId="0" borderId="0" xfId="5" applyFont="1" applyBorder="1" applyAlignment="1">
      <alignment horizontal="left"/>
    </xf>
    <xf numFmtId="2" fontId="8" fillId="0" borderId="0" xfId="5" applyNumberFormat="1" applyFont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7" fontId="8" fillId="0" borderId="0" xfId="5" applyNumberFormat="1" applyFont="1" applyBorder="1" applyAlignment="1">
      <alignment horizontal="center" vertical="center"/>
    </xf>
    <xf numFmtId="167" fontId="10" fillId="0" borderId="0" xfId="6" applyNumberFormat="1" applyFont="1" applyFill="1" applyBorder="1" applyAlignment="1">
      <alignment horizontal="center" vertical="center"/>
    </xf>
    <xf numFmtId="167" fontId="10" fillId="0" borderId="3" xfId="6" applyNumberFormat="1" applyFont="1" applyFill="1" applyBorder="1" applyAlignment="1">
      <alignment horizontal="center" vertical="center"/>
    </xf>
    <xf numFmtId="167" fontId="8" fillId="0" borderId="0" xfId="2" applyNumberFormat="1" applyFont="1" applyBorder="1" applyAlignment="1">
      <alignment horizontal="center" vertical="center"/>
    </xf>
    <xf numFmtId="166" fontId="8" fillId="0" borderId="0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0" fontId="8" fillId="0" borderId="0" xfId="5" applyNumberFormat="1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7" fontId="8" fillId="0" borderId="12" xfId="5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7" fontId="10" fillId="0" borderId="12" xfId="6" applyNumberFormat="1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2" fontId="8" fillId="0" borderId="0" xfId="5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shrinkToFit="1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70" fontId="9" fillId="0" borderId="0" xfId="0" applyNumberFormat="1" applyFont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0" fontId="8" fillId="0" borderId="5" xfId="0" applyNumberFormat="1" applyFont="1" applyBorder="1" applyAlignment="1">
      <alignment horizontal="center" vertical="center" wrapText="1"/>
    </xf>
    <xf numFmtId="170" fontId="8" fillId="0" borderId="4" xfId="0" applyNumberFormat="1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vertical="center" shrinkToFit="1"/>
    </xf>
    <xf numFmtId="166" fontId="8" fillId="0" borderId="0" xfId="2" applyNumberFormat="1" applyFont="1" applyFill="1" applyBorder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67" fontId="8" fillId="0" borderId="0" xfId="0" quotePrefix="1" applyNumberFormat="1" applyFont="1" applyFill="1" applyBorder="1" applyAlignment="1">
      <alignment horizontal="right" vertical="center" shrinkToFit="1"/>
    </xf>
    <xf numFmtId="167" fontId="8" fillId="0" borderId="0" xfId="0" applyNumberFormat="1" applyFont="1" applyBorder="1" applyAlignment="1">
      <alignment horizontal="right" vertical="center" shrinkToFit="1"/>
    </xf>
    <xf numFmtId="171" fontId="8" fillId="0" borderId="0" xfId="0" applyNumberFormat="1" applyFont="1" applyFill="1" applyBorder="1" applyAlignment="1">
      <alignment horizontal="left" vertical="center"/>
    </xf>
    <xf numFmtId="0" fontId="11" fillId="0" borderId="0" xfId="6" applyFont="1" applyFill="1" applyBorder="1" applyAlignment="1">
      <alignment horizontal="left"/>
    </xf>
    <xf numFmtId="170" fontId="8" fillId="0" borderId="16" xfId="0" applyNumberFormat="1" applyFont="1" applyBorder="1" applyAlignment="1">
      <alignment horizontal="center" vertical="center"/>
    </xf>
    <xf numFmtId="173" fontId="9" fillId="0" borderId="17" xfId="0" applyNumberFormat="1" applyFont="1" applyBorder="1" applyAlignment="1">
      <alignment horizontal="center" vertical="center"/>
    </xf>
    <xf numFmtId="173" fontId="8" fillId="0" borderId="17" xfId="0" applyNumberFormat="1" applyFont="1" applyBorder="1" applyAlignment="1">
      <alignment horizontal="center" vertical="center"/>
    </xf>
    <xf numFmtId="167" fontId="8" fillId="0" borderId="11" xfId="5" applyNumberFormat="1" applyFont="1" applyBorder="1" applyAlignment="1">
      <alignment horizontal="center" vertical="center"/>
    </xf>
    <xf numFmtId="170" fontId="8" fillId="0" borderId="6" xfId="0" applyNumberFormat="1" applyFont="1" applyBorder="1" applyAlignment="1">
      <alignment horizontal="center" vertical="center"/>
    </xf>
    <xf numFmtId="167" fontId="8" fillId="0" borderId="13" xfId="5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174" fontId="8" fillId="0" borderId="5" xfId="0" applyNumberFormat="1" applyFont="1" applyBorder="1" applyAlignment="1">
      <alignment horizontal="center" vertical="center"/>
    </xf>
    <xf numFmtId="167" fontId="8" fillId="0" borderId="19" xfId="5" applyNumberFormat="1" applyFont="1" applyBorder="1" applyAlignment="1">
      <alignment horizontal="center" vertical="center"/>
    </xf>
    <xf numFmtId="167" fontId="8" fillId="0" borderId="15" xfId="5" applyNumberFormat="1" applyFont="1" applyBorder="1" applyAlignment="1">
      <alignment horizontal="center" vertical="center"/>
    </xf>
    <xf numFmtId="171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1" fontId="9" fillId="0" borderId="0" xfId="0" applyNumberFormat="1" applyFont="1" applyFill="1" applyBorder="1" applyAlignment="1">
      <alignment horizontal="left" vertical="center"/>
    </xf>
    <xf numFmtId="171" fontId="9" fillId="0" borderId="0" xfId="0" applyNumberFormat="1" applyFont="1" applyBorder="1" applyAlignment="1">
      <alignment horizontal="right" vertical="center"/>
    </xf>
    <xf numFmtId="167" fontId="8" fillId="0" borderId="0" xfId="0" applyNumberFormat="1" applyFont="1" applyAlignment="1">
      <alignment horizontal="right" vertical="center" shrinkToFit="1"/>
    </xf>
    <xf numFmtId="171" fontId="8" fillId="0" borderId="1" xfId="0" applyNumberFormat="1" applyFont="1" applyFill="1" applyBorder="1" applyAlignment="1">
      <alignment horizontal="left" vertical="center"/>
    </xf>
    <xf numFmtId="170" fontId="9" fillId="0" borderId="0" xfId="0" applyNumberFormat="1" applyFont="1" applyBorder="1" applyAlignment="1">
      <alignment horizontal="right" vertical="center"/>
    </xf>
    <xf numFmtId="171" fontId="8" fillId="0" borderId="0" xfId="0" applyNumberFormat="1" applyFont="1" applyBorder="1" applyAlignment="1">
      <alignment horizontal="right" vertical="center"/>
    </xf>
    <xf numFmtId="170" fontId="8" fillId="0" borderId="16" xfId="0" applyNumberFormat="1" applyFont="1" applyBorder="1" applyAlignment="1">
      <alignment horizontal="left" vertical="top"/>
    </xf>
    <xf numFmtId="173" fontId="9" fillId="0" borderId="17" xfId="0" applyNumberFormat="1" applyFont="1" applyBorder="1" applyAlignment="1">
      <alignment horizontal="left" vertical="center"/>
    </xf>
    <xf numFmtId="171" fontId="8" fillId="0" borderId="17" xfId="0" applyNumberFormat="1" applyFont="1" applyFill="1" applyBorder="1" applyAlignment="1">
      <alignment horizontal="left" vertical="center"/>
    </xf>
    <xf numFmtId="171" fontId="9" fillId="0" borderId="17" xfId="0" applyNumberFormat="1" applyFont="1" applyBorder="1" applyAlignment="1">
      <alignment horizontal="right" vertical="center"/>
    </xf>
    <xf numFmtId="171" fontId="8" fillId="0" borderId="1" xfId="0" applyNumberFormat="1" applyFont="1" applyBorder="1" applyAlignment="1">
      <alignment horizontal="right" vertical="center"/>
    </xf>
    <xf numFmtId="171" fontId="8" fillId="0" borderId="14" xfId="0" applyNumberFormat="1" applyFont="1" applyFill="1" applyBorder="1" applyAlignment="1">
      <alignment horizontal="left" vertical="center"/>
    </xf>
    <xf numFmtId="171" fontId="8" fillId="0" borderId="12" xfId="0" applyNumberFormat="1" applyFont="1" applyFill="1" applyBorder="1" applyAlignment="1">
      <alignment horizontal="left" vertical="center"/>
    </xf>
    <xf numFmtId="171" fontId="8" fillId="0" borderId="12" xfId="0" applyNumberFormat="1" applyFont="1" applyBorder="1" applyAlignment="1">
      <alignment horizontal="right" vertical="center"/>
    </xf>
    <xf numFmtId="173" fontId="8" fillId="0" borderId="18" xfId="0" applyNumberFormat="1" applyFont="1" applyBorder="1" applyAlignment="1">
      <alignment horizontal="left" vertical="center"/>
    </xf>
    <xf numFmtId="172" fontId="8" fillId="0" borderId="7" xfId="0" applyNumberFormat="1" applyFont="1" applyBorder="1" applyAlignment="1">
      <alignment horizontal="center" vertical="center"/>
    </xf>
    <xf numFmtId="171" fontId="8" fillId="0" borderId="7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3"/>
    </xf>
    <xf numFmtId="174" fontId="8" fillId="0" borderId="5" xfId="0" applyNumberFormat="1" applyFont="1" applyBorder="1" applyAlignment="1">
      <alignment horizontal="center" vertical="center" wrapText="1"/>
    </xf>
    <xf numFmtId="167" fontId="8" fillId="0" borderId="19" xfId="0" applyNumberFormat="1" applyFont="1" applyFill="1" applyBorder="1" applyAlignment="1">
      <alignment horizontal="center" vertical="center" shrinkToFit="1"/>
    </xf>
    <xf numFmtId="170" fontId="8" fillId="0" borderId="6" xfId="0" applyNumberFormat="1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/>
    </xf>
    <xf numFmtId="167" fontId="8" fillId="0" borderId="0" xfId="8" applyNumberFormat="1" applyFont="1"/>
    <xf numFmtId="167" fontId="8" fillId="0" borderId="0" xfId="8" applyNumberFormat="1" applyFont="1" applyAlignment="1">
      <alignment horizontal="center"/>
    </xf>
    <xf numFmtId="167" fontId="8" fillId="0" borderId="0" xfId="0" applyNumberFormat="1" applyFont="1"/>
    <xf numFmtId="167" fontId="8" fillId="0" borderId="0" xfId="5" applyNumberFormat="1" applyFont="1"/>
    <xf numFmtId="166" fontId="8" fillId="0" borderId="0" xfId="2" applyNumberFormat="1" applyFont="1" applyBorder="1" applyAlignment="1">
      <alignment horizontal="center"/>
    </xf>
    <xf numFmtId="167" fontId="8" fillId="0" borderId="12" xfId="5" applyNumberFormat="1" applyFont="1" applyBorder="1"/>
    <xf numFmtId="179" fontId="8" fillId="0" borderId="4" xfId="0" applyNumberFormat="1" applyFont="1" applyFill="1" applyBorder="1" applyAlignment="1">
      <alignment horizontal="right" vertical="center"/>
    </xf>
    <xf numFmtId="171" fontId="9" fillId="0" borderId="17" xfId="0" applyNumberFormat="1" applyFont="1" applyFill="1" applyBorder="1" applyAlignment="1">
      <alignment horizontal="left" vertical="center" indent="1"/>
    </xf>
    <xf numFmtId="179" fontId="8" fillId="0" borderId="6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0" xfId="9" applyFont="1"/>
    <xf numFmtId="169" fontId="14" fillId="0" borderId="0" xfId="10" applyNumberFormat="1" applyFont="1" applyAlignment="1" applyProtection="1">
      <alignment horizontal="left"/>
    </xf>
    <xf numFmtId="0" fontId="7" fillId="0" borderId="0" xfId="9" applyFont="1" applyAlignment="1"/>
    <xf numFmtId="0" fontId="8" fillId="0" borderId="0" xfId="9" applyFont="1" applyAlignment="1"/>
    <xf numFmtId="1" fontId="8" fillId="0" borderId="0" xfId="9" applyNumberFormat="1" applyFont="1" applyBorder="1" applyAlignment="1" applyProtection="1">
      <alignment horizontal="center"/>
    </xf>
    <xf numFmtId="0" fontId="8" fillId="0" borderId="0" xfId="11" applyFont="1"/>
    <xf numFmtId="180" fontId="8" fillId="0" borderId="0" xfId="7" applyNumberFormat="1" applyFont="1" applyProtection="1">
      <protection locked="0"/>
    </xf>
    <xf numFmtId="169" fontId="7" fillId="0" borderId="3" xfId="7" applyFont="1" applyBorder="1" applyAlignment="1">
      <alignment horizontal="center"/>
    </xf>
    <xf numFmtId="1" fontId="7" fillId="3" borderId="3" xfId="7" applyNumberFormat="1" applyFont="1" applyFill="1" applyBorder="1" applyAlignment="1">
      <alignment horizontal="center"/>
    </xf>
    <xf numFmtId="0" fontId="7" fillId="0" borderId="0" xfId="11" applyFont="1" applyAlignment="1">
      <alignment horizontal="center"/>
    </xf>
    <xf numFmtId="180" fontId="7" fillId="0" borderId="0" xfId="7" applyNumberFormat="1" applyFont="1" applyAlignment="1" applyProtection="1">
      <alignment horizontal="center"/>
      <protection locked="0"/>
    </xf>
    <xf numFmtId="169" fontId="7" fillId="0" borderId="0" xfId="7" applyFont="1" applyAlignment="1">
      <alignment horizontal="center"/>
    </xf>
    <xf numFmtId="169" fontId="7" fillId="0" borderId="2" xfId="7" applyFont="1" applyFill="1" applyBorder="1" applyAlignment="1">
      <alignment horizontal="left" vertical="center" wrapText="1"/>
    </xf>
    <xf numFmtId="0" fontId="8" fillId="0" borderId="4" xfId="9" applyFont="1" applyBorder="1" applyAlignment="1">
      <alignment horizontal="center" vertical="top" wrapText="1"/>
    </xf>
    <xf numFmtId="169" fontId="8" fillId="0" borderId="3" xfId="7" applyFont="1" applyFill="1" applyBorder="1" applyAlignment="1">
      <alignment horizontal="center" vertical="top" wrapText="1"/>
    </xf>
    <xf numFmtId="169" fontId="8" fillId="3" borderId="3" xfId="7" applyFont="1" applyFill="1" applyBorder="1" applyAlignment="1">
      <alignment horizontal="center" vertical="top" wrapText="1"/>
    </xf>
    <xf numFmtId="169" fontId="8" fillId="0" borderId="9" xfId="7" applyFont="1" applyFill="1" applyBorder="1" applyAlignment="1">
      <alignment horizontal="center" vertical="top" wrapText="1"/>
    </xf>
    <xf numFmtId="169" fontId="8" fillId="0" borderId="2" xfId="7" applyFont="1" applyFill="1" applyBorder="1" applyAlignment="1">
      <alignment horizontal="center" vertical="top" wrapText="1"/>
    </xf>
    <xf numFmtId="0" fontId="7" fillId="0" borderId="0" xfId="11" applyFont="1" applyAlignment="1">
      <alignment horizontal="center" vertical="top" wrapText="1"/>
    </xf>
    <xf numFmtId="180" fontId="7" fillId="0" borderId="0" xfId="7" applyNumberFormat="1" applyFont="1" applyAlignment="1" applyProtection="1">
      <alignment horizontal="center" vertical="top" wrapText="1"/>
      <protection locked="0"/>
    </xf>
    <xf numFmtId="169" fontId="7" fillId="0" borderId="0" xfId="7" applyFont="1" applyAlignment="1">
      <alignment horizontal="center" vertical="top" wrapText="1"/>
    </xf>
    <xf numFmtId="0" fontId="8" fillId="0" borderId="0" xfId="9" applyFont="1" applyBorder="1"/>
    <xf numFmtId="0" fontId="7" fillId="0" borderId="2" xfId="9" applyFont="1" applyBorder="1" applyAlignment="1">
      <alignment horizontal="left"/>
    </xf>
    <xf numFmtId="181" fontId="7" fillId="0" borderId="4" xfId="9" applyNumberFormat="1" applyFont="1" applyFill="1" applyBorder="1" applyAlignment="1">
      <alignment horizontal="right" vertical="center"/>
    </xf>
    <xf numFmtId="165" fontId="7" fillId="0" borderId="2" xfId="12" applyFont="1" applyBorder="1" applyAlignment="1">
      <alignment horizontal="right"/>
    </xf>
    <xf numFmtId="165" fontId="7" fillId="3" borderId="2" xfId="12" applyFont="1" applyFill="1" applyBorder="1" applyAlignment="1">
      <alignment horizontal="right"/>
    </xf>
    <xf numFmtId="165" fontId="7" fillId="0" borderId="8" xfId="12" applyFont="1" applyBorder="1" applyAlignment="1">
      <alignment horizontal="right"/>
    </xf>
    <xf numFmtId="181" fontId="7" fillId="0" borderId="4" xfId="9" applyNumberFormat="1" applyFont="1" applyBorder="1" applyAlignment="1">
      <alignment horizontal="right" vertical="center"/>
    </xf>
    <xf numFmtId="181" fontId="7" fillId="0" borderId="3" xfId="9" applyNumberFormat="1" applyFont="1" applyBorder="1" applyAlignment="1">
      <alignment horizontal="right" vertical="center"/>
    </xf>
    <xf numFmtId="165" fontId="7" fillId="0" borderId="9" xfId="12" applyFont="1" applyBorder="1" applyAlignment="1">
      <alignment horizontal="right"/>
    </xf>
    <xf numFmtId="2" fontId="7" fillId="0" borderId="2" xfId="9" applyNumberFormat="1" applyFont="1" applyBorder="1" applyAlignment="1" applyProtection="1"/>
    <xf numFmtId="2" fontId="7" fillId="0" borderId="4" xfId="9" applyNumberFormat="1" applyFont="1" applyBorder="1" applyAlignment="1" applyProtection="1"/>
    <xf numFmtId="2" fontId="7" fillId="0" borderId="4" xfId="9" applyNumberFormat="1" applyFont="1" applyBorder="1" applyAlignment="1" applyProtection="1">
      <alignment horizontal="right"/>
    </xf>
    <xf numFmtId="2" fontId="7" fillId="0" borderId="4" xfId="9" applyNumberFormat="1" applyFont="1" applyBorder="1"/>
    <xf numFmtId="0" fontId="7" fillId="0" borderId="0" xfId="11" applyFont="1"/>
    <xf numFmtId="0" fontId="7" fillId="0" borderId="0" xfId="9" applyFont="1" applyBorder="1" applyAlignment="1" applyProtection="1">
      <alignment horizontal="left"/>
    </xf>
    <xf numFmtId="169" fontId="8" fillId="0" borderId="16" xfId="7" applyFont="1" applyFill="1" applyBorder="1" applyAlignment="1">
      <alignment horizontal="left" indent="1"/>
    </xf>
    <xf numFmtId="169" fontId="8" fillId="0" borderId="0" xfId="7" applyFont="1" applyFill="1" applyBorder="1" applyAlignment="1">
      <alignment horizontal="left" indent="1"/>
    </xf>
    <xf numFmtId="0" fontId="7" fillId="3" borderId="0" xfId="9" applyFont="1" applyFill="1" applyBorder="1" applyAlignment="1" applyProtection="1">
      <alignment horizontal="left"/>
    </xf>
    <xf numFmtId="169" fontId="8" fillId="0" borderId="17" xfId="7" applyFont="1" applyFill="1" applyBorder="1" applyAlignment="1">
      <alignment horizontal="left" indent="1"/>
    </xf>
    <xf numFmtId="169" fontId="8" fillId="0" borderId="3" xfId="7" applyFont="1" applyFill="1" applyBorder="1" applyAlignment="1">
      <alignment horizontal="left" indent="1"/>
    </xf>
    <xf numFmtId="0" fontId="7" fillId="0" borderId="17" xfId="9" applyFont="1" applyBorder="1" applyAlignment="1" applyProtection="1">
      <alignment horizontal="left"/>
    </xf>
    <xf numFmtId="0" fontId="7" fillId="0" borderId="9" xfId="9" applyFont="1" applyBorder="1" applyAlignment="1" applyProtection="1">
      <alignment horizontal="left"/>
    </xf>
    <xf numFmtId="0" fontId="7" fillId="0" borderId="11" xfId="9" applyFont="1" applyBorder="1" applyAlignment="1" applyProtection="1">
      <alignment horizontal="left"/>
    </xf>
    <xf numFmtId="166" fontId="7" fillId="0" borderId="3" xfId="12" applyNumberFormat="1" applyFont="1" applyBorder="1" applyAlignment="1" applyProtection="1">
      <alignment horizontal="left"/>
    </xf>
    <xf numFmtId="166" fontId="7" fillId="0" borderId="9" xfId="12" applyNumberFormat="1" applyFont="1" applyBorder="1" applyAlignment="1" applyProtection="1">
      <alignment horizontal="left"/>
    </xf>
    <xf numFmtId="166" fontId="7" fillId="0" borderId="0" xfId="12" applyNumberFormat="1" applyFont="1" applyBorder="1" applyAlignment="1" applyProtection="1">
      <alignment horizontal="left"/>
    </xf>
    <xf numFmtId="166" fontId="7" fillId="0" borderId="11" xfId="12" applyNumberFormat="1" applyFont="1" applyBorder="1" applyAlignment="1" applyProtection="1">
      <alignment horizontal="left"/>
    </xf>
    <xf numFmtId="166" fontId="8" fillId="0" borderId="3" xfId="12" applyNumberFormat="1" applyFont="1" applyBorder="1" applyAlignment="1" applyProtection="1"/>
    <xf numFmtId="166" fontId="8" fillId="0" borderId="9" xfId="12" applyNumberFormat="1" applyFont="1" applyBorder="1" applyAlignment="1">
      <alignment horizontal="right"/>
    </xf>
    <xf numFmtId="166" fontId="8" fillId="0" borderId="3" xfId="12" applyNumberFormat="1" applyFont="1" applyBorder="1" applyAlignment="1">
      <alignment horizontal="right"/>
    </xf>
    <xf numFmtId="166" fontId="8" fillId="0" borderId="9" xfId="12" applyNumberFormat="1" applyFont="1" applyFill="1" applyBorder="1"/>
    <xf numFmtId="166" fontId="8" fillId="0" borderId="17" xfId="12" applyNumberFormat="1" applyFont="1" applyBorder="1"/>
    <xf numFmtId="166" fontId="8" fillId="0" borderId="0" xfId="12" applyNumberFormat="1" applyFont="1" applyBorder="1"/>
    <xf numFmtId="0" fontId="8" fillId="0" borderId="0" xfId="9" applyFont="1" applyBorder="1" applyAlignment="1" applyProtection="1"/>
    <xf numFmtId="182" fontId="8" fillId="0" borderId="17" xfId="9" applyNumberFormat="1" applyFont="1" applyFill="1" applyBorder="1" applyAlignment="1">
      <alignment horizontal="right" vertical="center"/>
    </xf>
    <xf numFmtId="165" fontId="8" fillId="0" borderId="0" xfId="12" applyFont="1" applyBorder="1"/>
    <xf numFmtId="183" fontId="8" fillId="0" borderId="0" xfId="9" applyNumberFormat="1" applyFont="1" applyFill="1" applyBorder="1" applyAlignment="1">
      <alignment horizontal="right" vertical="center"/>
    </xf>
    <xf numFmtId="184" fontId="8" fillId="3" borderId="17" xfId="9" applyNumberFormat="1" applyFont="1" applyFill="1" applyBorder="1" applyAlignment="1">
      <alignment horizontal="right" vertical="center"/>
    </xf>
    <xf numFmtId="182" fontId="8" fillId="0" borderId="0" xfId="9" applyNumberFormat="1" applyFont="1" applyFill="1" applyBorder="1" applyAlignment="1">
      <alignment horizontal="right" vertical="center"/>
    </xf>
    <xf numFmtId="183" fontId="8" fillId="0" borderId="20" xfId="9" applyNumberFormat="1" applyFont="1" applyFill="1" applyBorder="1" applyAlignment="1">
      <alignment horizontal="right" vertical="center"/>
    </xf>
    <xf numFmtId="184" fontId="8" fillId="0" borderId="17" xfId="9" applyNumberFormat="1" applyFont="1" applyFill="1" applyBorder="1" applyAlignment="1">
      <alignment horizontal="right" vertical="center"/>
    </xf>
    <xf numFmtId="184" fontId="8" fillId="0" borderId="0" xfId="9" applyNumberFormat="1" applyFont="1" applyFill="1" applyBorder="1" applyAlignment="1">
      <alignment horizontal="right" vertical="center"/>
    </xf>
    <xf numFmtId="184" fontId="8" fillId="0" borderId="11" xfId="9" applyNumberFormat="1" applyFont="1" applyFill="1" applyBorder="1" applyAlignment="1">
      <alignment horizontal="right" vertical="center"/>
    </xf>
    <xf numFmtId="165" fontId="8" fillId="0" borderId="11" xfId="12" applyNumberFormat="1" applyFont="1" applyBorder="1" applyAlignment="1">
      <alignment horizontal="right"/>
    </xf>
    <xf numFmtId="166" fontId="8" fillId="0" borderId="17" xfId="12" applyNumberFormat="1" applyFont="1" applyBorder="1" applyAlignment="1" applyProtection="1">
      <alignment horizontal="right"/>
    </xf>
    <xf numFmtId="165" fontId="8" fillId="0" borderId="0" xfId="12" applyNumberFormat="1" applyFont="1" applyBorder="1" applyAlignment="1" applyProtection="1">
      <alignment horizontal="right"/>
    </xf>
    <xf numFmtId="182" fontId="8" fillId="3" borderId="17" xfId="9" applyNumberFormat="1" applyFont="1" applyFill="1" applyBorder="1" applyAlignment="1">
      <alignment horizontal="right" vertical="center"/>
    </xf>
    <xf numFmtId="2" fontId="8" fillId="0" borderId="11" xfId="9" applyNumberFormat="1" applyFont="1" applyFill="1" applyBorder="1" applyAlignment="1">
      <alignment horizontal="right" vertical="center"/>
    </xf>
    <xf numFmtId="182" fontId="8" fillId="0" borderId="11" xfId="9" applyNumberFormat="1" applyFont="1" applyFill="1" applyBorder="1" applyAlignment="1">
      <alignment horizontal="right" vertical="center"/>
    </xf>
    <xf numFmtId="185" fontId="8" fillId="0" borderId="0" xfId="9" applyNumberFormat="1" applyFont="1" applyFill="1" applyBorder="1" applyAlignment="1">
      <alignment horizontal="right" vertical="center" shrinkToFit="1"/>
    </xf>
    <xf numFmtId="186" fontId="8" fillId="0" borderId="11" xfId="9" applyNumberFormat="1" applyFont="1" applyFill="1" applyBorder="1" applyAlignment="1">
      <alignment horizontal="right" vertical="center"/>
    </xf>
    <xf numFmtId="184" fontId="8" fillId="0" borderId="11" xfId="12" applyNumberFormat="1" applyFont="1" applyBorder="1" applyAlignment="1">
      <alignment horizontal="right"/>
    </xf>
    <xf numFmtId="186" fontId="8" fillId="0" borderId="17" xfId="9" applyNumberFormat="1" applyFont="1" applyBorder="1" applyAlignment="1" applyProtection="1">
      <alignment vertical="center"/>
    </xf>
    <xf numFmtId="186" fontId="8" fillId="0" borderId="0" xfId="9" applyNumberFormat="1" applyFont="1" applyFill="1" applyBorder="1" applyAlignment="1" applyProtection="1">
      <alignment vertical="center"/>
    </xf>
    <xf numFmtId="186" fontId="8" fillId="3" borderId="17" xfId="9" applyNumberFormat="1" applyFont="1" applyFill="1" applyBorder="1" applyAlignment="1" applyProtection="1">
      <alignment vertical="center"/>
    </xf>
    <xf numFmtId="186" fontId="8" fillId="0" borderId="0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 applyProtection="1">
      <alignment horizontal="right" vertical="center"/>
    </xf>
    <xf numFmtId="186" fontId="8" fillId="3" borderId="17" xfId="9" applyNumberFormat="1" applyFont="1" applyFill="1" applyBorder="1" applyAlignment="1">
      <alignment vertical="center"/>
    </xf>
    <xf numFmtId="184" fontId="8" fillId="0" borderId="1" xfId="9" applyNumberFormat="1" applyFont="1" applyFill="1" applyBorder="1" applyAlignment="1">
      <alignment horizontal="right" vertical="center"/>
    </xf>
    <xf numFmtId="186" fontId="8" fillId="0" borderId="17" xfId="9" applyNumberFormat="1" applyFont="1" applyBorder="1" applyAlignment="1">
      <alignment vertical="center"/>
    </xf>
    <xf numFmtId="186" fontId="8" fillId="0" borderId="0" xfId="9" applyNumberFormat="1" applyFont="1" applyBorder="1" applyAlignment="1">
      <alignment vertical="center"/>
    </xf>
    <xf numFmtId="184" fontId="8" fillId="0" borderId="10" xfId="12" applyNumberFormat="1" applyFont="1" applyBorder="1" applyAlignment="1">
      <alignment horizontal="right"/>
    </xf>
    <xf numFmtId="165" fontId="8" fillId="0" borderId="10" xfId="12" applyNumberFormat="1" applyFont="1" applyBorder="1" applyAlignment="1">
      <alignment horizontal="right"/>
    </xf>
    <xf numFmtId="182" fontId="8" fillId="0" borderId="10" xfId="9" applyNumberFormat="1" applyFont="1" applyFill="1" applyBorder="1" applyAlignment="1">
      <alignment horizontal="right" vertical="center"/>
    </xf>
    <xf numFmtId="0" fontId="15" fillId="0" borderId="2" xfId="9" applyFont="1" applyBorder="1" applyAlignment="1" applyProtection="1">
      <alignment vertical="center"/>
    </xf>
    <xf numFmtId="2" fontId="15" fillId="0" borderId="4" xfId="12" applyNumberFormat="1" applyFont="1" applyBorder="1" applyAlignment="1" applyProtection="1">
      <alignment vertical="center"/>
    </xf>
    <xf numFmtId="165" fontId="7" fillId="0" borderId="2" xfId="12" applyFont="1" applyBorder="1"/>
    <xf numFmtId="183" fontId="15" fillId="0" borderId="8" xfId="9" applyNumberFormat="1" applyFont="1" applyFill="1" applyBorder="1" applyAlignment="1">
      <alignment horizontal="right" vertical="center"/>
    </xf>
    <xf numFmtId="165" fontId="15" fillId="3" borderId="2" xfId="12" applyNumberFormat="1" applyFont="1" applyFill="1" applyBorder="1" applyAlignment="1" applyProtection="1">
      <alignment vertical="center"/>
    </xf>
    <xf numFmtId="2" fontId="15" fillId="0" borderId="2" xfId="12" applyNumberFormat="1" applyFont="1" applyBorder="1" applyAlignment="1" applyProtection="1">
      <alignment vertical="center"/>
    </xf>
    <xf numFmtId="165" fontId="15" fillId="0" borderId="4" xfId="12" applyNumberFormat="1" applyFont="1" applyBorder="1" applyAlignment="1" applyProtection="1">
      <alignment vertical="center"/>
    </xf>
    <xf numFmtId="165" fontId="15" fillId="0" borderId="2" xfId="12" applyNumberFormat="1" applyFont="1" applyBorder="1" applyAlignment="1" applyProtection="1">
      <alignment vertical="center"/>
    </xf>
    <xf numFmtId="183" fontId="15" fillId="0" borderId="2" xfId="9" applyNumberFormat="1" applyFont="1" applyFill="1" applyBorder="1" applyAlignment="1">
      <alignment horizontal="right" vertical="center"/>
    </xf>
    <xf numFmtId="165" fontId="15" fillId="0" borderId="8" xfId="12" applyNumberFormat="1" applyFont="1" applyBorder="1" applyAlignment="1" applyProtection="1">
      <alignment vertical="center"/>
    </xf>
    <xf numFmtId="165" fontId="15" fillId="0" borderId="0" xfId="12" applyNumberFormat="1" applyFont="1" applyBorder="1" applyAlignment="1" applyProtection="1">
      <alignment vertical="center"/>
    </xf>
    <xf numFmtId="165" fontId="15" fillId="0" borderId="11" xfId="12" applyNumberFormat="1" applyFont="1" applyBorder="1" applyAlignment="1" applyProtection="1">
      <alignment vertical="center"/>
    </xf>
    <xf numFmtId="165" fontId="15" fillId="0" borderId="18" xfId="12" applyNumberFormat="1" applyFont="1" applyBorder="1" applyAlignment="1" applyProtection="1">
      <alignment vertical="center"/>
    </xf>
    <xf numFmtId="165" fontId="15" fillId="0" borderId="10" xfId="12" applyNumberFormat="1" applyFont="1" applyBorder="1" applyAlignment="1" applyProtection="1">
      <alignment vertical="center"/>
    </xf>
    <xf numFmtId="0" fontId="15" fillId="0" borderId="0" xfId="11" applyFont="1" applyAlignment="1">
      <alignment vertical="center"/>
    </xf>
    <xf numFmtId="169" fontId="15" fillId="0" borderId="0" xfId="7" applyFont="1" applyAlignment="1">
      <alignment vertical="center"/>
    </xf>
    <xf numFmtId="0" fontId="7" fillId="0" borderId="0" xfId="9" applyFont="1" applyBorder="1" applyAlignment="1">
      <alignment horizontal="left"/>
    </xf>
    <xf numFmtId="1" fontId="8" fillId="0" borderId="9" xfId="7" applyNumberFormat="1" applyFont="1" applyFill="1" applyBorder="1" applyAlignment="1">
      <alignment horizontal="left" indent="1"/>
    </xf>
    <xf numFmtId="0" fontId="8" fillId="3" borderId="0" xfId="9" applyFont="1" applyFill="1" applyBorder="1"/>
    <xf numFmtId="1" fontId="8" fillId="0" borderId="17" xfId="7" applyNumberFormat="1" applyFont="1" applyFill="1" applyBorder="1" applyAlignment="1">
      <alignment horizontal="left" indent="1"/>
    </xf>
    <xf numFmtId="1" fontId="8" fillId="0" borderId="0" xfId="7" applyNumberFormat="1" applyFont="1" applyFill="1" applyBorder="1" applyAlignment="1">
      <alignment horizontal="left" indent="1"/>
    </xf>
    <xf numFmtId="169" fontId="8" fillId="0" borderId="17" xfId="7" applyFont="1" applyBorder="1"/>
    <xf numFmtId="169" fontId="8" fillId="0" borderId="3" xfId="7" applyFont="1" applyBorder="1"/>
    <xf numFmtId="169" fontId="8" fillId="0" borderId="0" xfId="7" applyFont="1" applyBorder="1"/>
    <xf numFmtId="0" fontId="8" fillId="0" borderId="17" xfId="9" applyFont="1" applyBorder="1"/>
    <xf numFmtId="0" fontId="8" fillId="0" borderId="3" xfId="9" applyFont="1" applyBorder="1"/>
    <xf numFmtId="0" fontId="8" fillId="0" borderId="16" xfId="9" applyFont="1" applyBorder="1"/>
    <xf numFmtId="0" fontId="8" fillId="0" borderId="11" xfId="9" applyFont="1" applyBorder="1"/>
    <xf numFmtId="166" fontId="7" fillId="0" borderId="3" xfId="12" applyNumberFormat="1" applyFont="1" applyBorder="1" applyAlignment="1">
      <alignment horizontal="left"/>
    </xf>
    <xf numFmtId="166" fontId="7" fillId="0" borderId="9" xfId="12" applyNumberFormat="1" applyFont="1" applyBorder="1" applyAlignment="1">
      <alignment horizontal="left"/>
    </xf>
    <xf numFmtId="166" fontId="8" fillId="0" borderId="3" xfId="12" applyNumberFormat="1" applyFont="1" applyBorder="1" applyAlignment="1" applyProtection="1">
      <alignment horizontal="right"/>
    </xf>
    <xf numFmtId="166" fontId="8" fillId="0" borderId="9" xfId="12" applyNumberFormat="1" applyFont="1" applyBorder="1" applyAlignment="1" applyProtection="1">
      <alignment horizontal="right"/>
    </xf>
    <xf numFmtId="166" fontId="8" fillId="0" borderId="0" xfId="12" applyNumberFormat="1" applyFont="1" applyBorder="1" applyAlignment="1" applyProtection="1">
      <alignment horizontal="right"/>
    </xf>
    <xf numFmtId="165" fontId="8" fillId="3" borderId="0" xfId="12" applyNumberFormat="1" applyFont="1" applyFill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2" applyNumberFormat="1" applyFont="1" applyBorder="1" applyAlignment="1">
      <alignment horizontal="right"/>
    </xf>
    <xf numFmtId="0" fontId="9" fillId="0" borderId="0" xfId="9" applyFont="1" applyBorder="1" applyAlignment="1" applyProtection="1">
      <alignment horizontal="left"/>
    </xf>
    <xf numFmtId="182" fontId="9" fillId="0" borderId="17" xfId="9" applyNumberFormat="1" applyFont="1" applyFill="1" applyBorder="1" applyAlignment="1">
      <alignment horizontal="right" vertical="center"/>
    </xf>
    <xf numFmtId="183" fontId="9" fillId="0" borderId="0" xfId="9" applyNumberFormat="1" applyFont="1" applyFill="1" applyBorder="1" applyAlignment="1">
      <alignment horizontal="right" vertical="center"/>
    </xf>
    <xf numFmtId="182" fontId="9" fillId="0" borderId="0" xfId="9" applyNumberFormat="1" applyFont="1" applyFill="1" applyBorder="1" applyAlignment="1">
      <alignment horizontal="right" vertical="center"/>
    </xf>
    <xf numFmtId="0" fontId="9" fillId="0" borderId="0" xfId="9" applyFont="1" applyBorder="1" applyAlignment="1" applyProtection="1">
      <alignment horizontal="left" indent="3"/>
    </xf>
    <xf numFmtId="2" fontId="8" fillId="0" borderId="0" xfId="9" applyNumberFormat="1" applyFont="1" applyFill="1" applyBorder="1"/>
    <xf numFmtId="165" fontId="8" fillId="0" borderId="17" xfId="12" applyNumberFormat="1" applyFont="1" applyFill="1" applyBorder="1" applyAlignment="1" applyProtection="1"/>
    <xf numFmtId="165" fontId="8" fillId="0" borderId="17" xfId="12" applyNumberFormat="1" applyFont="1" applyBorder="1" applyAlignment="1" applyProtection="1"/>
    <xf numFmtId="165" fontId="8" fillId="0" borderId="0" xfId="12" applyNumberFormat="1" applyFont="1" applyBorder="1" applyAlignment="1" applyProtection="1"/>
    <xf numFmtId="186" fontId="8" fillId="3" borderId="0" xfId="12" applyNumberFormat="1" applyFont="1" applyFill="1" applyBorder="1" applyAlignment="1">
      <alignment horizontal="right"/>
    </xf>
    <xf numFmtId="186" fontId="8" fillId="0" borderId="0" xfId="12" applyNumberFormat="1" applyFont="1" applyBorder="1" applyAlignment="1">
      <alignment horizontal="right"/>
    </xf>
    <xf numFmtId="186" fontId="8" fillId="0" borderId="11" xfId="12" applyNumberFormat="1" applyFont="1" applyBorder="1" applyAlignment="1">
      <alignment horizontal="right"/>
    </xf>
    <xf numFmtId="186" fontId="8" fillId="0" borderId="0" xfId="9" applyNumberFormat="1" applyFont="1" applyFill="1" applyBorder="1" applyAlignment="1">
      <alignment horizontal="right" vertical="center"/>
    </xf>
    <xf numFmtId="187" fontId="8" fillId="0" borderId="17" xfId="9" applyNumberFormat="1" applyFont="1" applyFill="1" applyBorder="1" applyAlignment="1">
      <alignment horizontal="right" vertical="center"/>
    </xf>
    <xf numFmtId="187" fontId="8" fillId="0" borderId="0" xfId="9" applyNumberFormat="1" applyFont="1" applyFill="1" applyBorder="1" applyAlignment="1">
      <alignment horizontal="right" vertical="center"/>
    </xf>
    <xf numFmtId="2" fontId="8" fillId="0" borderId="0" xfId="9" applyNumberFormat="1" applyFont="1" applyBorder="1"/>
    <xf numFmtId="182" fontId="8" fillId="0" borderId="1" xfId="9" applyNumberFormat="1" applyFont="1" applyFill="1" applyBorder="1" applyAlignment="1">
      <alignment horizontal="right" vertical="center"/>
    </xf>
    <xf numFmtId="165" fontId="15" fillId="0" borderId="2" xfId="12" applyFont="1" applyBorder="1"/>
    <xf numFmtId="169" fontId="7" fillId="0" borderId="2" xfId="7" applyFont="1" applyFill="1" applyBorder="1" applyAlignment="1"/>
    <xf numFmtId="164" fontId="7" fillId="0" borderId="14" xfId="12" applyNumberFormat="1" applyFont="1" applyBorder="1" applyAlignment="1" applyProtection="1">
      <alignment horizontal="right"/>
    </xf>
    <xf numFmtId="165" fontId="15" fillId="0" borderId="12" xfId="12" applyFont="1" applyBorder="1"/>
    <xf numFmtId="183" fontId="7" fillId="0" borderId="21" xfId="9" applyNumberFormat="1" applyFont="1" applyFill="1" applyBorder="1" applyAlignment="1">
      <alignment horizontal="right"/>
    </xf>
    <xf numFmtId="165" fontId="7" fillId="3" borderId="22" xfId="12" applyNumberFormat="1" applyFont="1" applyFill="1" applyBorder="1" applyAlignment="1" applyProtection="1">
      <alignment horizontal="right"/>
    </xf>
    <xf numFmtId="165" fontId="7" fillId="0" borderId="14" xfId="12" applyNumberFormat="1" applyFont="1" applyBorder="1" applyAlignment="1" applyProtection="1">
      <alignment horizontal="right"/>
    </xf>
    <xf numFmtId="165" fontId="7" fillId="0" borderId="23" xfId="12" applyNumberFormat="1" applyFont="1" applyBorder="1" applyAlignment="1" applyProtection="1">
      <alignment horizontal="right"/>
    </xf>
    <xf numFmtId="165" fontId="7" fillId="0" borderId="22" xfId="12" applyNumberFormat="1" applyFont="1" applyBorder="1" applyAlignment="1" applyProtection="1">
      <alignment horizontal="right"/>
    </xf>
    <xf numFmtId="183" fontId="7" fillId="0" borderId="22" xfId="9" applyNumberFormat="1" applyFont="1" applyFill="1" applyBorder="1" applyAlignment="1">
      <alignment horizontal="right"/>
    </xf>
    <xf numFmtId="165" fontId="7" fillId="0" borderId="21" xfId="12" applyNumberFormat="1" applyFont="1" applyBorder="1" applyAlignment="1" applyProtection="1">
      <alignment horizontal="right"/>
    </xf>
    <xf numFmtId="169" fontId="7" fillId="0" borderId="0" xfId="7" applyFont="1" applyAlignment="1"/>
    <xf numFmtId="10" fontId="8" fillId="0" borderId="0" xfId="13" applyNumberFormat="1" applyFont="1"/>
    <xf numFmtId="175" fontId="8" fillId="0" borderId="0" xfId="13" applyNumberFormat="1" applyFont="1"/>
    <xf numFmtId="1" fontId="8" fillId="0" borderId="0" xfId="9" applyNumberFormat="1" applyFont="1" applyBorder="1" applyAlignment="1" applyProtection="1"/>
    <xf numFmtId="2" fontId="8" fillId="0" borderId="0" xfId="9" applyNumberFormat="1" applyFont="1" applyBorder="1" applyAlignment="1">
      <alignment horizontal="right"/>
    </xf>
    <xf numFmtId="169" fontId="8" fillId="0" borderId="0" xfId="7" applyFont="1" applyAlignment="1">
      <alignment horizontal="right"/>
    </xf>
    <xf numFmtId="165" fontId="8" fillId="0" borderId="0" xfId="9" applyNumberFormat="1" applyFont="1"/>
    <xf numFmtId="167" fontId="8" fillId="0" borderId="0" xfId="9" applyNumberFormat="1" applyFont="1" applyBorder="1" applyAlignment="1" applyProtection="1"/>
    <xf numFmtId="165" fontId="7" fillId="0" borderId="0" xfId="12" applyFont="1" applyFill="1" applyBorder="1" applyAlignment="1">
      <alignment horizontal="right" vertical="center"/>
    </xf>
    <xf numFmtId="0" fontId="19" fillId="0" borderId="0" xfId="9" applyFont="1" applyFill="1"/>
    <xf numFmtId="0" fontId="8" fillId="0" borderId="0" xfId="9" applyFont="1" applyFill="1"/>
    <xf numFmtId="188" fontId="8" fillId="0" borderId="0" xfId="9" applyNumberFormat="1" applyFont="1" applyFill="1" applyBorder="1" applyAlignment="1">
      <alignment horizontal="left" vertical="center"/>
    </xf>
    <xf numFmtId="2" fontId="8" fillId="0" borderId="0" xfId="9" applyNumberFormat="1" applyFont="1" applyFill="1"/>
    <xf numFmtId="2" fontId="15" fillId="0" borderId="0" xfId="9" applyNumberFormat="1" applyFont="1" applyBorder="1" applyAlignment="1">
      <alignment horizontal="right"/>
    </xf>
    <xf numFmtId="167" fontId="15" fillId="0" borderId="0" xfId="9" applyNumberFormat="1" applyFont="1" applyBorder="1" applyAlignment="1" applyProtection="1"/>
    <xf numFmtId="1" fontId="7" fillId="0" borderId="0" xfId="7" applyNumberFormat="1" applyFont="1"/>
    <xf numFmtId="169" fontId="14" fillId="0" borderId="0" xfId="10" applyNumberFormat="1" applyFont="1" applyAlignment="1" applyProtection="1">
      <alignment horizontal="center"/>
    </xf>
    <xf numFmtId="2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Border="1" applyAlignment="1">
      <alignment horizontal="center"/>
    </xf>
    <xf numFmtId="0" fontId="8" fillId="0" borderId="22" xfId="9" applyFont="1" applyBorder="1"/>
    <xf numFmtId="0" fontId="7" fillId="0" borderId="23" xfId="9" applyFont="1" applyBorder="1" applyAlignment="1">
      <alignment horizontal="center" vertical="center" wrapText="1"/>
    </xf>
    <xf numFmtId="0" fontId="7" fillId="0" borderId="22" xfId="9" applyFont="1" applyBorder="1" applyAlignment="1">
      <alignment horizontal="center" vertical="center" wrapText="1"/>
    </xf>
    <xf numFmtId="0" fontId="7" fillId="0" borderId="21" xfId="9" applyFont="1" applyBorder="1" applyAlignment="1">
      <alignment horizontal="center" vertical="center" wrapText="1"/>
    </xf>
    <xf numFmtId="4" fontId="8" fillId="0" borderId="17" xfId="9" applyNumberFormat="1" applyFont="1" applyBorder="1" applyAlignment="1">
      <alignment horizontal="center"/>
    </xf>
    <xf numFmtId="4" fontId="8" fillId="0" borderId="0" xfId="9" applyNumberFormat="1" applyFont="1" applyBorder="1" applyAlignment="1">
      <alignment horizontal="center"/>
    </xf>
    <xf numFmtId="4" fontId="8" fillId="0" borderId="11" xfId="9" applyNumberFormat="1" applyFont="1" applyBorder="1" applyAlignment="1">
      <alignment horizontal="center"/>
    </xf>
    <xf numFmtId="169" fontId="8" fillId="0" borderId="0" xfId="7" applyFont="1" applyBorder="1" applyAlignment="1" applyProtection="1">
      <alignment horizontal="left"/>
    </xf>
    <xf numFmtId="4" fontId="8" fillId="0" borderId="23" xfId="9" applyNumberFormat="1" applyFont="1" applyBorder="1" applyAlignment="1">
      <alignment horizontal="center"/>
    </xf>
    <xf numFmtId="4" fontId="8" fillId="0" borderId="22" xfId="9" applyNumberFormat="1" applyFont="1" applyBorder="1" applyAlignment="1">
      <alignment horizontal="center"/>
    </xf>
    <xf numFmtId="4" fontId="8" fillId="0" borderId="21" xfId="9" applyNumberFormat="1" applyFont="1" applyBorder="1" applyAlignment="1">
      <alignment horizontal="center"/>
    </xf>
    <xf numFmtId="0" fontId="21" fillId="0" borderId="0" xfId="6" applyFont="1" applyFill="1" applyBorder="1" applyAlignment="1">
      <alignment horizontal="left" vertical="top"/>
    </xf>
    <xf numFmtId="0" fontId="22" fillId="0" borderId="0" xfId="5" applyFont="1" applyBorder="1" applyAlignment="1">
      <alignment horizontal="left"/>
    </xf>
    <xf numFmtId="167" fontId="10" fillId="0" borderId="0" xfId="6" applyNumberFormat="1" applyFont="1" applyFill="1" applyBorder="1" applyAlignment="1">
      <alignment vertical="top"/>
    </xf>
    <xf numFmtId="0" fontId="10" fillId="0" borderId="3" xfId="6" applyFont="1" applyFill="1" applyBorder="1" applyAlignment="1">
      <alignment horizontal="left" indent="1"/>
    </xf>
    <xf numFmtId="0" fontId="8" fillId="0" borderId="0" xfId="6" applyFont="1" applyFill="1" applyBorder="1" applyAlignment="1">
      <alignment horizontal="left" indent="1"/>
    </xf>
    <xf numFmtId="0" fontId="7" fillId="0" borderId="0" xfId="6" applyFont="1" applyFill="1" applyBorder="1" applyAlignment="1">
      <alignment horizontal="left" indent="1"/>
    </xf>
    <xf numFmtId="178" fontId="8" fillId="0" borderId="9" xfId="0" applyNumberFormat="1" applyFont="1" applyFill="1" applyBorder="1" applyAlignment="1">
      <alignment horizontal="right" vertical="center"/>
    </xf>
    <xf numFmtId="10" fontId="8" fillId="0" borderId="0" xfId="14" applyNumberFormat="1" applyFont="1"/>
    <xf numFmtId="175" fontId="8" fillId="0" borderId="0" xfId="14" applyNumberFormat="1" applyFont="1"/>
    <xf numFmtId="1" fontId="8" fillId="0" borderId="0" xfId="0" applyNumberFormat="1" applyFont="1" applyBorder="1" applyAlignment="1" applyProtection="1"/>
    <xf numFmtId="2" fontId="8" fillId="0" borderId="0" xfId="0" applyNumberFormat="1" applyFont="1" applyBorder="1" applyAlignment="1">
      <alignment horizontal="right"/>
    </xf>
    <xf numFmtId="10" fontId="8" fillId="0" borderId="0" xfId="14" applyNumberFormat="1" applyFont="1" applyFill="1"/>
    <xf numFmtId="175" fontId="8" fillId="0" borderId="0" xfId="14" applyNumberFormat="1" applyFont="1" applyFill="1"/>
    <xf numFmtId="10" fontId="8" fillId="0" borderId="7" xfId="5" applyNumberFormat="1" applyFont="1" applyBorder="1" applyAlignment="1">
      <alignment horizontal="center" vertical="center"/>
    </xf>
    <xf numFmtId="167" fontId="8" fillId="0" borderId="3" xfId="7" applyNumberFormat="1" applyFont="1" applyBorder="1" applyAlignment="1">
      <alignment horizontal="center"/>
    </xf>
    <xf numFmtId="172" fontId="8" fillId="0" borderId="13" xfId="0" applyNumberFormat="1" applyFont="1" applyBorder="1" applyAlignment="1">
      <alignment horizontal="right" vertical="center"/>
    </xf>
    <xf numFmtId="172" fontId="8" fillId="0" borderId="18" xfId="0" applyNumberFormat="1" applyFont="1" applyBorder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8" fillId="0" borderId="10" xfId="0" applyNumberFormat="1" applyFont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center" vertical="center"/>
    </xf>
    <xf numFmtId="172" fontId="8" fillId="0" borderId="6" xfId="0" applyNumberFormat="1" applyFont="1" applyBorder="1" applyAlignment="1">
      <alignment horizontal="center" vertical="center"/>
    </xf>
    <xf numFmtId="172" fontId="8" fillId="0" borderId="16" xfId="0" applyNumberFormat="1" applyFont="1" applyBorder="1" applyAlignment="1">
      <alignment horizontal="center" vertical="center"/>
    </xf>
    <xf numFmtId="167" fontId="8" fillId="0" borderId="16" xfId="0" applyNumberFormat="1" applyFont="1" applyFill="1" applyBorder="1" applyAlignment="1">
      <alignment horizontal="center" vertical="center" shrinkToFit="1"/>
    </xf>
    <xf numFmtId="167" fontId="8" fillId="0" borderId="17" xfId="0" applyNumberFormat="1" applyFont="1" applyFill="1" applyBorder="1" applyAlignment="1">
      <alignment horizontal="center" vertical="center" shrinkToFit="1"/>
    </xf>
    <xf numFmtId="167" fontId="8" fillId="0" borderId="14" xfId="0" applyNumberFormat="1" applyFont="1" applyFill="1" applyBorder="1" applyAlignment="1">
      <alignment horizontal="center" vertical="center" shrinkToFit="1"/>
    </xf>
    <xf numFmtId="0" fontId="4" fillId="0" borderId="0" xfId="1" applyAlignment="1" applyProtection="1"/>
    <xf numFmtId="0" fontId="7" fillId="2" borderId="0" xfId="1" applyFont="1" applyFill="1" applyAlignment="1" applyProtection="1"/>
    <xf numFmtId="0" fontId="7" fillId="0" borderId="0" xfId="1" applyFont="1" applyAlignment="1" applyProtection="1"/>
    <xf numFmtId="170" fontId="8" fillId="0" borderId="3" xfId="0" applyNumberFormat="1" applyFont="1" applyBorder="1" applyAlignment="1">
      <alignment horizontal="center" vertical="center"/>
    </xf>
    <xf numFmtId="170" fontId="8" fillId="0" borderId="9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center"/>
    </xf>
    <xf numFmtId="170" fontId="8" fillId="0" borderId="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0" fontId="14" fillId="0" borderId="0" xfId="1" applyFont="1" applyAlignment="1" applyProtection="1">
      <alignment horizontal="left"/>
    </xf>
    <xf numFmtId="171" fontId="8" fillId="0" borderId="4" xfId="0" applyNumberFormat="1" applyFont="1" applyFill="1" applyBorder="1" applyAlignment="1">
      <alignment horizontal="center" vertical="center"/>
    </xf>
    <xf numFmtId="171" fontId="8" fillId="0" borderId="2" xfId="0" applyNumberFormat="1" applyFont="1" applyFill="1" applyBorder="1" applyAlignment="1">
      <alignment horizontal="center" vertical="center"/>
    </xf>
    <xf numFmtId="170" fontId="8" fillId="0" borderId="0" xfId="0" applyNumberFormat="1" applyFont="1" applyBorder="1" applyAlignment="1">
      <alignment horizontal="center" vertical="center"/>
    </xf>
    <xf numFmtId="170" fontId="8" fillId="0" borderId="11" xfId="0" applyNumberFormat="1" applyFont="1" applyBorder="1" applyAlignment="1">
      <alignment horizontal="center" vertical="center"/>
    </xf>
    <xf numFmtId="170" fontId="8" fillId="0" borderId="4" xfId="0" applyNumberFormat="1" applyFont="1" applyBorder="1" applyAlignment="1">
      <alignment horizontal="center" vertical="top"/>
    </xf>
    <xf numFmtId="170" fontId="8" fillId="0" borderId="2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4" xfId="5" applyFont="1" applyBorder="1" applyAlignment="1">
      <alignment horizontal="center"/>
    </xf>
    <xf numFmtId="0" fontId="8" fillId="0" borderId="2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" fontId="7" fillId="0" borderId="16" xfId="9" applyNumberFormat="1" applyFont="1" applyBorder="1" applyAlignment="1" applyProtection="1">
      <alignment horizontal="center"/>
    </xf>
    <xf numFmtId="0" fontId="7" fillId="0" borderId="3" xfId="9" applyFont="1" applyBorder="1" applyAlignment="1">
      <alignment horizontal="center"/>
    </xf>
    <xf numFmtId="1" fontId="7" fillId="0" borderId="4" xfId="7" applyNumberFormat="1" applyFont="1" applyBorder="1" applyAlignment="1">
      <alignment horizontal="center"/>
    </xf>
    <xf numFmtId="1" fontId="7" fillId="0" borderId="2" xfId="7" applyNumberFormat="1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186" fontId="8" fillId="0" borderId="17" xfId="9" applyNumberFormat="1" applyFont="1" applyBorder="1" applyAlignment="1" applyProtection="1">
      <alignment vertical="center"/>
    </xf>
    <xf numFmtId="186" fontId="8" fillId="0" borderId="17" xfId="9" applyNumberFormat="1" applyFont="1" applyBorder="1" applyAlignment="1">
      <alignment vertical="center"/>
    </xf>
    <xf numFmtId="186" fontId="8" fillId="0" borderId="11" xfId="9" applyNumberFormat="1" applyFont="1" applyBorder="1" applyAlignment="1" applyProtection="1">
      <alignment vertical="center"/>
    </xf>
    <xf numFmtId="186" fontId="8" fillId="0" borderId="10" xfId="9" applyNumberFormat="1" applyFont="1" applyBorder="1" applyAlignment="1" applyProtection="1">
      <alignment vertical="center"/>
    </xf>
    <xf numFmtId="1" fontId="7" fillId="0" borderId="3" xfId="7" applyNumberFormat="1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1" fontId="7" fillId="0" borderId="16" xfId="7" applyNumberFormat="1" applyFont="1" applyBorder="1" applyAlignment="1">
      <alignment horizontal="center"/>
    </xf>
    <xf numFmtId="1" fontId="7" fillId="0" borderId="9" xfId="7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171" fontId="8" fillId="0" borderId="4" xfId="0" applyNumberFormat="1" applyFont="1" applyFill="1" applyBorder="1" applyAlignment="1">
      <alignment horizontal="left" vertical="center"/>
    </xf>
    <xf numFmtId="179" fontId="8" fillId="0" borderId="5" xfId="0" applyNumberFormat="1" applyFont="1" applyFill="1" applyBorder="1" applyAlignment="1">
      <alignment horizontal="center" vertical="center"/>
    </xf>
    <xf numFmtId="167" fontId="8" fillId="0" borderId="13" xfId="0" applyNumberFormat="1" applyFont="1" applyFill="1" applyBorder="1" applyAlignment="1">
      <alignment horizontal="center" vertical="center" shrinkToFit="1"/>
    </xf>
    <xf numFmtId="167" fontId="8" fillId="0" borderId="6" xfId="0" applyNumberFormat="1" applyFont="1" applyFill="1" applyBorder="1" applyAlignment="1">
      <alignment horizontal="center" vertical="center" shrinkToFit="1"/>
    </xf>
  </cellXfs>
  <cellStyles count="15">
    <cellStyle name="Lien hypertexte" xfId="1" builtinId="8"/>
    <cellStyle name="Lien hypertexte 2" xfId="10"/>
    <cellStyle name="Milliers" xfId="2" builtinId="3"/>
    <cellStyle name="Milliers 2" xfId="12"/>
    <cellStyle name="Normal" xfId="0" builtinId="0"/>
    <cellStyle name="Normal 2" xfId="9"/>
    <cellStyle name="Normal_30103 Tabellen" xfId="3"/>
    <cellStyle name="Normal_Biens durables 98 chiffres définitifs" xfId="4"/>
    <cellStyle name="Normal_Exploitations_Tableaux" xfId="5"/>
    <cellStyle name="Normal_Feuil1" xfId="6"/>
    <cellStyle name="Normal_Graphiques" xfId="7"/>
    <cellStyle name="Pourcentage" xfId="14" builtinId="5"/>
    <cellStyle name="Pourcentage 2" xfId="13"/>
    <cellStyle name="Standard_41 Grundkompetenzen" xfId="8"/>
    <cellStyle name="Standard_41 Grundkompetenzen 2" xfId="11"/>
  </cellStyles>
  <dxfs count="2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/>
        <condense val="0"/>
        <extend val="0"/>
        <color indexed="20"/>
      </font>
      <fill>
        <patternFill>
          <bgColor indexed="45"/>
        </patternFill>
      </fill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</dxf>
    <dxf>
      <fill>
        <patternFill patternType="lightUp"/>
      </fill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numFmt numFmtId="189" formatCode="0.00,,\ &quot;mio.&quot;_);\−0.00,,\ &quot;mio.&quot;_);0.00,,\ &quot;mio.&quot;_);@_)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Computer-Ausstattung der Haushalte,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internationaler Vergleich, 2020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Ausgestattete Haushalte in % (mind. 1 Produkt)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CH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6231246626086635"/>
          <c:y val="0.15219944284693479"/>
          <c:w val="0.6972733940172372"/>
          <c:h val="0.696580256975429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</c:v>
                </c:pt>
                <c:pt idx="3">
                  <c:v>Frankreich (2017)</c:v>
                </c:pt>
                <c:pt idx="4">
                  <c:v>Dänemark</c:v>
                </c:pt>
                <c:pt idx="5">
                  <c:v>Spanien</c:v>
                </c:pt>
                <c:pt idx="6">
                  <c:v>Ver. Staaten (2019)</c:v>
                </c:pt>
                <c:pt idx="7">
                  <c:v>Kanada (2019)</c:v>
                </c:pt>
                <c:pt idx="8">
                  <c:v>Österreich (2017)</c:v>
                </c:pt>
                <c:pt idx="9">
                  <c:v>Finnland</c:v>
                </c:pt>
                <c:pt idx="10">
                  <c:v>Ver. Königreich (2017)</c:v>
                </c:pt>
                <c:pt idx="11">
                  <c:v>Deutschland (2017)</c:v>
                </c:pt>
                <c:pt idx="12">
                  <c:v>Schweden (2016)</c:v>
                </c:pt>
                <c:pt idx="13">
                  <c:v>Belgien</c:v>
                </c:pt>
                <c:pt idx="14">
                  <c:v>Niederlande (2019)</c:v>
                </c:pt>
                <c:pt idx="15">
                  <c:v>Schweiz (1) (2018)</c:v>
                </c:pt>
                <c:pt idx="16">
                  <c:v>Norwegen (2017)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1C5-4A54-BD1B-8B3D31337AE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C5-4A54-BD1B-8B3D31337AE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C5-4A54-BD1B-8B3D31337AE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1C5-4A54-BD1B-8B3D31337AE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1C5-4A54-BD1B-8B3D31337AE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1C5-4A54-BD1B-8B3D31337AE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C5-4A54-BD1B-8B3D31337AE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11D-4942-93BD-44E6C0ABAD2F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877-48CA-8CA0-EB84E0E82E1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Graph_a!$B$5:$B$21</c:f>
              <c:strCache>
                <c:ptCount val="17"/>
                <c:pt idx="0">
                  <c:v>Italien</c:v>
                </c:pt>
                <c:pt idx="1">
                  <c:v>Korea</c:v>
                </c:pt>
                <c:pt idx="2">
                  <c:v>Japan</c:v>
                </c:pt>
                <c:pt idx="3">
                  <c:v>Frankreich (2017)</c:v>
                </c:pt>
                <c:pt idx="4">
                  <c:v>Dänemark</c:v>
                </c:pt>
                <c:pt idx="5">
                  <c:v>Spanien</c:v>
                </c:pt>
                <c:pt idx="6">
                  <c:v>Ver. Staaten (2019)</c:v>
                </c:pt>
                <c:pt idx="7">
                  <c:v>Kanada (2019)</c:v>
                </c:pt>
                <c:pt idx="8">
                  <c:v>Österreich (2017)</c:v>
                </c:pt>
                <c:pt idx="9">
                  <c:v>Finnland</c:v>
                </c:pt>
                <c:pt idx="10">
                  <c:v>Ver. Königreich (2017)</c:v>
                </c:pt>
                <c:pt idx="11">
                  <c:v>Deutschland (2017)</c:v>
                </c:pt>
                <c:pt idx="12">
                  <c:v>Schweden (2016)</c:v>
                </c:pt>
                <c:pt idx="13">
                  <c:v>Belgien</c:v>
                </c:pt>
                <c:pt idx="14">
                  <c:v>Niederlande (2019)</c:v>
                </c:pt>
                <c:pt idx="15">
                  <c:v>Schweiz (1) (2018)</c:v>
                </c:pt>
                <c:pt idx="16">
                  <c:v>Norwegen (2017)</c:v>
                </c:pt>
              </c:strCache>
            </c:strRef>
          </c:cat>
          <c:val>
            <c:numRef>
              <c:f>Graph_a!$C$5:$C$21</c:f>
              <c:numCache>
                <c:formatCode>0.0</c:formatCode>
                <c:ptCount val="17"/>
                <c:pt idx="0">
                  <c:v>66.587999999999994</c:v>
                </c:pt>
                <c:pt idx="1">
                  <c:v>71.632999999999996</c:v>
                </c:pt>
                <c:pt idx="2">
                  <c:v>75.863</c:v>
                </c:pt>
                <c:pt idx="3">
                  <c:v>77.482799999999997</c:v>
                </c:pt>
                <c:pt idx="4">
                  <c:v>77.731999999999999</c:v>
                </c:pt>
                <c:pt idx="5">
                  <c:v>81.415000000000006</c:v>
                </c:pt>
                <c:pt idx="6">
                  <c:v>83.054000000000002</c:v>
                </c:pt>
                <c:pt idx="7">
                  <c:v>83.198999999999998</c:v>
                </c:pt>
                <c:pt idx="8">
                  <c:v>85.3733</c:v>
                </c:pt>
                <c:pt idx="9">
                  <c:v>87.355000000000004</c:v>
                </c:pt>
                <c:pt idx="10">
                  <c:v>87.463999999999999</c:v>
                </c:pt>
                <c:pt idx="11">
                  <c:v>88.102500000000006</c:v>
                </c:pt>
                <c:pt idx="12">
                  <c:v>88.46</c:v>
                </c:pt>
                <c:pt idx="13">
                  <c:v>90.953000000000003</c:v>
                </c:pt>
                <c:pt idx="14">
                  <c:v>91.139200000000002</c:v>
                </c:pt>
                <c:pt idx="15">
                  <c:v>92.988</c:v>
                </c:pt>
                <c:pt idx="1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C5-4A54-BD1B-8B3D31337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27045536"/>
        <c:axId val="327046320"/>
      </c:barChart>
      <c:catAx>
        <c:axId val="32704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04632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045536"/>
        <c:crosses val="autoZero"/>
        <c:crossBetween val="between"/>
      </c:valAx>
      <c:spPr>
        <a:noFill/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1" footer="0.4921259845000006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160019</xdr:rowOff>
    </xdr:from>
    <xdr:to>
      <xdr:col>9</xdr:col>
      <xdr:colOff>1409700</xdr:colOff>
      <xdr:row>26</xdr:row>
      <xdr:rowOff>142875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535305</xdr:colOff>
      <xdr:row>25</xdr:row>
      <xdr:rowOff>19050</xdr:rowOff>
    </xdr:from>
    <xdr:ext cx="1314161" cy="390729"/>
    <xdr:sp macro="" textlink="">
      <xdr:nvSpPr>
        <xdr:cNvPr id="4" name="ZoneTexte 3"/>
        <xdr:cNvSpPr txBox="1"/>
      </xdr:nvSpPr>
      <xdr:spPr>
        <a:xfrm>
          <a:off x="3992880" y="4200525"/>
          <a:ext cx="1314161" cy="3907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(1) Schätzung der ITU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0.1022</cdr:x>
      <cdr:y>0.09142</cdr:y>
    </cdr:from>
    <cdr:to>
      <cdr:x>0.72052</cdr:x>
      <cdr:y>0.13553</cdr:y>
    </cdr:to>
    <cdr:sp macro="" textlink="">
      <cdr:nvSpPr>
        <cdr:cNvPr id="163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757" y="334569"/>
          <a:ext cx="3188970" cy="1465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0.03266</cdr:x>
      <cdr:y>0.76984</cdr:y>
    </cdr:from>
    <cdr:to>
      <cdr:x>0.18191</cdr:x>
      <cdr:y>0.99951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19075" y="3600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kt-ausstattung-ausgaben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/>
  </sheetViews>
  <sheetFormatPr baseColWidth="10" defaultColWidth="12" defaultRowHeight="10.5" x14ac:dyDescent="0.25"/>
  <cols>
    <col min="1" max="1" width="29.296875" style="72" customWidth="1"/>
    <col min="2" max="2" width="5" style="72" customWidth="1"/>
    <col min="3" max="7" width="12" style="72"/>
    <col min="8" max="8" width="21.69921875" style="72" customWidth="1"/>
    <col min="9" max="16384" width="12" style="72"/>
  </cols>
  <sheetData>
    <row r="1" spans="1:11" s="71" customFormat="1" ht="15" customHeight="1" x14ac:dyDescent="0.35">
      <c r="A1" s="71" t="s">
        <v>0</v>
      </c>
      <c r="C1" s="71" t="s">
        <v>1</v>
      </c>
    </row>
    <row r="2" spans="1:11" s="71" customFormat="1" ht="15" customHeight="1" x14ac:dyDescent="0.35"/>
    <row r="3" spans="1:11" s="71" customFormat="1" ht="15" customHeight="1" x14ac:dyDescent="0.35">
      <c r="A3" s="71" t="s">
        <v>2</v>
      </c>
      <c r="C3" s="71" t="s">
        <v>3</v>
      </c>
    </row>
    <row r="4" spans="1:11" ht="12" customHeight="1" x14ac:dyDescent="0.25"/>
    <row r="5" spans="1:11" ht="12" customHeight="1" x14ac:dyDescent="0.25">
      <c r="A5" s="72" t="s">
        <v>4</v>
      </c>
      <c r="B5" s="73" t="s">
        <v>5</v>
      </c>
      <c r="C5" s="366" t="s">
        <v>183</v>
      </c>
      <c r="D5" s="367"/>
      <c r="E5" s="367"/>
      <c r="F5" s="367"/>
      <c r="G5" s="367"/>
      <c r="H5" s="367"/>
    </row>
    <row r="6" spans="1:11" ht="12" customHeight="1" x14ac:dyDescent="0.25"/>
    <row r="7" spans="1:11" ht="12" customHeight="1" x14ac:dyDescent="0.25">
      <c r="A7" s="72" t="s">
        <v>6</v>
      </c>
      <c r="B7" s="72">
        <v>1</v>
      </c>
      <c r="C7" s="366" t="s">
        <v>7</v>
      </c>
      <c r="D7" s="367"/>
      <c r="E7" s="367"/>
      <c r="F7" s="367"/>
      <c r="G7" s="367"/>
      <c r="H7" s="367"/>
      <c r="I7" s="367"/>
    </row>
    <row r="8" spans="1:11" ht="12" customHeight="1" x14ac:dyDescent="0.25">
      <c r="A8" s="73"/>
      <c r="B8" s="72">
        <v>2</v>
      </c>
      <c r="C8" s="366" t="s">
        <v>8</v>
      </c>
      <c r="D8" s="367"/>
      <c r="E8" s="367"/>
      <c r="F8" s="367"/>
      <c r="G8" s="367"/>
      <c r="H8" s="367"/>
    </row>
    <row r="9" spans="1:11" ht="12" customHeight="1" x14ac:dyDescent="0.25">
      <c r="A9" s="73"/>
      <c r="B9" s="72">
        <v>3</v>
      </c>
      <c r="C9" s="366" t="s">
        <v>174</v>
      </c>
      <c r="D9" s="367"/>
      <c r="E9" s="367"/>
      <c r="F9" s="367"/>
      <c r="G9" s="367"/>
      <c r="H9" s="367"/>
    </row>
    <row r="10" spans="1:11" ht="12" customHeight="1" x14ac:dyDescent="0.25">
      <c r="B10" s="72">
        <v>4</v>
      </c>
      <c r="C10" s="366" t="s">
        <v>175</v>
      </c>
      <c r="D10" s="367"/>
      <c r="E10" s="367"/>
      <c r="F10" s="367"/>
      <c r="G10" s="367"/>
      <c r="H10" s="367"/>
      <c r="I10" s="367"/>
    </row>
    <row r="11" spans="1:11" ht="12" customHeight="1" x14ac:dyDescent="0.25">
      <c r="B11" s="72">
        <v>5</v>
      </c>
      <c r="C11" s="366" t="s">
        <v>176</v>
      </c>
      <c r="D11" s="367"/>
      <c r="E11" s="367"/>
      <c r="F11" s="367"/>
      <c r="G11" s="367"/>
      <c r="H11" s="367"/>
    </row>
    <row r="12" spans="1:11" ht="12" customHeight="1" x14ac:dyDescent="0.25">
      <c r="B12" s="72">
        <v>6</v>
      </c>
      <c r="C12" s="366" t="s">
        <v>177</v>
      </c>
      <c r="D12" s="367"/>
      <c r="E12" s="367"/>
      <c r="F12" s="367"/>
      <c r="G12" s="367"/>
      <c r="H12" s="367"/>
    </row>
    <row r="13" spans="1:11" ht="12" customHeight="1" x14ac:dyDescent="0.25">
      <c r="B13" s="72">
        <v>7</v>
      </c>
      <c r="C13" s="366" t="s">
        <v>9</v>
      </c>
      <c r="D13" s="367"/>
      <c r="E13" s="367"/>
      <c r="F13" s="367"/>
      <c r="G13" s="367"/>
      <c r="H13" s="367"/>
      <c r="I13" s="367"/>
      <c r="J13" s="367"/>
      <c r="K13" s="367"/>
    </row>
    <row r="14" spans="1:11" ht="12" customHeight="1" x14ac:dyDescent="0.25"/>
    <row r="15" spans="1:11" ht="12" customHeight="1" x14ac:dyDescent="0.25">
      <c r="A15" s="72" t="s">
        <v>10</v>
      </c>
      <c r="B15" s="72">
        <v>8</v>
      </c>
      <c r="C15" s="366" t="s">
        <v>11</v>
      </c>
      <c r="D15" s="367"/>
      <c r="E15" s="367"/>
      <c r="F15" s="367"/>
    </row>
    <row r="16" spans="1:11" ht="12" customHeight="1" x14ac:dyDescent="0.25"/>
    <row r="17" spans="1:4" x14ac:dyDescent="0.25">
      <c r="A17" s="72" t="s">
        <v>184</v>
      </c>
    </row>
    <row r="18" spans="1:4" x14ac:dyDescent="0.25">
      <c r="A18" s="74"/>
    </row>
    <row r="19" spans="1:4" ht="12.5" x14ac:dyDescent="0.25">
      <c r="A19" s="365" t="s">
        <v>12</v>
      </c>
      <c r="B19" s="365"/>
      <c r="C19" s="365"/>
      <c r="D19" s="365"/>
    </row>
  </sheetData>
  <mergeCells count="10">
    <mergeCell ref="A19:D19"/>
    <mergeCell ref="C12:H12"/>
    <mergeCell ref="C13:K13"/>
    <mergeCell ref="C15:F15"/>
    <mergeCell ref="C5:H5"/>
    <mergeCell ref="C7:I7"/>
    <mergeCell ref="C8:H8"/>
    <mergeCell ref="C10:I10"/>
    <mergeCell ref="C11:H11"/>
    <mergeCell ref="C9:H9"/>
  </mergeCells>
  <hyperlinks>
    <hyperlink ref="C9" location="Tableau_3!A1" display="Equipement TIC des ménages suisses selon le type de biens, 2016"/>
    <hyperlink ref="C8" location="Tableau_2!A1" display="Equipement TIC des ménages suisses, évolution"/>
    <hyperlink ref="C5" location="'Graph_a'!A1" display="Equipement des ménages en ordinateurs personnels, comparaison internationale, 2016"/>
    <hyperlink ref="C11" location="Tableau_5!A1" display="Equipement TIC des ménages suisses selon le niveau de formation, 2016"/>
    <hyperlink ref="C12" location="Tableau_6!A1" display="Equipement TIC des ménages suisses selon la taille du ménage, 2016"/>
    <hyperlink ref="C7" location="Tableau_1!A1" display="Equipement des ménages en ordinateurs personnels, comparaison internationale, évolution de 1998 à 2016"/>
    <hyperlink ref="C10" location="Tableau_4!A1" display="Equipement TIC des ménages suisses selon le revenu brut du ménage, 2016"/>
    <hyperlink ref="C13" location="Tableau_7!A1" display="Dépenses en biens et services TIC des ménages en Suisse selon la catégorie de dépenses, évolution "/>
    <hyperlink ref="C15" location="Tableau_8!A1" display="Dépenses pour les technologies de l'information et de la communication (TIC) en comparaison internationale, 2012"/>
    <hyperlink ref="C5:H5" location="'Graph_a'!A1" display="Computer-Ausstattung der Haushalte im internationalen Vergleich, 2016"/>
    <hyperlink ref="C7:I7" location="'Tablang_1'!A1" display="Computer-Ausstattung der Haushalte im internationalen Vergleich, Entwicklung "/>
    <hyperlink ref="C8:H8" location="'Tablang_2'!A1" display="IKT-Ausstattung der Schweizer Haushalte nach Produktart, Entwicklung"/>
    <hyperlink ref="C9:I9" location="'Tablang_3'!A1" display="IKT-Ausstattung der Schweizer Haushalte nach Produktart, Anzahl Produkte, 2016"/>
    <hyperlink ref="C10:I10" location="'Tablang_4'!A1" display="IKT-Ausstattung der Schweizer Haushalte nach Bruttohaushaltseinkommen, 2016"/>
    <hyperlink ref="C11:H11" location="'Tablang_5'!A1" display="IKT-Ausstattung der Schweizer Haushalte nach Bildungsstand, 2016"/>
    <hyperlink ref="C12:H12" location="'Tablang_6'!A1" display="IKT-Ausstattung der Schweizer Haushalte nach Haushaltsgrösse, 2016"/>
    <hyperlink ref="C13:K13" location="'Tablang_7'!A1" display="Ausgaben der Haushalte in der Schweiz für IKT-Produkte und -Dienstleistungen nach Ausgabenkategorie, Entwicklung "/>
    <hyperlink ref="C15:F15" location="'Tablong_8'!A1" display="IKT-Ausgaben im internationalen Vergleich, 2012"/>
    <hyperlink ref="A19:D19" r:id="rId1" display="Kommentare und Definitionen: siehe Indikator im Internet"/>
  </hyperlinks>
  <pageMargins left="0.78740157480314965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42"/>
  <sheetViews>
    <sheetView zoomScaleNormal="100" workbookViewId="0">
      <selection activeCell="B2" sqref="B2"/>
    </sheetView>
  </sheetViews>
  <sheetFormatPr baseColWidth="10" defaultColWidth="24.796875" defaultRowHeight="12.75" customHeight="1" x14ac:dyDescent="0.2"/>
  <cols>
    <col min="1" max="1" width="1.296875" style="18" customWidth="1"/>
    <col min="2" max="2" width="19" style="18" customWidth="1"/>
    <col min="3" max="7" width="14" style="45" customWidth="1"/>
    <col min="8" max="8" width="7.796875" style="18" customWidth="1"/>
    <col min="9" max="16384" width="24.796875" style="18"/>
  </cols>
  <sheetData>
    <row r="1" spans="1:7" ht="12.75" customHeight="1" x14ac:dyDescent="0.2">
      <c r="B1" s="160" t="s">
        <v>13</v>
      </c>
      <c r="C1" s="324"/>
      <c r="D1" s="324"/>
      <c r="E1" s="324"/>
      <c r="F1" s="324"/>
      <c r="G1" s="324"/>
    </row>
    <row r="2" spans="1:7" ht="12.75" customHeight="1" x14ac:dyDescent="0.25">
      <c r="B2" s="325" t="s">
        <v>11</v>
      </c>
      <c r="C2" s="326"/>
      <c r="D2" s="326"/>
      <c r="E2" s="326"/>
      <c r="F2" s="326"/>
      <c r="G2" s="326"/>
    </row>
    <row r="3" spans="1:7" s="170" customFormat="1" ht="12.75" customHeight="1" x14ac:dyDescent="0.25">
      <c r="A3" s="18"/>
      <c r="B3" s="159" t="s">
        <v>149</v>
      </c>
      <c r="C3" s="327"/>
      <c r="D3" s="327"/>
      <c r="E3" s="327"/>
      <c r="F3" s="327"/>
      <c r="G3" s="328"/>
    </row>
    <row r="4" spans="1:7" ht="38.25" customHeight="1" thickBot="1" x14ac:dyDescent="0.25">
      <c r="B4" s="329"/>
      <c r="C4" s="330" t="s">
        <v>150</v>
      </c>
      <c r="D4" s="331" t="s">
        <v>151</v>
      </c>
      <c r="E4" s="331" t="s">
        <v>152</v>
      </c>
      <c r="F4" s="331" t="s">
        <v>153</v>
      </c>
      <c r="G4" s="332" t="s">
        <v>154</v>
      </c>
    </row>
    <row r="5" spans="1:7" ht="14.15" customHeight="1" thickTop="1" x14ac:dyDescent="0.2">
      <c r="B5" s="180" t="s">
        <v>19</v>
      </c>
      <c r="C5" s="333">
        <v>1.1264119735214397</v>
      </c>
      <c r="D5" s="334">
        <v>0.80818235044349329</v>
      </c>
      <c r="E5" s="334">
        <v>1.65275460324667</v>
      </c>
      <c r="F5" s="334">
        <v>3.458631086248142</v>
      </c>
      <c r="G5" s="335">
        <v>7.0459800134597446</v>
      </c>
    </row>
    <row r="6" spans="1:7" ht="14.15" customHeight="1" x14ac:dyDescent="0.2">
      <c r="B6" s="180" t="s">
        <v>155</v>
      </c>
      <c r="C6" s="333">
        <v>0.95899053001915902</v>
      </c>
      <c r="D6" s="334">
        <v>1.0442578855839144</v>
      </c>
      <c r="E6" s="334">
        <v>1.2941262621370431</v>
      </c>
      <c r="F6" s="334">
        <v>3.9877478469733094</v>
      </c>
      <c r="G6" s="335">
        <v>7.285122524713425</v>
      </c>
    </row>
    <row r="7" spans="1:7" ht="14.15" customHeight="1" x14ac:dyDescent="0.2">
      <c r="B7" s="180" t="s">
        <v>18</v>
      </c>
      <c r="C7" s="333">
        <v>1.0323049495388292</v>
      </c>
      <c r="D7" s="334">
        <v>1.0734809210965912</v>
      </c>
      <c r="E7" s="334">
        <v>1.492012566428089</v>
      </c>
      <c r="F7" s="334">
        <v>3.5189619598529225</v>
      </c>
      <c r="G7" s="335">
        <v>7.1167603969164315</v>
      </c>
    </row>
    <row r="8" spans="1:7" ht="14.15" customHeight="1" x14ac:dyDescent="0.2">
      <c r="B8" s="180" t="s">
        <v>156</v>
      </c>
      <c r="C8" s="333">
        <v>0.9990462158518334</v>
      </c>
      <c r="D8" s="334">
        <v>0.7964881311155515</v>
      </c>
      <c r="E8" s="334">
        <v>1.7471469737437624</v>
      </c>
      <c r="F8" s="334">
        <v>4.4341272011667332</v>
      </c>
      <c r="G8" s="335">
        <v>7.9768085218778806</v>
      </c>
    </row>
    <row r="9" spans="1:7" s="61" customFormat="1" ht="14.15" customHeight="1" x14ac:dyDescent="0.2">
      <c r="A9" s="18"/>
      <c r="B9" s="180" t="s">
        <v>37</v>
      </c>
      <c r="C9" s="333">
        <v>0.62145223897029356</v>
      </c>
      <c r="D9" s="334">
        <v>0.20558346528610885</v>
      </c>
      <c r="E9" s="334">
        <v>0.62880943705858006</v>
      </c>
      <c r="F9" s="334">
        <v>4.7515127882048329</v>
      </c>
      <c r="G9" s="335">
        <v>6.2073579295198149</v>
      </c>
    </row>
    <row r="10" spans="1:7" ht="14.15" customHeight="1" x14ac:dyDescent="0.2">
      <c r="B10" s="180" t="s">
        <v>21</v>
      </c>
      <c r="C10" s="333">
        <v>1.5347167585337127</v>
      </c>
      <c r="D10" s="334">
        <v>1.3919006189343754</v>
      </c>
      <c r="E10" s="334">
        <v>2.2939493721516322</v>
      </c>
      <c r="F10" s="334">
        <v>3.2887536118928375</v>
      </c>
      <c r="G10" s="335">
        <v>8.5093203615125574</v>
      </c>
    </row>
    <row r="11" spans="1:7" ht="14.15" customHeight="1" x14ac:dyDescent="0.2">
      <c r="B11" s="180" t="s">
        <v>157</v>
      </c>
      <c r="C11" s="333">
        <v>0.9179386590933083</v>
      </c>
      <c r="D11" s="334">
        <v>0.78433449970398827</v>
      </c>
      <c r="E11" s="334">
        <v>0.89057327610187786</v>
      </c>
      <c r="F11" s="334">
        <v>3.0342624723052523</v>
      </c>
      <c r="G11" s="335">
        <v>5.6271089072044278</v>
      </c>
    </row>
    <row r="12" spans="1:7" ht="14.15" customHeight="1" x14ac:dyDescent="0.25">
      <c r="A12" s="50"/>
      <c r="B12" s="180" t="s">
        <v>22</v>
      </c>
      <c r="C12" s="333">
        <v>0.95443373621367045</v>
      </c>
      <c r="D12" s="334">
        <v>0.97371179314669176</v>
      </c>
      <c r="E12" s="334">
        <v>2.7115234101752348</v>
      </c>
      <c r="F12" s="334">
        <v>3.3743940633500764</v>
      </c>
      <c r="G12" s="335">
        <v>8.0140630028856741</v>
      </c>
    </row>
    <row r="13" spans="1:7" ht="14.15" customHeight="1" x14ac:dyDescent="0.2">
      <c r="B13" s="180" t="s">
        <v>34</v>
      </c>
      <c r="C13" s="333">
        <v>1.0795382130719577</v>
      </c>
      <c r="D13" s="334">
        <v>1.2909073135339317</v>
      </c>
      <c r="E13" s="334">
        <v>1.6239297433194257</v>
      </c>
      <c r="F13" s="334">
        <v>6.234623977373948</v>
      </c>
      <c r="G13" s="335">
        <v>10.228999247299265</v>
      </c>
    </row>
    <row r="14" spans="1:7" ht="14.15" customHeight="1" x14ac:dyDescent="0.2">
      <c r="B14" s="180" t="s">
        <v>17</v>
      </c>
      <c r="C14" s="333">
        <v>1.1363363049475221</v>
      </c>
      <c r="D14" s="334">
        <v>0.81944548777064274</v>
      </c>
      <c r="E14" s="334">
        <v>2.206271092796058</v>
      </c>
      <c r="F14" s="334">
        <v>3.1160447031786838</v>
      </c>
      <c r="G14" s="335">
        <v>7.2780975886929067</v>
      </c>
    </row>
    <row r="15" spans="1:7" ht="14.15" customHeight="1" x14ac:dyDescent="0.2">
      <c r="B15" s="180" t="s">
        <v>158</v>
      </c>
      <c r="C15" s="333">
        <v>1.213092628560283</v>
      </c>
      <c r="D15" s="334">
        <v>1.27416518417714</v>
      </c>
      <c r="E15" s="334">
        <v>1.2284993982857304</v>
      </c>
      <c r="F15" s="334">
        <v>3.7731919022450664</v>
      </c>
      <c r="G15" s="335">
        <v>7.4889491132682187</v>
      </c>
    </row>
    <row r="16" spans="1:7" ht="14.15" customHeight="1" x14ac:dyDescent="0.2">
      <c r="B16" s="180" t="s">
        <v>15</v>
      </c>
      <c r="C16" s="333">
        <v>0.88678708950937002</v>
      </c>
      <c r="D16" s="334">
        <v>0.62159088805240903</v>
      </c>
      <c r="E16" s="334">
        <v>1.3870912031273614</v>
      </c>
      <c r="F16" s="334">
        <v>3.1170985501160491</v>
      </c>
      <c r="G16" s="335">
        <v>6.0125677308051895</v>
      </c>
    </row>
    <row r="17" spans="2:7" ht="14.15" customHeight="1" x14ac:dyDescent="0.2">
      <c r="B17" s="180" t="s">
        <v>159</v>
      </c>
      <c r="C17" s="333">
        <v>1.1792702773279853</v>
      </c>
      <c r="D17" s="334">
        <v>0.35240651665709899</v>
      </c>
      <c r="E17" s="334">
        <v>1.6968438725399164</v>
      </c>
      <c r="F17" s="334">
        <v>5.5535727993408921</v>
      </c>
      <c r="G17" s="335">
        <v>8.7820934658658913</v>
      </c>
    </row>
    <row r="18" spans="2:7" ht="14.15" customHeight="1" x14ac:dyDescent="0.2">
      <c r="B18" s="180" t="s">
        <v>24</v>
      </c>
      <c r="C18" s="333">
        <v>1.0431685986136334</v>
      </c>
      <c r="D18" s="334">
        <v>1.0301761717232176</v>
      </c>
      <c r="E18" s="334">
        <v>1.6078955922847353</v>
      </c>
      <c r="F18" s="334">
        <v>2.7606749416010619</v>
      </c>
      <c r="G18" s="335">
        <v>6.4419153042226496</v>
      </c>
    </row>
    <row r="19" spans="2:7" ht="14.15" customHeight="1" x14ac:dyDescent="0.2">
      <c r="B19" s="180" t="s">
        <v>23</v>
      </c>
      <c r="C19" s="333">
        <v>1.1467074098366332</v>
      </c>
      <c r="D19" s="334">
        <v>1.4952119138911042</v>
      </c>
      <c r="E19" s="334">
        <v>1.8877776047688941</v>
      </c>
      <c r="F19" s="334">
        <v>4.0002356093128251</v>
      </c>
      <c r="G19" s="335">
        <v>8.5299325378094562</v>
      </c>
    </row>
    <row r="20" spans="2:7" ht="14.15" customHeight="1" x14ac:dyDescent="0.2">
      <c r="B20" s="180" t="s">
        <v>160</v>
      </c>
      <c r="C20" s="333">
        <v>0.71058410550426387</v>
      </c>
      <c r="D20" s="334">
        <v>0.56882999474122731</v>
      </c>
      <c r="E20" s="334">
        <v>0.56731120875025631</v>
      </c>
      <c r="F20" s="334">
        <v>4.53451415515931</v>
      </c>
      <c r="G20" s="335">
        <v>6.3812394641550583</v>
      </c>
    </row>
    <row r="21" spans="2:7" ht="14.15" customHeight="1" x14ac:dyDescent="0.2">
      <c r="B21" s="336" t="s">
        <v>161</v>
      </c>
      <c r="C21" s="333">
        <v>1.5275900481815858</v>
      </c>
      <c r="D21" s="334">
        <v>1.1722979186770259</v>
      </c>
      <c r="E21" s="334">
        <v>2.9570954793182209</v>
      </c>
      <c r="F21" s="334">
        <v>3.3334438663400205</v>
      </c>
      <c r="G21" s="335">
        <v>8.9904273125168519</v>
      </c>
    </row>
    <row r="22" spans="2:7" ht="14.15" customHeight="1" x14ac:dyDescent="0.2">
      <c r="B22" s="180" t="s">
        <v>162</v>
      </c>
      <c r="C22" s="333">
        <v>1.381497851614224</v>
      </c>
      <c r="D22" s="334">
        <v>1.3536792782189686</v>
      </c>
      <c r="E22" s="334">
        <v>2.8815144946996951</v>
      </c>
      <c r="F22" s="334">
        <v>2.5136248865507254</v>
      </c>
      <c r="G22" s="335">
        <v>8.1303165110836151</v>
      </c>
    </row>
    <row r="23" spans="2:7" ht="14.15" customHeight="1" x14ac:dyDescent="0.2">
      <c r="B23" s="180" t="s">
        <v>163</v>
      </c>
      <c r="C23" s="333">
        <v>1.7319324187930418</v>
      </c>
      <c r="D23" s="334">
        <v>2.1915067999330606</v>
      </c>
      <c r="E23" s="334">
        <v>1.9213785610351752</v>
      </c>
      <c r="F23" s="334">
        <v>4.1647529125825802</v>
      </c>
      <c r="G23" s="335">
        <v>10.009570692343857</v>
      </c>
    </row>
    <row r="24" spans="2:7" ht="14.15" customHeight="1" thickBot="1" x14ac:dyDescent="0.25">
      <c r="B24" s="329" t="s">
        <v>164</v>
      </c>
      <c r="C24" s="337">
        <v>0.96835838042738631</v>
      </c>
      <c r="D24" s="338">
        <v>0.77075554147085601</v>
      </c>
      <c r="E24" s="338">
        <v>1.8775081436853407</v>
      </c>
      <c r="F24" s="338">
        <v>3.6364229871111271</v>
      </c>
      <c r="G24" s="339">
        <v>7.253045052694711</v>
      </c>
    </row>
    <row r="25" spans="2:7" ht="12.75" customHeight="1" thickTop="1" x14ac:dyDescent="0.2">
      <c r="B25" s="159" t="s">
        <v>165</v>
      </c>
      <c r="C25" s="327"/>
      <c r="D25" s="327"/>
      <c r="E25" s="327"/>
      <c r="F25" s="327"/>
      <c r="G25" s="313" t="s">
        <v>166</v>
      </c>
    </row>
    <row r="26" spans="2:7" ht="12.75" customHeight="1" x14ac:dyDescent="0.2">
      <c r="B26" s="336" t="s">
        <v>167</v>
      </c>
      <c r="C26" s="327"/>
      <c r="D26" s="327"/>
      <c r="E26" s="327"/>
      <c r="F26" s="327"/>
      <c r="G26" s="328"/>
    </row>
    <row r="27" spans="2:7" ht="12.75" customHeight="1" x14ac:dyDescent="0.2">
      <c r="B27" s="19" t="s">
        <v>168</v>
      </c>
      <c r="C27" s="46"/>
      <c r="D27" s="46"/>
      <c r="E27" s="46"/>
      <c r="F27" s="46"/>
      <c r="G27" s="46"/>
    </row>
    <row r="28" spans="2:7" ht="12.75" customHeight="1" x14ac:dyDescent="0.2">
      <c r="B28" s="19"/>
      <c r="C28" s="46"/>
      <c r="D28" s="46"/>
      <c r="E28" s="46"/>
      <c r="F28" s="46"/>
      <c r="G28" s="18"/>
    </row>
    <row r="29" spans="2:7" ht="12.75" customHeight="1" x14ac:dyDescent="0.2">
      <c r="B29" s="19"/>
      <c r="C29" s="46"/>
      <c r="D29" s="46"/>
      <c r="E29" s="46"/>
      <c r="F29" s="46"/>
      <c r="G29" s="46"/>
    </row>
    <row r="30" spans="2:7" ht="12.75" customHeight="1" x14ac:dyDescent="0.2">
      <c r="B30" s="19"/>
      <c r="C30" s="46"/>
      <c r="D30" s="46"/>
      <c r="E30" s="46"/>
      <c r="F30" s="46"/>
      <c r="G30" s="46"/>
    </row>
    <row r="31" spans="2:7" ht="12.75" customHeight="1" x14ac:dyDescent="0.2">
      <c r="B31" s="19"/>
      <c r="C31" s="46"/>
      <c r="D31" s="46"/>
      <c r="E31" s="46"/>
      <c r="F31" s="46"/>
      <c r="G31" s="46"/>
    </row>
    <row r="32" spans="2:7" ht="12.75" customHeight="1" x14ac:dyDescent="0.2">
      <c r="B32" s="19"/>
      <c r="C32" s="46"/>
      <c r="D32" s="46"/>
      <c r="E32" s="46"/>
      <c r="F32" s="46"/>
      <c r="G32" s="46"/>
    </row>
    <row r="33" spans="2:7" ht="12.75" customHeight="1" x14ac:dyDescent="0.2">
      <c r="B33" s="19"/>
      <c r="C33" s="46"/>
      <c r="D33" s="46"/>
      <c r="E33" s="46"/>
      <c r="F33" s="46"/>
      <c r="G33" s="46"/>
    </row>
    <row r="34" spans="2:7" ht="12.75" customHeight="1" x14ac:dyDescent="0.2">
      <c r="B34" s="19"/>
      <c r="C34" s="46"/>
      <c r="D34" s="46"/>
      <c r="E34" s="46"/>
      <c r="F34" s="46"/>
      <c r="G34" s="46"/>
    </row>
    <row r="35" spans="2:7" ht="12.75" customHeight="1" x14ac:dyDescent="0.2">
      <c r="B35" s="19"/>
      <c r="C35" s="46"/>
      <c r="D35" s="46"/>
      <c r="E35" s="46"/>
      <c r="F35" s="46"/>
      <c r="G35" s="46"/>
    </row>
    <row r="36" spans="2:7" ht="12.75" customHeight="1" x14ac:dyDescent="0.2">
      <c r="B36" s="19"/>
      <c r="C36" s="46"/>
      <c r="D36" s="46"/>
      <c r="E36" s="46"/>
      <c r="F36" s="46"/>
      <c r="G36" s="46"/>
    </row>
    <row r="37" spans="2:7" ht="12.75" customHeight="1" x14ac:dyDescent="0.2">
      <c r="B37" s="19"/>
      <c r="C37" s="46"/>
      <c r="D37" s="46"/>
      <c r="E37" s="46"/>
      <c r="F37" s="46"/>
      <c r="G37" s="46"/>
    </row>
    <row r="38" spans="2:7" ht="12.75" customHeight="1" x14ac:dyDescent="0.2">
      <c r="B38" s="19"/>
      <c r="C38" s="46"/>
      <c r="D38" s="46"/>
      <c r="E38" s="46"/>
      <c r="F38" s="46"/>
      <c r="G38" s="46"/>
    </row>
    <row r="39" spans="2:7" ht="12.75" customHeight="1" x14ac:dyDescent="0.2">
      <c r="B39" s="19"/>
      <c r="C39" s="46"/>
      <c r="D39" s="46"/>
      <c r="E39" s="46"/>
      <c r="F39" s="46"/>
      <c r="G39" s="46"/>
    </row>
    <row r="40" spans="2:7" ht="12.75" customHeight="1" x14ac:dyDescent="0.2">
      <c r="B40" s="19"/>
      <c r="C40" s="46"/>
      <c r="D40" s="46"/>
      <c r="E40" s="46"/>
      <c r="F40" s="46"/>
      <c r="G40" s="46"/>
    </row>
    <row r="41" spans="2:7" ht="12.75" customHeight="1" x14ac:dyDescent="0.2">
      <c r="B41" s="19"/>
      <c r="C41" s="46"/>
      <c r="D41" s="46"/>
      <c r="E41" s="46"/>
      <c r="F41" s="46"/>
      <c r="G41" s="46"/>
    </row>
    <row r="42" spans="2:7" ht="12.75" customHeight="1" x14ac:dyDescent="0.2">
      <c r="B42" s="19"/>
      <c r="C42" s="46"/>
      <c r="D42" s="46"/>
      <c r="E42" s="46"/>
      <c r="F42" s="46"/>
      <c r="G42" s="46"/>
    </row>
  </sheetData>
  <hyperlinks>
    <hyperlink ref="B1" location="'Titel'!A1" display="Titres"/>
  </hyperlinks>
  <pageMargins left="0" right="0" top="0" bottom="0" header="0.51181102362204722" footer="0.51181102362204722"/>
  <pageSetup paperSize="9" orientation="landscape" verticalDpi="72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6">
    <pageSetUpPr fitToPage="1"/>
  </sheetPr>
  <dimension ref="B1:K47"/>
  <sheetViews>
    <sheetView zoomScaleNormal="100" workbookViewId="0">
      <selection activeCell="B2" sqref="B2"/>
    </sheetView>
  </sheetViews>
  <sheetFormatPr baseColWidth="10" defaultColWidth="24.796875" defaultRowHeight="12.75" customHeight="1" x14ac:dyDescent="0.2"/>
  <cols>
    <col min="1" max="1" width="1.296875" style="18" customWidth="1"/>
    <col min="2" max="2" width="27.796875" style="18" customWidth="1"/>
    <col min="3" max="3" width="22.5" style="18" customWidth="1"/>
    <col min="4" max="6" width="18.796875" style="18" customWidth="1"/>
    <col min="7" max="7" width="9.5" style="18" customWidth="1"/>
    <col min="8" max="8" width="16.296875" style="18" customWidth="1"/>
    <col min="9" max="9" width="13.69921875" style="18" customWidth="1"/>
    <col min="10" max="16384" width="24.796875" style="18"/>
  </cols>
  <sheetData>
    <row r="1" spans="2:11" ht="12.75" customHeight="1" x14ac:dyDescent="0.25">
      <c r="B1" s="28" t="s">
        <v>13</v>
      </c>
      <c r="C1" s="15"/>
      <c r="D1" s="15"/>
      <c r="E1" s="15"/>
      <c r="F1" s="16"/>
      <c r="G1" s="1"/>
    </row>
    <row r="2" spans="2:11" ht="12.75" customHeight="1" x14ac:dyDescent="0.2">
      <c r="B2" s="31" t="s">
        <v>185</v>
      </c>
      <c r="C2" s="11"/>
      <c r="D2" s="11"/>
      <c r="E2" s="14"/>
      <c r="G2" s="14"/>
    </row>
    <row r="3" spans="2:11" ht="12.75" customHeight="1" x14ac:dyDescent="0.2">
      <c r="B3" s="7" t="s">
        <v>14</v>
      </c>
      <c r="C3" s="11"/>
      <c r="D3" s="11"/>
      <c r="E3" s="36"/>
      <c r="F3" s="37"/>
      <c r="G3" s="37"/>
    </row>
    <row r="4" spans="2:11" ht="24" customHeight="1" x14ac:dyDescent="0.2">
      <c r="B4" s="53"/>
      <c r="C4" s="30"/>
      <c r="D4" s="11"/>
      <c r="E4" s="12"/>
      <c r="F4" s="32"/>
      <c r="G4" s="32"/>
    </row>
    <row r="5" spans="2:11" ht="12.75" customHeight="1" x14ac:dyDescent="0.2">
      <c r="B5" s="343" t="s">
        <v>15</v>
      </c>
      <c r="C5" s="354">
        <v>66.587999999999994</v>
      </c>
      <c r="D5" s="34"/>
      <c r="E5" s="12"/>
      <c r="F5" s="34"/>
      <c r="G5" s="32"/>
    </row>
    <row r="6" spans="2:11" ht="12.75" customHeight="1" x14ac:dyDescent="0.2">
      <c r="B6" s="12" t="s">
        <v>37</v>
      </c>
      <c r="C6" s="52">
        <v>71.632999999999996</v>
      </c>
      <c r="D6" s="34"/>
      <c r="E6" s="12"/>
      <c r="F6" s="19"/>
      <c r="G6" s="32"/>
      <c r="K6" s="12"/>
    </row>
    <row r="7" spans="2:11" ht="12.75" customHeight="1" x14ac:dyDescent="0.2">
      <c r="B7" s="12" t="s">
        <v>159</v>
      </c>
      <c r="C7" s="52">
        <v>75.863</v>
      </c>
      <c r="D7" s="34"/>
      <c r="E7" s="12"/>
      <c r="F7" s="19"/>
      <c r="G7" s="32"/>
      <c r="K7" s="12"/>
    </row>
    <row r="8" spans="2:11" ht="12.75" customHeight="1" x14ac:dyDescent="0.2">
      <c r="B8" s="12" t="s">
        <v>188</v>
      </c>
      <c r="C8" s="52">
        <v>77.482799999999997</v>
      </c>
      <c r="D8" s="34"/>
      <c r="E8" s="12"/>
      <c r="F8" s="33"/>
      <c r="G8" s="32"/>
      <c r="K8" s="12"/>
    </row>
    <row r="9" spans="2:11" ht="12.75" customHeight="1" x14ac:dyDescent="0.2">
      <c r="B9" s="344" t="s">
        <v>21</v>
      </c>
      <c r="C9" s="52">
        <v>77.731999999999999</v>
      </c>
      <c r="D9" s="34"/>
      <c r="E9" s="12"/>
      <c r="F9" s="19"/>
      <c r="G9" s="32"/>
      <c r="K9" s="12"/>
    </row>
    <row r="10" spans="2:11" ht="12.75" customHeight="1" x14ac:dyDescent="0.2">
      <c r="B10" s="12" t="s">
        <v>157</v>
      </c>
      <c r="C10" s="52">
        <v>81.415000000000006</v>
      </c>
      <c r="D10" s="34"/>
      <c r="E10" s="12"/>
      <c r="F10" s="19"/>
      <c r="G10" s="32"/>
      <c r="K10" s="12"/>
    </row>
    <row r="11" spans="2:11" ht="12.75" customHeight="1" x14ac:dyDescent="0.2">
      <c r="B11" s="344" t="s">
        <v>189</v>
      </c>
      <c r="C11" s="52">
        <v>83.054000000000002</v>
      </c>
      <c r="D11" s="34"/>
      <c r="E11" s="12"/>
      <c r="F11" s="34"/>
      <c r="G11" s="32"/>
      <c r="K11" s="12"/>
    </row>
    <row r="12" spans="2:11" s="50" customFormat="1" ht="12.75" customHeight="1" x14ac:dyDescent="0.25">
      <c r="B12" s="344" t="s">
        <v>190</v>
      </c>
      <c r="C12" s="52">
        <v>83.198999999999998</v>
      </c>
      <c r="D12" s="34"/>
      <c r="E12" s="12"/>
      <c r="F12" s="19"/>
      <c r="G12" s="32"/>
      <c r="H12" s="18"/>
      <c r="I12" s="18"/>
      <c r="K12" s="12"/>
    </row>
    <row r="13" spans="2:11" ht="12.75" customHeight="1" x14ac:dyDescent="0.2">
      <c r="B13" s="12" t="s">
        <v>191</v>
      </c>
      <c r="C13" s="52">
        <v>85.3733</v>
      </c>
      <c r="D13" s="34"/>
      <c r="E13" s="12"/>
      <c r="F13" s="19"/>
      <c r="G13" s="38"/>
      <c r="K13" s="12"/>
    </row>
    <row r="14" spans="2:11" ht="12.75" customHeight="1" x14ac:dyDescent="0.25">
      <c r="B14" s="12" t="s">
        <v>34</v>
      </c>
      <c r="C14" s="52">
        <v>87.355000000000004</v>
      </c>
      <c r="D14" s="48"/>
      <c r="E14" s="42"/>
      <c r="F14" s="48"/>
      <c r="G14" s="47"/>
      <c r="H14" s="50"/>
      <c r="I14" s="50"/>
      <c r="K14" s="12"/>
    </row>
    <row r="15" spans="2:11" ht="12.75" customHeight="1" x14ac:dyDescent="0.2">
      <c r="B15" s="344" t="s">
        <v>173</v>
      </c>
      <c r="C15" s="52">
        <v>87.463999999999999</v>
      </c>
      <c r="D15" s="34"/>
      <c r="E15" s="12"/>
      <c r="F15" s="19"/>
      <c r="G15" s="32"/>
      <c r="K15" s="12"/>
    </row>
    <row r="16" spans="2:11" ht="12.75" customHeight="1" x14ac:dyDescent="0.2">
      <c r="B16" s="344" t="s">
        <v>171</v>
      </c>
      <c r="C16" s="52">
        <v>88.102500000000006</v>
      </c>
      <c r="D16" s="34"/>
      <c r="E16" s="12"/>
      <c r="F16" s="19"/>
      <c r="G16" s="32"/>
      <c r="K16" s="12"/>
    </row>
    <row r="17" spans="2:11" ht="12.75" customHeight="1" x14ac:dyDescent="0.25">
      <c r="B17" s="344" t="s">
        <v>20</v>
      </c>
      <c r="C17" s="52">
        <v>88.46</v>
      </c>
      <c r="D17" s="34"/>
      <c r="E17" s="12"/>
      <c r="F17" s="19"/>
      <c r="G17" s="32"/>
      <c r="K17" s="42"/>
    </row>
    <row r="18" spans="2:11" ht="12.75" customHeight="1" x14ac:dyDescent="0.2">
      <c r="B18" s="12" t="s">
        <v>18</v>
      </c>
      <c r="C18" s="52">
        <v>90.953000000000003</v>
      </c>
      <c r="D18" s="33"/>
      <c r="E18" s="12"/>
      <c r="F18" s="19"/>
      <c r="G18" s="32"/>
      <c r="K18" s="12"/>
    </row>
    <row r="19" spans="2:11" ht="12.75" customHeight="1" x14ac:dyDescent="0.2">
      <c r="B19" s="344" t="s">
        <v>192</v>
      </c>
      <c r="C19" s="52">
        <v>91.139200000000002</v>
      </c>
      <c r="D19" s="33"/>
      <c r="E19" s="12"/>
      <c r="F19" s="19"/>
      <c r="G19" s="32"/>
      <c r="K19" s="12"/>
    </row>
    <row r="20" spans="2:11" ht="12.75" customHeight="1" x14ac:dyDescent="0.25">
      <c r="B20" s="345" t="s">
        <v>193</v>
      </c>
      <c r="C20" s="60">
        <v>92.988</v>
      </c>
      <c r="D20" s="33"/>
      <c r="E20" s="12"/>
      <c r="F20" s="19"/>
      <c r="G20" s="32"/>
      <c r="K20" s="12"/>
    </row>
    <row r="21" spans="2:11" ht="12.75" customHeight="1" thickBot="1" x14ac:dyDescent="0.25">
      <c r="B21" s="54" t="s">
        <v>172</v>
      </c>
      <c r="C21" s="56">
        <v>95</v>
      </c>
      <c r="D21" s="33"/>
      <c r="E21" s="12"/>
      <c r="F21" s="19"/>
      <c r="G21" s="32"/>
      <c r="K21" s="12"/>
    </row>
    <row r="22" spans="2:11" ht="15.5" customHeight="1" thickTop="1" x14ac:dyDescent="0.2">
      <c r="B22" s="41" t="s">
        <v>25</v>
      </c>
      <c r="C22" s="35" t="s">
        <v>186</v>
      </c>
      <c r="D22" s="11"/>
      <c r="E22" s="12"/>
      <c r="F22" s="34"/>
      <c r="K22" s="12"/>
    </row>
    <row r="23" spans="2:11" ht="12.75" customHeight="1" x14ac:dyDescent="0.2">
      <c r="B23" s="11" t="s">
        <v>26</v>
      </c>
      <c r="D23" s="11"/>
      <c r="E23" s="20"/>
      <c r="F23" s="21"/>
      <c r="K23" s="267"/>
    </row>
    <row r="24" spans="2:11" ht="12.75" customHeight="1" x14ac:dyDescent="0.2">
      <c r="B24" s="18" t="s">
        <v>187</v>
      </c>
      <c r="D24" s="11"/>
      <c r="E24" s="20"/>
      <c r="F24" s="21"/>
      <c r="K24" s="267"/>
    </row>
    <row r="25" spans="2:11" ht="12.75" customHeight="1" x14ac:dyDescent="0.2">
      <c r="B25" s="14"/>
      <c r="D25" s="19"/>
      <c r="E25" s="20"/>
      <c r="F25" s="21"/>
    </row>
    <row r="27" spans="2:11" ht="12.75" customHeight="1" x14ac:dyDescent="0.2">
      <c r="B27" s="267"/>
      <c r="C27" s="19"/>
      <c r="D27" s="19"/>
      <c r="E27" s="20"/>
      <c r="F27" s="21"/>
    </row>
    <row r="28" spans="2:11" ht="12.75" customHeight="1" x14ac:dyDescent="0.2">
      <c r="B28" s="267"/>
      <c r="C28" s="19"/>
      <c r="D28" s="22"/>
      <c r="E28" s="20"/>
      <c r="F28" s="21"/>
    </row>
    <row r="29" spans="2:11" ht="12.75" customHeight="1" x14ac:dyDescent="0.2">
      <c r="B29" s="12"/>
      <c r="C29" s="19"/>
      <c r="D29" s="22"/>
      <c r="E29" s="22"/>
      <c r="F29" s="21"/>
    </row>
    <row r="30" spans="2:11" ht="12.75" customHeight="1" x14ac:dyDescent="0.2">
      <c r="B30" s="12"/>
    </row>
    <row r="31" spans="2:11" ht="12.75" customHeight="1" x14ac:dyDescent="0.2">
      <c r="B31" s="12"/>
    </row>
    <row r="32" spans="2:11" ht="12.75" customHeight="1" x14ac:dyDescent="0.2">
      <c r="B32" s="12"/>
    </row>
    <row r="33" spans="2:2" ht="12.75" customHeight="1" x14ac:dyDescent="0.2">
      <c r="B33" s="12"/>
    </row>
    <row r="34" spans="2:2" ht="12.75" customHeight="1" x14ac:dyDescent="0.2">
      <c r="B34" s="12"/>
    </row>
    <row r="35" spans="2:2" ht="12.75" customHeight="1" x14ac:dyDescent="0.2">
      <c r="B35" s="12"/>
    </row>
    <row r="36" spans="2:2" ht="12.75" customHeight="1" x14ac:dyDescent="0.2">
      <c r="B36" s="12"/>
    </row>
    <row r="37" spans="2:2" ht="12.75" customHeight="1" x14ac:dyDescent="0.2">
      <c r="B37" s="344"/>
    </row>
    <row r="38" spans="2:2" ht="12.75" customHeight="1" x14ac:dyDescent="0.2">
      <c r="B38" s="344"/>
    </row>
    <row r="39" spans="2:2" ht="12.75" customHeight="1" x14ac:dyDescent="0.2">
      <c r="B39" s="344"/>
    </row>
    <row r="40" spans="2:2" ht="12.75" customHeight="1" x14ac:dyDescent="0.25">
      <c r="B40" s="345"/>
    </row>
    <row r="41" spans="2:2" ht="12.75" customHeight="1" x14ac:dyDescent="0.2">
      <c r="B41" s="344"/>
    </row>
    <row r="42" spans="2:2" ht="12.75" customHeight="1" x14ac:dyDescent="0.2">
      <c r="B42" s="344"/>
    </row>
    <row r="43" spans="2:2" ht="12.75" customHeight="1" x14ac:dyDescent="0.2">
      <c r="B43" s="344"/>
    </row>
    <row r="44" spans="2:2" ht="12.75" customHeight="1" x14ac:dyDescent="0.2">
      <c r="B44" s="344"/>
    </row>
    <row r="45" spans="2:2" ht="12.75" customHeight="1" x14ac:dyDescent="0.2">
      <c r="B45" s="12"/>
    </row>
    <row r="46" spans="2:2" ht="12.75" customHeight="1" x14ac:dyDescent="0.2">
      <c r="B46" s="12"/>
    </row>
    <row r="47" spans="2:2" ht="12.75" customHeight="1" x14ac:dyDescent="0.2">
      <c r="B47" s="267"/>
    </row>
  </sheetData>
  <sortState ref="B5:C21">
    <sortCondition ref="C5:C21"/>
  </sortState>
  <phoneticPr fontId="12" type="noConversion"/>
  <hyperlinks>
    <hyperlink ref="B1" location="'Titel'!A1" display="page des titres"/>
  </hyperlinks>
  <pageMargins left="0" right="0" top="0" bottom="0" header="0.51181102362204722" footer="0.51181102362204722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5"/>
  <dimension ref="A1:Y47"/>
  <sheetViews>
    <sheetView zoomScaleNormal="100" workbookViewId="0">
      <selection activeCell="B2" sqref="B2"/>
    </sheetView>
  </sheetViews>
  <sheetFormatPr baseColWidth="10" defaultColWidth="24.796875" defaultRowHeight="12.75" customHeight="1" x14ac:dyDescent="0.2"/>
  <cols>
    <col min="1" max="1" width="1.296875" style="18" customWidth="1"/>
    <col min="2" max="2" width="28" style="18" customWidth="1"/>
    <col min="3" max="10" width="11.796875" style="18" customWidth="1"/>
    <col min="11" max="11" width="11.796875" style="45" customWidth="1"/>
    <col min="12" max="12" width="11.296875" style="18" customWidth="1"/>
    <col min="13" max="25" width="8.69921875" style="18" customWidth="1"/>
    <col min="26" max="16384" width="24.796875" style="18"/>
  </cols>
  <sheetData>
    <row r="1" spans="1:25" ht="12.75" customHeight="1" x14ac:dyDescent="0.25">
      <c r="B1" s="28" t="s">
        <v>13</v>
      </c>
      <c r="C1" s="15"/>
      <c r="D1" s="15"/>
      <c r="E1" s="15"/>
      <c r="F1" s="15"/>
      <c r="G1" s="16"/>
      <c r="H1" s="16"/>
      <c r="I1" s="1"/>
      <c r="J1" s="1"/>
      <c r="K1" s="44"/>
      <c r="L1" s="17"/>
    </row>
    <row r="2" spans="1:25" ht="12.75" customHeight="1" x14ac:dyDescent="0.2">
      <c r="B2" s="340" t="s">
        <v>27</v>
      </c>
      <c r="C2" s="11"/>
      <c r="D2" s="11"/>
      <c r="E2" s="11"/>
      <c r="F2" s="11"/>
      <c r="I2" s="14"/>
      <c r="J2" s="148"/>
      <c r="K2" s="149"/>
      <c r="L2" s="148"/>
      <c r="M2" s="148"/>
    </row>
    <row r="3" spans="1:25" ht="12.75" customHeight="1" x14ac:dyDescent="0.2">
      <c r="B3" s="7" t="s">
        <v>14</v>
      </c>
      <c r="C3" s="11"/>
      <c r="D3" s="11"/>
      <c r="E3" s="11"/>
      <c r="F3" s="11"/>
      <c r="G3" s="3"/>
      <c r="H3" s="3"/>
      <c r="I3" s="4"/>
    </row>
    <row r="4" spans="1:25" ht="13.5" customHeight="1" x14ac:dyDescent="0.2">
      <c r="B4" s="53"/>
      <c r="C4" s="30">
        <v>1998</v>
      </c>
      <c r="D4" s="30">
        <v>1999</v>
      </c>
      <c r="E4" s="30">
        <v>2000</v>
      </c>
      <c r="F4" s="30">
        <v>2001</v>
      </c>
      <c r="G4" s="30">
        <v>2002</v>
      </c>
      <c r="H4" s="30">
        <v>2003</v>
      </c>
      <c r="I4" s="30">
        <v>2004</v>
      </c>
      <c r="J4" s="30">
        <v>2005</v>
      </c>
      <c r="K4" s="30">
        <v>2006</v>
      </c>
      <c r="L4" s="30">
        <v>2007</v>
      </c>
      <c r="M4" s="30">
        <v>2008</v>
      </c>
      <c r="N4" s="30">
        <v>2009</v>
      </c>
      <c r="O4" s="30">
        <v>2010</v>
      </c>
      <c r="P4" s="30">
        <v>2011</v>
      </c>
      <c r="Q4" s="30">
        <v>2012</v>
      </c>
      <c r="R4" s="30">
        <v>2013</v>
      </c>
      <c r="S4" s="30">
        <v>2014</v>
      </c>
      <c r="T4" s="30">
        <v>2015</v>
      </c>
      <c r="U4" s="30">
        <v>2016</v>
      </c>
      <c r="V4" s="30">
        <v>2017</v>
      </c>
      <c r="W4" s="30">
        <v>2018</v>
      </c>
      <c r="X4" s="30">
        <v>2019</v>
      </c>
      <c r="Y4" s="30">
        <v>2020</v>
      </c>
    </row>
    <row r="5" spans="1:25" ht="12.75" customHeight="1" x14ac:dyDescent="0.2">
      <c r="B5" s="12" t="s">
        <v>24</v>
      </c>
      <c r="C5" s="52">
        <v>57</v>
      </c>
      <c r="D5" s="52">
        <v>67</v>
      </c>
      <c r="E5" s="52">
        <v>65</v>
      </c>
      <c r="F5" s="52">
        <v>65</v>
      </c>
      <c r="G5" s="52">
        <v>70</v>
      </c>
      <c r="H5" s="52">
        <v>71.2</v>
      </c>
      <c r="I5" s="52">
        <v>71.540000000000006</v>
      </c>
      <c r="J5" s="52">
        <v>74</v>
      </c>
      <c r="K5" s="52">
        <v>75</v>
      </c>
      <c r="L5" s="52">
        <v>82</v>
      </c>
      <c r="M5" s="52">
        <v>85.8</v>
      </c>
      <c r="N5" s="52">
        <v>87.5946</v>
      </c>
      <c r="O5" s="52">
        <v>90.944100000000006</v>
      </c>
      <c r="P5" s="52">
        <v>90.97</v>
      </c>
      <c r="Q5" s="52">
        <v>91.9</v>
      </c>
      <c r="R5" s="52">
        <v>93.281599999999997</v>
      </c>
      <c r="S5" s="52">
        <v>95.4</v>
      </c>
      <c r="T5" s="52">
        <v>96</v>
      </c>
      <c r="U5" s="52">
        <v>97.559100000000001</v>
      </c>
      <c r="V5" s="52">
        <v>95</v>
      </c>
      <c r="W5" s="52"/>
      <c r="X5" s="52"/>
      <c r="Y5" s="52"/>
    </row>
    <row r="6" spans="1:25" ht="12.75" customHeight="1" x14ac:dyDescent="0.2">
      <c r="B6" s="12" t="s">
        <v>21</v>
      </c>
      <c r="C6" s="52">
        <v>53</v>
      </c>
      <c r="D6" s="52">
        <v>60.1</v>
      </c>
      <c r="E6" s="52">
        <v>65</v>
      </c>
      <c r="F6" s="52">
        <v>69.56</v>
      </c>
      <c r="G6" s="52">
        <v>72.22</v>
      </c>
      <c r="H6" s="52">
        <v>78.52</v>
      </c>
      <c r="I6" s="52">
        <v>79.319999999999993</v>
      </c>
      <c r="J6" s="52">
        <v>84</v>
      </c>
      <c r="K6" s="52">
        <v>85</v>
      </c>
      <c r="L6" s="52">
        <v>83</v>
      </c>
      <c r="M6" s="52">
        <v>85.46</v>
      </c>
      <c r="N6" s="52">
        <v>86.234399999999994</v>
      </c>
      <c r="O6" s="52">
        <v>88.024900000000002</v>
      </c>
      <c r="P6" s="52">
        <v>90.44</v>
      </c>
      <c r="Q6" s="52">
        <v>92.26</v>
      </c>
      <c r="R6" s="52">
        <v>93.082499999999996</v>
      </c>
      <c r="S6" s="52">
        <v>92.677899999999994</v>
      </c>
      <c r="T6" s="52">
        <v>92.275099999999995</v>
      </c>
      <c r="U6" s="52">
        <v>95</v>
      </c>
      <c r="V6" s="52">
        <v>89.548400000000001</v>
      </c>
      <c r="W6" s="52">
        <v>89.548400000000001</v>
      </c>
      <c r="X6" s="52">
        <v>88.891400000000004</v>
      </c>
      <c r="Y6" s="52">
        <v>77.731999999999999</v>
      </c>
    </row>
    <row r="7" spans="1:25" ht="12.75" customHeight="1" x14ac:dyDescent="0.2">
      <c r="B7" s="12" t="s">
        <v>29</v>
      </c>
      <c r="C7" s="52">
        <v>38.700000000000003</v>
      </c>
      <c r="D7" s="52">
        <v>44.9</v>
      </c>
      <c r="E7" s="52">
        <v>47.3</v>
      </c>
      <c r="F7" s="52">
        <v>53</v>
      </c>
      <c r="G7" s="52">
        <v>60.98</v>
      </c>
      <c r="H7" s="52">
        <v>65.22</v>
      </c>
      <c r="I7" s="52">
        <v>68.7</v>
      </c>
      <c r="J7" s="52">
        <v>70</v>
      </c>
      <c r="K7" s="52">
        <v>77</v>
      </c>
      <c r="L7" s="52">
        <v>79</v>
      </c>
      <c r="M7" s="52">
        <v>81.819999999999993</v>
      </c>
      <c r="N7" s="52">
        <v>84.092600000000004</v>
      </c>
      <c r="O7" s="52">
        <v>85.740600000000001</v>
      </c>
      <c r="P7" s="52">
        <v>86.86</v>
      </c>
      <c r="Q7" s="52">
        <v>87.1</v>
      </c>
      <c r="R7" s="52">
        <v>88.874399999999994</v>
      </c>
      <c r="S7" s="52">
        <v>90.62</v>
      </c>
      <c r="T7" s="52">
        <v>90.992599999999996</v>
      </c>
      <c r="U7" s="52">
        <v>91.366699999999994</v>
      </c>
      <c r="V7" s="52">
        <v>88.102500000000006</v>
      </c>
      <c r="W7" s="52"/>
      <c r="X7" s="52"/>
      <c r="Y7" s="52"/>
    </row>
    <row r="8" spans="1:25" ht="12.75" customHeight="1" x14ac:dyDescent="0.2">
      <c r="B8" s="12" t="s">
        <v>30</v>
      </c>
      <c r="C8" s="52">
        <v>34</v>
      </c>
      <c r="D8" s="52">
        <v>43</v>
      </c>
      <c r="E8" s="52">
        <v>38</v>
      </c>
      <c r="F8" s="52">
        <v>49</v>
      </c>
      <c r="G8" s="52">
        <v>57.93</v>
      </c>
      <c r="H8" s="52">
        <v>63.22</v>
      </c>
      <c r="I8" s="52">
        <v>65.260000000000005</v>
      </c>
      <c r="J8" s="52">
        <v>70</v>
      </c>
      <c r="K8" s="52">
        <v>71</v>
      </c>
      <c r="L8" s="52">
        <v>75</v>
      </c>
      <c r="M8" s="52">
        <v>78.010000000000005</v>
      </c>
      <c r="N8" s="52">
        <v>81.191599999999994</v>
      </c>
      <c r="O8" s="52">
        <v>82.567099999999996</v>
      </c>
      <c r="P8" s="52">
        <v>84.56</v>
      </c>
      <c r="Q8" s="52">
        <v>87.22</v>
      </c>
      <c r="R8" s="52">
        <v>88.203800000000001</v>
      </c>
      <c r="S8" s="52">
        <v>89.01</v>
      </c>
      <c r="T8" s="52">
        <v>89.816199999999995</v>
      </c>
      <c r="U8" s="52">
        <v>89.816199999999995</v>
      </c>
      <c r="V8" s="52">
        <v>87.463999999999999</v>
      </c>
      <c r="W8" s="52"/>
      <c r="X8" s="52"/>
      <c r="Y8" s="52"/>
    </row>
    <row r="9" spans="1:25" s="61" customFormat="1" ht="12.75" customHeight="1" x14ac:dyDescent="0.2">
      <c r="A9" s="18"/>
      <c r="B9" s="12" t="s">
        <v>23</v>
      </c>
      <c r="C9" s="52" t="s">
        <v>28</v>
      </c>
      <c r="D9" s="52" t="s">
        <v>28</v>
      </c>
      <c r="E9" s="52" t="s">
        <v>28</v>
      </c>
      <c r="F9" s="52" t="s">
        <v>28</v>
      </c>
      <c r="G9" s="52">
        <v>69</v>
      </c>
      <c r="H9" s="52">
        <v>71</v>
      </c>
      <c r="I9" s="52">
        <v>73.89</v>
      </c>
      <c r="J9" s="52">
        <v>78</v>
      </c>
      <c r="K9" s="52">
        <v>80</v>
      </c>
      <c r="L9" s="52">
        <v>86</v>
      </c>
      <c r="M9" s="52">
        <v>87.73</v>
      </c>
      <c r="N9" s="52">
        <v>90.753200000000007</v>
      </c>
      <c r="O9" s="52">
        <v>91.972300000000004</v>
      </c>
      <c r="P9" s="52">
        <v>94.16</v>
      </c>
      <c r="Q9" s="52">
        <v>94.5</v>
      </c>
      <c r="R9" s="52">
        <v>95.169399999999996</v>
      </c>
      <c r="S9" s="52">
        <v>89.473699999999994</v>
      </c>
      <c r="T9" s="52">
        <v>88.311700000000002</v>
      </c>
      <c r="U9" s="52">
        <v>89.610399999999998</v>
      </c>
      <c r="V9" s="52">
        <v>91.025599999999997</v>
      </c>
      <c r="W9" s="52">
        <v>89.873000000000005</v>
      </c>
      <c r="X9" s="52">
        <v>91.139200000000002</v>
      </c>
      <c r="Y9" s="52"/>
    </row>
    <row r="10" spans="1:25" ht="12.75" customHeight="1" x14ac:dyDescent="0.25">
      <c r="B10" s="42" t="s">
        <v>31</v>
      </c>
      <c r="C10" s="60">
        <v>51.1</v>
      </c>
      <c r="D10" s="60">
        <v>55</v>
      </c>
      <c r="E10" s="60">
        <v>57.7</v>
      </c>
      <c r="F10" s="60">
        <v>62.2</v>
      </c>
      <c r="G10" s="60">
        <v>65.400000000000006</v>
      </c>
      <c r="H10" s="60">
        <v>68.900000000000006</v>
      </c>
      <c r="I10" s="60">
        <v>70.599999999999994</v>
      </c>
      <c r="J10" s="60">
        <v>76.5</v>
      </c>
      <c r="K10" s="60">
        <v>77.400000000000006</v>
      </c>
      <c r="L10" s="60">
        <v>79.2</v>
      </c>
      <c r="M10" s="60">
        <v>81.400000000000006</v>
      </c>
      <c r="N10" s="60">
        <v>82.5</v>
      </c>
      <c r="O10" s="60">
        <v>83.679500000000004</v>
      </c>
      <c r="P10" s="60">
        <v>84.83</v>
      </c>
      <c r="Q10" s="60">
        <v>85.79</v>
      </c>
      <c r="R10" s="60">
        <v>88.634299999999996</v>
      </c>
      <c r="S10" s="60">
        <v>87.56</v>
      </c>
      <c r="T10" s="60">
        <v>88.44</v>
      </c>
      <c r="U10" s="60">
        <v>89.33</v>
      </c>
      <c r="V10" s="60">
        <v>90.496399999999994</v>
      </c>
      <c r="W10" s="60">
        <v>92.988</v>
      </c>
      <c r="X10" s="60"/>
      <c r="Y10" s="60"/>
    </row>
    <row r="11" spans="1:25" ht="12.75" customHeight="1" x14ac:dyDescent="0.2">
      <c r="B11" s="12" t="s">
        <v>32</v>
      </c>
      <c r="C11" s="52">
        <v>53</v>
      </c>
      <c r="D11" s="52">
        <v>57</v>
      </c>
      <c r="E11" s="52">
        <v>59.9</v>
      </c>
      <c r="F11" s="52">
        <v>69.2</v>
      </c>
      <c r="G11" s="52">
        <v>75</v>
      </c>
      <c r="H11" s="52">
        <v>76</v>
      </c>
      <c r="I11" s="52">
        <v>77</v>
      </c>
      <c r="J11" s="52">
        <v>80</v>
      </c>
      <c r="K11" s="52">
        <v>82</v>
      </c>
      <c r="L11" s="52">
        <v>83</v>
      </c>
      <c r="M11" s="52">
        <v>87.1</v>
      </c>
      <c r="N11" s="52">
        <v>87.5214</v>
      </c>
      <c r="O11" s="52">
        <v>89.502099999999999</v>
      </c>
      <c r="P11" s="52">
        <v>91.59</v>
      </c>
      <c r="Q11" s="52">
        <v>92.29</v>
      </c>
      <c r="R11" s="52">
        <v>91.898399999999995</v>
      </c>
      <c r="S11" s="52">
        <v>90.055700000000002</v>
      </c>
      <c r="T11" s="52">
        <v>88.25</v>
      </c>
      <c r="U11" s="52">
        <v>88.46</v>
      </c>
      <c r="V11" s="52"/>
      <c r="W11" s="52"/>
      <c r="X11" s="52"/>
      <c r="Y11" s="52"/>
    </row>
    <row r="12" spans="1:25" ht="12.75" customHeight="1" x14ac:dyDescent="0.25">
      <c r="A12" s="50"/>
      <c r="B12" s="12" t="s">
        <v>22</v>
      </c>
      <c r="C12" s="52">
        <v>42</v>
      </c>
      <c r="D12" s="52">
        <v>42.1</v>
      </c>
      <c r="E12" s="52">
        <v>51</v>
      </c>
      <c r="F12" s="52">
        <v>56.2</v>
      </c>
      <c r="G12" s="52">
        <v>59</v>
      </c>
      <c r="H12" s="52">
        <v>61.8</v>
      </c>
      <c r="I12" s="52">
        <v>64</v>
      </c>
      <c r="J12" s="52">
        <v>67.100099999999998</v>
      </c>
      <c r="K12" s="52">
        <v>68.0625</v>
      </c>
      <c r="L12" s="52">
        <v>70.189499999999995</v>
      </c>
      <c r="M12" s="52">
        <v>72.459100000000007</v>
      </c>
      <c r="N12" s="52">
        <v>73.63</v>
      </c>
      <c r="O12" s="52">
        <v>75.540000000000006</v>
      </c>
      <c r="P12" s="52">
        <v>75.599999999999994</v>
      </c>
      <c r="Q12" s="52">
        <v>78.900000000000006</v>
      </c>
      <c r="R12" s="52">
        <v>83.78</v>
      </c>
      <c r="S12" s="52">
        <v>85.14</v>
      </c>
      <c r="T12" s="52">
        <v>78.929000000000002</v>
      </c>
      <c r="U12" s="52">
        <v>82.197000000000003</v>
      </c>
      <c r="V12" s="52">
        <v>82.763999999999996</v>
      </c>
      <c r="W12" s="52">
        <v>82.045000000000002</v>
      </c>
      <c r="X12" s="52">
        <v>83.054000000000002</v>
      </c>
      <c r="Y12" s="52"/>
    </row>
    <row r="13" spans="1:25" ht="12.75" customHeight="1" x14ac:dyDescent="0.2">
      <c r="B13" s="12" t="s">
        <v>33</v>
      </c>
      <c r="C13" s="52">
        <v>45</v>
      </c>
      <c r="D13" s="52">
        <v>49.8</v>
      </c>
      <c r="E13" s="52">
        <v>54.9</v>
      </c>
      <c r="F13" s="52">
        <v>59.9</v>
      </c>
      <c r="G13" s="52">
        <v>64</v>
      </c>
      <c r="H13" s="52">
        <v>66.599999999999994</v>
      </c>
      <c r="I13" s="52">
        <v>68.7</v>
      </c>
      <c r="J13" s="52">
        <v>72</v>
      </c>
      <c r="K13" s="52">
        <v>75.458500000000001</v>
      </c>
      <c r="L13" s="52">
        <v>78.421899999999994</v>
      </c>
      <c r="M13" s="52">
        <v>79.400000000000006</v>
      </c>
      <c r="N13" s="52">
        <v>81.7</v>
      </c>
      <c r="O13" s="52">
        <v>82.694999999999993</v>
      </c>
      <c r="P13" s="52">
        <v>84.465900000000005</v>
      </c>
      <c r="Q13" s="52">
        <v>84.052499999999995</v>
      </c>
      <c r="R13" s="52">
        <v>85.420900000000003</v>
      </c>
      <c r="S13" s="52">
        <v>84.338999999999999</v>
      </c>
      <c r="T13" s="52">
        <v>84.496600000000001</v>
      </c>
      <c r="U13" s="52">
        <v>84.104900000000001</v>
      </c>
      <c r="V13" s="52">
        <v>84.123000000000005</v>
      </c>
      <c r="W13" s="52"/>
      <c r="X13" s="52">
        <v>83.198999999999998</v>
      </c>
      <c r="Y13" s="52"/>
    </row>
    <row r="14" spans="1:25" ht="12.75" customHeight="1" x14ac:dyDescent="0.2">
      <c r="B14" s="12" t="s">
        <v>34</v>
      </c>
      <c r="C14" s="52">
        <v>37.799999999999997</v>
      </c>
      <c r="D14" s="52">
        <v>42.6</v>
      </c>
      <c r="E14" s="52">
        <v>47</v>
      </c>
      <c r="F14" s="52">
        <v>52.9</v>
      </c>
      <c r="G14" s="52">
        <v>54.52</v>
      </c>
      <c r="H14" s="52">
        <v>57.4</v>
      </c>
      <c r="I14" s="52">
        <v>57.05</v>
      </c>
      <c r="J14" s="52">
        <v>63.9</v>
      </c>
      <c r="K14" s="52">
        <v>71</v>
      </c>
      <c r="L14" s="52">
        <v>74</v>
      </c>
      <c r="M14" s="52">
        <v>75.77</v>
      </c>
      <c r="N14" s="52">
        <v>80.138800000000003</v>
      </c>
      <c r="O14" s="52">
        <v>81.985600000000005</v>
      </c>
      <c r="P14" s="52">
        <v>85.12</v>
      </c>
      <c r="Q14" s="52">
        <v>87.56</v>
      </c>
      <c r="R14" s="52">
        <v>88.749399999999994</v>
      </c>
      <c r="S14" s="52">
        <v>80.999399999999994</v>
      </c>
      <c r="T14" s="52">
        <v>82.119699999999995</v>
      </c>
      <c r="U14" s="52">
        <v>84.535700000000006</v>
      </c>
      <c r="V14" s="52">
        <v>86.844499999999996</v>
      </c>
      <c r="W14" s="52">
        <v>87.1571</v>
      </c>
      <c r="X14" s="52">
        <v>87.354900000000001</v>
      </c>
      <c r="Y14" s="52">
        <v>87.355000000000004</v>
      </c>
    </row>
    <row r="15" spans="1:25" ht="12.75" customHeight="1" x14ac:dyDescent="0.2">
      <c r="B15" s="12" t="s">
        <v>35</v>
      </c>
      <c r="C15" s="52">
        <v>41</v>
      </c>
      <c r="D15" s="52">
        <v>43</v>
      </c>
      <c r="E15" s="52">
        <v>34</v>
      </c>
      <c r="F15" s="52">
        <v>34</v>
      </c>
      <c r="G15" s="52">
        <v>49.2</v>
      </c>
      <c r="H15" s="52">
        <v>50.84</v>
      </c>
      <c r="I15" s="52">
        <v>58.63</v>
      </c>
      <c r="J15" s="52">
        <v>63.1</v>
      </c>
      <c r="K15" s="52">
        <v>67</v>
      </c>
      <c r="L15" s="52">
        <v>71</v>
      </c>
      <c r="M15" s="52">
        <v>75.95</v>
      </c>
      <c r="N15" s="52">
        <v>74.462900000000005</v>
      </c>
      <c r="O15" s="52">
        <v>76.185900000000004</v>
      </c>
      <c r="P15" s="52">
        <v>78.069999999999993</v>
      </c>
      <c r="Q15" s="52">
        <v>81.3</v>
      </c>
      <c r="R15" s="52">
        <v>80.850399999999993</v>
      </c>
      <c r="S15" s="52">
        <v>81.489999999999995</v>
      </c>
      <c r="T15" s="52">
        <v>82.149100000000004</v>
      </c>
      <c r="U15" s="52">
        <v>83.198700000000002</v>
      </c>
      <c r="V15" s="52">
        <v>85.3733</v>
      </c>
      <c r="W15" s="52"/>
      <c r="X15" s="52"/>
      <c r="Y15" s="52"/>
    </row>
    <row r="16" spans="1:25" ht="12.75" customHeight="1" x14ac:dyDescent="0.2">
      <c r="B16" s="12" t="s">
        <v>18</v>
      </c>
      <c r="C16" s="52">
        <v>34.9</v>
      </c>
      <c r="D16" s="52">
        <v>34.9</v>
      </c>
      <c r="E16" s="52">
        <v>34.9</v>
      </c>
      <c r="F16" s="52">
        <v>36.604199999999999</v>
      </c>
      <c r="G16" s="52">
        <v>40.9</v>
      </c>
      <c r="H16" s="52">
        <v>45.7</v>
      </c>
      <c r="I16" s="52">
        <v>46</v>
      </c>
      <c r="J16" s="52">
        <v>57</v>
      </c>
      <c r="K16" s="52">
        <v>57</v>
      </c>
      <c r="L16" s="52">
        <v>67</v>
      </c>
      <c r="M16" s="52">
        <v>70</v>
      </c>
      <c r="N16" s="52">
        <v>71.149799999999999</v>
      </c>
      <c r="O16" s="52">
        <v>76.722899999999996</v>
      </c>
      <c r="P16" s="52">
        <v>78.88</v>
      </c>
      <c r="Q16" s="52">
        <v>80.33</v>
      </c>
      <c r="R16" s="52">
        <v>81.865099999999998</v>
      </c>
      <c r="S16" s="52">
        <v>81.978200000000001</v>
      </c>
      <c r="T16" s="52">
        <v>82.091499999999996</v>
      </c>
      <c r="U16" s="52">
        <v>82.204999999999998</v>
      </c>
      <c r="V16" s="52">
        <v>85.119100000000003</v>
      </c>
      <c r="W16" s="52">
        <v>90.146000000000001</v>
      </c>
      <c r="X16" s="52"/>
      <c r="Y16" s="52">
        <v>90.953000000000003</v>
      </c>
    </row>
    <row r="17" spans="2:25" ht="12.75" customHeight="1" x14ac:dyDescent="0.2">
      <c r="B17" s="12" t="s">
        <v>17</v>
      </c>
      <c r="C17" s="52">
        <v>19</v>
      </c>
      <c r="D17" s="52">
        <v>23</v>
      </c>
      <c r="E17" s="52">
        <v>27</v>
      </c>
      <c r="F17" s="52">
        <v>32.4</v>
      </c>
      <c r="G17" s="52">
        <v>36.6</v>
      </c>
      <c r="H17" s="52">
        <v>45.66</v>
      </c>
      <c r="I17" s="52">
        <v>49.78</v>
      </c>
      <c r="J17" s="52">
        <v>54.271799999999999</v>
      </c>
      <c r="K17" s="52">
        <v>56</v>
      </c>
      <c r="L17" s="52">
        <v>62</v>
      </c>
      <c r="M17" s="52">
        <v>68.36</v>
      </c>
      <c r="N17" s="52">
        <v>69.207300000000004</v>
      </c>
      <c r="O17" s="52">
        <v>76.407700000000006</v>
      </c>
      <c r="P17" s="52">
        <v>78.180000000000007</v>
      </c>
      <c r="Q17" s="52">
        <v>81.010000000000005</v>
      </c>
      <c r="R17" s="52">
        <v>81.5595</v>
      </c>
      <c r="S17" s="52">
        <v>81.553799999999995</v>
      </c>
      <c r="T17" s="52">
        <v>74.377600000000001</v>
      </c>
      <c r="U17" s="52">
        <v>75.930199999999999</v>
      </c>
      <c r="V17" s="52">
        <v>77.482799999999997</v>
      </c>
      <c r="W17" s="52"/>
      <c r="X17" s="52"/>
      <c r="Y17" s="52"/>
    </row>
    <row r="18" spans="2:25" ht="12.75" customHeight="1" x14ac:dyDescent="0.2">
      <c r="B18" s="12" t="s">
        <v>36</v>
      </c>
      <c r="C18" s="52">
        <v>26</v>
      </c>
      <c r="D18" s="52">
        <v>30</v>
      </c>
      <c r="E18" s="52">
        <v>30.42</v>
      </c>
      <c r="F18" s="52">
        <v>34</v>
      </c>
      <c r="G18" s="52">
        <v>36.1</v>
      </c>
      <c r="H18" s="52">
        <v>47</v>
      </c>
      <c r="I18" s="52">
        <v>52</v>
      </c>
      <c r="J18" s="52">
        <v>55</v>
      </c>
      <c r="K18" s="52">
        <v>57</v>
      </c>
      <c r="L18" s="52">
        <v>60.4</v>
      </c>
      <c r="M18" s="52">
        <v>63.56</v>
      </c>
      <c r="N18" s="52">
        <v>66.270799999999994</v>
      </c>
      <c r="O18" s="52">
        <v>68.724100000000007</v>
      </c>
      <c r="P18" s="52">
        <v>71.540000000000006</v>
      </c>
      <c r="Q18" s="52">
        <v>73.91</v>
      </c>
      <c r="R18" s="52">
        <v>73.334000000000003</v>
      </c>
      <c r="S18" s="52">
        <v>74</v>
      </c>
      <c r="T18" s="52">
        <v>75.865200000000002</v>
      </c>
      <c r="U18" s="52">
        <v>77.075900000000004</v>
      </c>
      <c r="V18" s="52">
        <v>78.385000000000005</v>
      </c>
      <c r="W18" s="52">
        <v>79.5</v>
      </c>
      <c r="X18" s="52">
        <v>80.925700000000006</v>
      </c>
      <c r="Y18" s="52">
        <v>81.415000000000006</v>
      </c>
    </row>
    <row r="19" spans="2:25" ht="12.75" customHeight="1" x14ac:dyDescent="0.2">
      <c r="B19" s="12" t="s">
        <v>16</v>
      </c>
      <c r="C19" s="52">
        <v>32.6</v>
      </c>
      <c r="D19" s="52">
        <v>37.700000000000003</v>
      </c>
      <c r="E19" s="52">
        <v>50.5</v>
      </c>
      <c r="F19" s="52">
        <v>58</v>
      </c>
      <c r="G19" s="52">
        <v>71.7</v>
      </c>
      <c r="H19" s="52">
        <v>78.2</v>
      </c>
      <c r="I19" s="52">
        <v>78</v>
      </c>
      <c r="J19" s="52">
        <v>80.5</v>
      </c>
      <c r="K19" s="52">
        <v>82.7</v>
      </c>
      <c r="L19" s="52">
        <v>85</v>
      </c>
      <c r="M19" s="52">
        <v>85.9</v>
      </c>
      <c r="N19" s="52">
        <v>87.198999999999998</v>
      </c>
      <c r="O19" s="52">
        <v>83.38</v>
      </c>
      <c r="P19" s="52">
        <v>77.3934</v>
      </c>
      <c r="Q19" s="52">
        <v>75.769400000000005</v>
      </c>
      <c r="R19" s="52">
        <v>82.35</v>
      </c>
      <c r="S19" s="52">
        <v>79.335599999999999</v>
      </c>
      <c r="T19" s="52">
        <v>79.675799999999995</v>
      </c>
      <c r="U19" s="52">
        <v>76.732399999999998</v>
      </c>
      <c r="V19" s="52">
        <v>76.840999999999994</v>
      </c>
      <c r="W19" s="52">
        <v>78.599000000000004</v>
      </c>
      <c r="X19" s="52">
        <v>74.602000000000004</v>
      </c>
      <c r="Y19" s="52">
        <v>75.863</v>
      </c>
    </row>
    <row r="20" spans="2:25" ht="12.75" customHeight="1" x14ac:dyDescent="0.2">
      <c r="B20" s="12" t="s">
        <v>37</v>
      </c>
      <c r="C20" s="52">
        <v>18.04</v>
      </c>
      <c r="D20" s="52">
        <v>19.350000000000001</v>
      </c>
      <c r="E20" s="52">
        <v>71</v>
      </c>
      <c r="F20" s="52">
        <v>76.900000000000006</v>
      </c>
      <c r="G20" s="52">
        <v>78.63</v>
      </c>
      <c r="H20" s="52">
        <v>78.989999999999995</v>
      </c>
      <c r="I20" s="52">
        <v>79.349999999999994</v>
      </c>
      <c r="J20" s="52">
        <v>79.716999999999999</v>
      </c>
      <c r="K20" s="52">
        <v>80.082999999999998</v>
      </c>
      <c r="L20" s="52">
        <v>80.45</v>
      </c>
      <c r="M20" s="52">
        <v>80.92</v>
      </c>
      <c r="N20" s="52">
        <v>81.427099999999996</v>
      </c>
      <c r="O20" s="52">
        <v>81.8</v>
      </c>
      <c r="P20" s="52">
        <v>81.881299999999996</v>
      </c>
      <c r="Q20" s="52">
        <v>82.305700000000002</v>
      </c>
      <c r="R20" s="52">
        <v>80.599999999999994</v>
      </c>
      <c r="S20" s="52">
        <v>78.25</v>
      </c>
      <c r="T20" s="52">
        <v>77.067700000000002</v>
      </c>
      <c r="U20" s="52">
        <v>75.286299999999997</v>
      </c>
      <c r="V20" s="52">
        <v>74.707800000000006</v>
      </c>
      <c r="W20" s="52">
        <v>72.424400000000006</v>
      </c>
      <c r="X20" s="52">
        <v>71.744200000000006</v>
      </c>
      <c r="Y20" s="52">
        <v>71.632999999999996</v>
      </c>
    </row>
    <row r="21" spans="2:25" ht="12.75" customHeight="1" thickBot="1" x14ac:dyDescent="0.25">
      <c r="B21" s="54" t="s">
        <v>38</v>
      </c>
      <c r="C21" s="56">
        <v>18.8</v>
      </c>
      <c r="D21" s="56">
        <v>20.9</v>
      </c>
      <c r="E21" s="56">
        <v>29.4</v>
      </c>
      <c r="F21" s="56">
        <v>29.4</v>
      </c>
      <c r="G21" s="56">
        <v>39.9</v>
      </c>
      <c r="H21" s="56">
        <v>47.67</v>
      </c>
      <c r="I21" s="56">
        <v>47.35</v>
      </c>
      <c r="J21" s="56">
        <v>46</v>
      </c>
      <c r="K21" s="56">
        <v>48</v>
      </c>
      <c r="L21" s="56">
        <v>53</v>
      </c>
      <c r="M21" s="56">
        <v>55.97</v>
      </c>
      <c r="N21" s="56">
        <v>61.267499999999998</v>
      </c>
      <c r="O21" s="56">
        <v>64.846400000000003</v>
      </c>
      <c r="P21" s="56">
        <v>66.2</v>
      </c>
      <c r="Q21" s="56">
        <v>67.09</v>
      </c>
      <c r="R21" s="56">
        <v>71.144300000000001</v>
      </c>
      <c r="S21" s="56">
        <v>63.232399999999998</v>
      </c>
      <c r="T21" s="56">
        <v>63.887999999999998</v>
      </c>
      <c r="U21" s="56">
        <v>64.731999999999999</v>
      </c>
      <c r="V21" s="56">
        <v>64.326499999999996</v>
      </c>
      <c r="W21" s="56">
        <v>65.948999999999998</v>
      </c>
      <c r="X21" s="56">
        <v>66.176199999999994</v>
      </c>
      <c r="Y21" s="56">
        <v>66.587999999999994</v>
      </c>
    </row>
    <row r="22" spans="2:25" ht="12.75" customHeight="1" thickTop="1" x14ac:dyDescent="0.2">
      <c r="B22" s="11" t="s">
        <v>39</v>
      </c>
      <c r="C22" s="11"/>
      <c r="D22" s="11"/>
      <c r="E22" s="11"/>
      <c r="F22" s="11"/>
      <c r="X22" s="35"/>
      <c r="Y22" s="35" t="s">
        <v>184</v>
      </c>
    </row>
    <row r="23" spans="2:25" ht="12.75" customHeight="1" x14ac:dyDescent="0.2">
      <c r="B23" s="41" t="s">
        <v>25</v>
      </c>
      <c r="C23" s="11"/>
      <c r="D23" s="11"/>
      <c r="E23" s="11"/>
      <c r="F23" s="11"/>
    </row>
    <row r="24" spans="2:25" ht="12.75" customHeight="1" x14ac:dyDescent="0.2">
      <c r="B24" s="11" t="s">
        <v>26</v>
      </c>
      <c r="C24" s="11"/>
      <c r="D24" s="11"/>
      <c r="E24" s="11"/>
      <c r="F24" s="11"/>
      <c r="J24" s="35"/>
    </row>
    <row r="25" spans="2:25" ht="12.75" customHeight="1" x14ac:dyDescent="0.2">
      <c r="B25" s="18" t="s">
        <v>187</v>
      </c>
    </row>
    <row r="26" spans="2:25" ht="12.75" customHeight="1" x14ac:dyDescent="0.2">
      <c r="O26" s="55"/>
      <c r="P26" s="55"/>
    </row>
    <row r="27" spans="2:25" ht="12.75" customHeight="1" x14ac:dyDescent="0.2">
      <c r="M27" s="150"/>
      <c r="N27" s="150"/>
      <c r="O27" s="150"/>
      <c r="P27" s="150"/>
    </row>
    <row r="31" spans="2:25" ht="12.75" customHeight="1" x14ac:dyDescent="0.2">
      <c r="C31" s="46"/>
    </row>
    <row r="32" spans="2:25" ht="12.75" customHeight="1" x14ac:dyDescent="0.2">
      <c r="C32" s="46"/>
    </row>
    <row r="33" spans="2:3" ht="12.75" customHeight="1" x14ac:dyDescent="0.2">
      <c r="C33" s="46"/>
    </row>
    <row r="34" spans="2:3" ht="12.75" customHeight="1" x14ac:dyDescent="0.2">
      <c r="C34" s="46"/>
    </row>
    <row r="35" spans="2:3" ht="12.75" customHeight="1" x14ac:dyDescent="0.2">
      <c r="C35" s="46"/>
    </row>
    <row r="36" spans="2:3" ht="12.75" customHeight="1" x14ac:dyDescent="0.2">
      <c r="C36" s="46"/>
    </row>
    <row r="37" spans="2:3" ht="12.75" customHeight="1" x14ac:dyDescent="0.25">
      <c r="C37" s="49"/>
    </row>
    <row r="38" spans="2:3" ht="12.75" customHeight="1" x14ac:dyDescent="0.2">
      <c r="C38" s="46"/>
    </row>
    <row r="39" spans="2:3" ht="12.75" customHeight="1" x14ac:dyDescent="0.2">
      <c r="C39" s="46"/>
    </row>
    <row r="40" spans="2:3" ht="12.75" customHeight="1" x14ac:dyDescent="0.2">
      <c r="C40" s="46"/>
    </row>
    <row r="41" spans="2:3" ht="12.75" customHeight="1" x14ac:dyDescent="0.2">
      <c r="C41" s="46"/>
    </row>
    <row r="42" spans="2:3" ht="12.75" customHeight="1" x14ac:dyDescent="0.2">
      <c r="C42" s="46"/>
    </row>
    <row r="43" spans="2:3" ht="12.75" customHeight="1" x14ac:dyDescent="0.2">
      <c r="C43" s="46"/>
    </row>
    <row r="44" spans="2:3" ht="12.75" customHeight="1" x14ac:dyDescent="0.2">
      <c r="B44" s="12"/>
      <c r="C44" s="46"/>
    </row>
    <row r="45" spans="2:3" ht="12.75" customHeight="1" x14ac:dyDescent="0.2">
      <c r="B45" s="12"/>
      <c r="C45" s="46"/>
    </row>
    <row r="46" spans="2:3" ht="12.75" customHeight="1" x14ac:dyDescent="0.2">
      <c r="B46" s="12"/>
      <c r="C46" s="46"/>
    </row>
    <row r="47" spans="2:3" ht="12.75" customHeight="1" x14ac:dyDescent="0.2">
      <c r="B47" s="12"/>
      <c r="C47" s="46"/>
    </row>
  </sheetData>
  <phoneticPr fontId="12" type="noConversion"/>
  <hyperlinks>
    <hyperlink ref="B1" location="'Titel'!A1" display="page des titres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O106"/>
  <sheetViews>
    <sheetView zoomScaleNormal="100" workbookViewId="0">
      <selection activeCell="B2" sqref="B2"/>
    </sheetView>
  </sheetViews>
  <sheetFormatPr baseColWidth="10" defaultColWidth="13.296875" defaultRowHeight="12.75" customHeight="1" x14ac:dyDescent="0.2"/>
  <cols>
    <col min="1" max="1" width="1.296875" style="18" customWidth="1"/>
    <col min="2" max="2" width="34.69921875" style="2" customWidth="1"/>
    <col min="3" max="24" width="6.296875" style="51" customWidth="1"/>
    <col min="25" max="27" width="6.296875" style="2" customWidth="1"/>
    <col min="28" max="16384" width="13.296875" style="2"/>
  </cols>
  <sheetData>
    <row r="1" spans="1:41" ht="12.75" customHeight="1" x14ac:dyDescent="0.2">
      <c r="B1" s="28" t="s">
        <v>13</v>
      </c>
      <c r="I1" s="76"/>
      <c r="J1" s="76"/>
      <c r="K1" s="76"/>
      <c r="L1" s="76"/>
      <c r="M1" s="76"/>
    </row>
    <row r="2" spans="1:41" ht="12.75" customHeight="1" x14ac:dyDescent="0.25">
      <c r="B2" s="341" t="s">
        <v>40</v>
      </c>
    </row>
    <row r="3" spans="1:41" ht="12.75" customHeight="1" x14ac:dyDescent="0.2">
      <c r="B3" s="7" t="s">
        <v>14</v>
      </c>
    </row>
    <row r="4" spans="1:41" s="13" customFormat="1" ht="12.75" customHeight="1" x14ac:dyDescent="0.25">
      <c r="A4" s="18"/>
      <c r="B4" s="40"/>
      <c r="C4" s="77">
        <v>1990</v>
      </c>
      <c r="D4" s="77"/>
      <c r="E4" s="77"/>
      <c r="F4" s="77"/>
      <c r="G4" s="78">
        <v>1998</v>
      </c>
      <c r="H4" s="78">
        <v>1999</v>
      </c>
      <c r="I4" s="78">
        <v>2000</v>
      </c>
      <c r="J4" s="77">
        <v>2001</v>
      </c>
      <c r="K4" s="77">
        <v>2002</v>
      </c>
      <c r="L4" s="77">
        <v>2003</v>
      </c>
      <c r="M4" s="77">
        <v>2004</v>
      </c>
      <c r="N4" s="77">
        <v>2005</v>
      </c>
      <c r="O4" s="77">
        <v>2006</v>
      </c>
      <c r="P4" s="77">
        <v>2007</v>
      </c>
      <c r="Q4" s="77">
        <v>2008</v>
      </c>
      <c r="R4" s="77">
        <v>2009</v>
      </c>
      <c r="S4" s="77">
        <v>2010</v>
      </c>
      <c r="T4" s="77">
        <v>2011</v>
      </c>
      <c r="U4" s="77">
        <v>2012</v>
      </c>
      <c r="V4" s="77">
        <v>2013</v>
      </c>
      <c r="W4" s="77">
        <v>2014</v>
      </c>
      <c r="X4" s="77">
        <v>2015</v>
      </c>
      <c r="Y4" s="77">
        <v>2016</v>
      </c>
      <c r="Z4" s="77">
        <v>2017</v>
      </c>
      <c r="AA4" s="77">
        <v>2018</v>
      </c>
    </row>
    <row r="5" spans="1:41" ht="12.75" customHeight="1" x14ac:dyDescent="0.2">
      <c r="B5" s="9" t="s">
        <v>41</v>
      </c>
      <c r="C5" s="79"/>
      <c r="D5" s="79"/>
      <c r="E5" s="79"/>
      <c r="F5" s="79"/>
      <c r="G5" s="79"/>
      <c r="H5" s="79"/>
      <c r="I5" s="79"/>
      <c r="J5" s="79"/>
      <c r="K5" s="79"/>
      <c r="L5" s="80">
        <v>13.2</v>
      </c>
      <c r="M5" s="81">
        <v>11.8</v>
      </c>
      <c r="N5" s="39">
        <v>11.7</v>
      </c>
      <c r="O5" s="79">
        <v>11</v>
      </c>
      <c r="P5" s="79">
        <v>9.6</v>
      </c>
      <c r="Q5" s="79">
        <v>9.3000000000000007</v>
      </c>
      <c r="R5" s="82">
        <v>6.8</v>
      </c>
      <c r="S5" s="82">
        <v>5.3</v>
      </c>
      <c r="T5" s="82">
        <v>4.16014018</v>
      </c>
      <c r="U5" s="82">
        <v>2.9979279700000001</v>
      </c>
      <c r="V5" s="82">
        <v>4.4000000000000004</v>
      </c>
      <c r="W5" s="82">
        <v>2.6</v>
      </c>
      <c r="X5" s="93">
        <v>1.6349915597263902</v>
      </c>
      <c r="Y5" s="151"/>
      <c r="Z5" s="151"/>
      <c r="AA5" s="151"/>
    </row>
    <row r="6" spans="1:41" ht="12.75" customHeight="1" x14ac:dyDescent="0.2">
      <c r="B6" s="9" t="s">
        <v>42</v>
      </c>
      <c r="C6" s="79"/>
      <c r="D6" s="79"/>
      <c r="E6" s="79"/>
      <c r="F6" s="79"/>
      <c r="G6" s="79"/>
      <c r="H6" s="79"/>
      <c r="I6" s="79">
        <v>19.893954999999998</v>
      </c>
      <c r="J6" s="80">
        <v>18.849697150000001</v>
      </c>
      <c r="K6" s="80">
        <v>17.739903809999998</v>
      </c>
      <c r="L6" s="80">
        <v>12</v>
      </c>
      <c r="M6" s="80">
        <v>11.4</v>
      </c>
      <c r="N6" s="39">
        <v>10.199999999999999</v>
      </c>
      <c r="O6" s="79">
        <v>12.2</v>
      </c>
      <c r="P6" s="79">
        <v>12.2</v>
      </c>
      <c r="Q6" s="79"/>
      <c r="R6" s="83"/>
      <c r="S6" s="83"/>
      <c r="T6" s="83"/>
      <c r="U6" s="83"/>
      <c r="V6" s="83"/>
      <c r="W6" s="83"/>
      <c r="X6" s="83"/>
      <c r="Y6" s="152"/>
      <c r="Z6" s="152"/>
      <c r="AA6" s="152"/>
    </row>
    <row r="7" spans="1:41" ht="12.75" customHeight="1" x14ac:dyDescent="0.2">
      <c r="B7" s="9" t="s">
        <v>43</v>
      </c>
      <c r="C7" s="79"/>
      <c r="D7" s="79"/>
      <c r="E7" s="79"/>
      <c r="F7" s="79"/>
      <c r="G7" s="84">
        <v>16.614006346571951</v>
      </c>
      <c r="H7" s="84"/>
      <c r="I7" s="79">
        <v>17.3456312</v>
      </c>
      <c r="J7" s="80">
        <v>19.79011122</v>
      </c>
      <c r="K7" s="80">
        <v>20.853495089999999</v>
      </c>
      <c r="L7" s="80">
        <v>20.8</v>
      </c>
      <c r="M7" s="80">
        <v>21.1</v>
      </c>
      <c r="N7" s="39">
        <v>23</v>
      </c>
      <c r="O7" s="79">
        <v>15.8</v>
      </c>
      <c r="P7" s="79">
        <v>13.3</v>
      </c>
      <c r="Q7" s="79">
        <v>8.6999999999999993</v>
      </c>
      <c r="R7" s="82">
        <v>8.1999999999999993</v>
      </c>
      <c r="S7" s="82">
        <v>7.4</v>
      </c>
      <c r="T7" s="82">
        <v>6.7588602600000005</v>
      </c>
      <c r="U7" s="82">
        <v>6.16367683</v>
      </c>
      <c r="V7" s="82">
        <v>6.2</v>
      </c>
      <c r="W7" s="82">
        <v>6.6</v>
      </c>
      <c r="X7" s="93">
        <v>2.4997260689848702</v>
      </c>
      <c r="Y7" s="151">
        <v>1.80232957298637</v>
      </c>
      <c r="Z7" s="151">
        <v>1.9744910490546501</v>
      </c>
      <c r="AA7" s="151">
        <v>2.6154129577726501</v>
      </c>
    </row>
    <row r="8" spans="1:41" ht="12.75" customHeight="1" x14ac:dyDescent="0.2">
      <c r="B8" s="9" t="s">
        <v>44</v>
      </c>
      <c r="C8" s="79"/>
      <c r="D8" s="79"/>
      <c r="E8" s="79"/>
      <c r="F8" s="79"/>
      <c r="G8" s="79"/>
      <c r="H8" s="79"/>
      <c r="I8" s="79"/>
      <c r="J8" s="79"/>
      <c r="K8" s="79"/>
      <c r="L8" s="80">
        <v>14.9</v>
      </c>
      <c r="M8" s="80">
        <v>12.5</v>
      </c>
      <c r="N8" s="39">
        <v>13.9</v>
      </c>
      <c r="O8" s="79">
        <v>12.5</v>
      </c>
      <c r="P8" s="79">
        <v>14.8</v>
      </c>
      <c r="Q8" s="79">
        <v>15.7</v>
      </c>
      <c r="R8" s="82">
        <v>14.6</v>
      </c>
      <c r="S8" s="82">
        <v>14.7</v>
      </c>
      <c r="T8" s="82">
        <v>13.204333300000002</v>
      </c>
      <c r="U8" s="82">
        <v>12.356290679999999</v>
      </c>
      <c r="V8" s="82">
        <v>10.5</v>
      </c>
      <c r="W8" s="82">
        <v>10.9</v>
      </c>
      <c r="X8" s="93">
        <v>9.3734067244964301</v>
      </c>
      <c r="Y8" s="151">
        <v>7.1105819978179303</v>
      </c>
      <c r="Z8" s="151">
        <v>8.0392408720423703</v>
      </c>
      <c r="AA8" s="151">
        <v>7.5425998064768196</v>
      </c>
    </row>
    <row r="9" spans="1:41" ht="12.75" customHeight="1" x14ac:dyDescent="0.2">
      <c r="B9" s="9" t="s">
        <v>45</v>
      </c>
      <c r="C9" s="79"/>
      <c r="D9" s="79"/>
      <c r="E9" s="79"/>
      <c r="F9" s="79"/>
      <c r="G9" s="79"/>
      <c r="H9" s="79"/>
      <c r="I9" s="79">
        <v>18.686098810000001</v>
      </c>
      <c r="J9" s="80">
        <v>23.542127789999999</v>
      </c>
      <c r="K9" s="80">
        <v>27.316171130000001</v>
      </c>
      <c r="L9" s="80">
        <v>32</v>
      </c>
      <c r="M9" s="80">
        <v>33.299999999999997</v>
      </c>
      <c r="N9" s="39">
        <v>38.9</v>
      </c>
      <c r="O9" s="79">
        <v>29.8</v>
      </c>
      <c r="P9" s="79">
        <v>23.9</v>
      </c>
      <c r="Q9" s="79">
        <v>18.100000000000001</v>
      </c>
      <c r="R9" s="82">
        <v>21.4</v>
      </c>
      <c r="S9" s="82">
        <v>20.399999999999999</v>
      </c>
      <c r="T9" s="82">
        <v>17.5990672</v>
      </c>
      <c r="U9" s="82">
        <v>13.86640452</v>
      </c>
      <c r="V9" s="82">
        <v>17.399999999999999</v>
      </c>
      <c r="W9" s="82">
        <v>15.4</v>
      </c>
      <c r="X9" s="93">
        <v>11.4135689044698</v>
      </c>
      <c r="Y9" s="151">
        <v>12.739716593221701</v>
      </c>
      <c r="Z9" s="151">
        <v>10.1120235737</v>
      </c>
      <c r="AA9" s="151">
        <v>12.773157524550898</v>
      </c>
    </row>
    <row r="10" spans="1:41" ht="12.75" customHeight="1" x14ac:dyDescent="0.2">
      <c r="B10" s="9" t="s">
        <v>46</v>
      </c>
      <c r="C10" s="79">
        <v>7.51</v>
      </c>
      <c r="D10" s="79"/>
      <c r="E10" s="79"/>
      <c r="F10" s="79"/>
      <c r="G10" s="84">
        <v>20.19051300050867</v>
      </c>
      <c r="H10" s="84"/>
      <c r="I10" s="79">
        <v>23.405307560000001</v>
      </c>
      <c r="J10" s="80">
        <v>20.64062118</v>
      </c>
      <c r="K10" s="80">
        <v>22.001598749999999</v>
      </c>
      <c r="L10" s="80">
        <v>23.4</v>
      </c>
      <c r="M10" s="80">
        <v>22.3</v>
      </c>
      <c r="N10" s="39">
        <v>23.6</v>
      </c>
      <c r="O10" s="79">
        <v>20.7</v>
      </c>
      <c r="P10" s="79">
        <v>21.6</v>
      </c>
      <c r="Q10" s="79">
        <v>19.399999999999999</v>
      </c>
      <c r="R10" s="82">
        <v>20.5</v>
      </c>
      <c r="S10" s="82">
        <v>20.2</v>
      </c>
      <c r="T10" s="82">
        <v>18.143359479999997</v>
      </c>
      <c r="U10" s="82">
        <v>18.05010102</v>
      </c>
      <c r="V10" s="82">
        <v>19.399999999999999</v>
      </c>
      <c r="W10" s="82">
        <v>16.100000000000001</v>
      </c>
      <c r="X10" s="93">
        <v>15.480772820579599</v>
      </c>
      <c r="Y10" s="151">
        <v>10.5159747241771</v>
      </c>
      <c r="Z10" s="151">
        <v>11.151804922422199</v>
      </c>
      <c r="AA10" s="151">
        <v>10.153428112463599</v>
      </c>
    </row>
    <row r="11" spans="1:41" ht="12.75" customHeight="1" x14ac:dyDescent="0.2">
      <c r="B11" s="9" t="s">
        <v>47</v>
      </c>
      <c r="C11" s="79"/>
      <c r="D11" s="79"/>
      <c r="E11" s="79"/>
      <c r="F11" s="79"/>
      <c r="G11" s="79"/>
      <c r="H11" s="79"/>
      <c r="I11" s="79">
        <v>16.468978890000002</v>
      </c>
      <c r="J11" s="80">
        <v>18.278243420000003</v>
      </c>
      <c r="K11" s="80">
        <v>17.920203999999998</v>
      </c>
      <c r="L11" s="80">
        <v>19</v>
      </c>
      <c r="M11" s="80">
        <v>19</v>
      </c>
      <c r="N11" s="39">
        <v>21.7</v>
      </c>
      <c r="O11" s="79">
        <v>20.5</v>
      </c>
      <c r="P11" s="79">
        <v>19.7</v>
      </c>
      <c r="Q11" s="79">
        <v>22.1</v>
      </c>
      <c r="R11" s="82">
        <v>23</v>
      </c>
      <c r="S11" s="82">
        <v>25</v>
      </c>
      <c r="T11" s="82">
        <v>26.140625969999999</v>
      </c>
      <c r="U11" s="82">
        <v>27.473395560000004</v>
      </c>
      <c r="V11" s="82">
        <v>28.4</v>
      </c>
      <c r="W11" s="82">
        <v>26.3</v>
      </c>
      <c r="X11" s="93">
        <v>26.709305375946101</v>
      </c>
      <c r="Y11" s="151">
        <v>24.663653901513399</v>
      </c>
      <c r="Z11" s="151">
        <v>27.442465432955</v>
      </c>
      <c r="AA11" s="151">
        <v>26.6761521053545</v>
      </c>
    </row>
    <row r="12" spans="1:41" ht="12.75" customHeight="1" x14ac:dyDescent="0.25">
      <c r="A12" s="50"/>
      <c r="B12" s="9" t="s">
        <v>48</v>
      </c>
      <c r="C12" s="79">
        <v>37.65</v>
      </c>
      <c r="D12" s="79"/>
      <c r="E12" s="79"/>
      <c r="F12" s="79"/>
      <c r="G12" s="84">
        <v>63.303702197513253</v>
      </c>
      <c r="H12" s="84"/>
      <c r="I12" s="79">
        <v>66.247351969999997</v>
      </c>
      <c r="J12" s="80">
        <v>66.430099080000005</v>
      </c>
      <c r="K12" s="80">
        <v>66.281394469999995</v>
      </c>
      <c r="L12" s="80">
        <v>66.400000000000006</v>
      </c>
      <c r="M12" s="80">
        <v>63.7</v>
      </c>
      <c r="N12" s="39">
        <v>61.7</v>
      </c>
      <c r="O12" s="79">
        <v>54</v>
      </c>
      <c r="P12" s="79">
        <v>49.3</v>
      </c>
      <c r="Q12" s="79">
        <v>42.1</v>
      </c>
      <c r="R12" s="82">
        <v>40.299999999999997</v>
      </c>
      <c r="S12" s="82">
        <v>38.4</v>
      </c>
      <c r="T12" s="82">
        <v>31.657519449999999</v>
      </c>
      <c r="U12" s="82">
        <v>25.880844700000001</v>
      </c>
      <c r="V12" s="82">
        <v>24</v>
      </c>
      <c r="W12" s="82">
        <v>18.399999999999999</v>
      </c>
      <c r="X12" s="93">
        <v>15.187740916326501</v>
      </c>
      <c r="Y12" s="151">
        <v>10.0624832296521</v>
      </c>
      <c r="Z12" s="151">
        <v>9.9536650345858604</v>
      </c>
      <c r="AA12" s="151">
        <v>7.9948872818024501</v>
      </c>
    </row>
    <row r="13" spans="1:41" ht="12.75" customHeight="1" x14ac:dyDescent="0.2">
      <c r="B13" s="9" t="s">
        <v>49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>
        <v>15.3</v>
      </c>
      <c r="Q13" s="79">
        <v>21.7</v>
      </c>
      <c r="R13" s="82">
        <v>25.1</v>
      </c>
      <c r="S13" s="82">
        <v>31.7</v>
      </c>
      <c r="T13" s="82">
        <v>34.539776060000001</v>
      </c>
      <c r="U13" s="82">
        <v>41.676199930000003</v>
      </c>
      <c r="V13" s="82">
        <v>44.2</v>
      </c>
      <c r="W13" s="82">
        <v>44.2</v>
      </c>
      <c r="X13" s="93">
        <v>44.3645882078063</v>
      </c>
      <c r="Y13" s="151">
        <v>43.470760742936996</v>
      </c>
      <c r="Z13" s="151">
        <v>51.587712146351805</v>
      </c>
      <c r="AA13" s="151">
        <v>47.656988382481302</v>
      </c>
    </row>
    <row r="14" spans="1:41" ht="12.75" customHeight="1" x14ac:dyDescent="0.2">
      <c r="B14" s="9" t="s">
        <v>50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>
        <v>25.9</v>
      </c>
      <c r="P14" s="79">
        <v>31.2</v>
      </c>
      <c r="Q14" s="79">
        <v>36.200000000000003</v>
      </c>
      <c r="R14" s="82">
        <v>37.700000000000003</v>
      </c>
      <c r="S14" s="82">
        <v>37.9</v>
      </c>
      <c r="T14" s="82">
        <v>37.020133540000003</v>
      </c>
      <c r="U14" s="82">
        <v>38.906116400000002</v>
      </c>
      <c r="V14" s="82">
        <v>37.5</v>
      </c>
      <c r="W14" s="82">
        <v>31.7</v>
      </c>
      <c r="X14" s="93">
        <v>25.247337038815097</v>
      </c>
      <c r="Y14" s="151">
        <v>18.6376112552535</v>
      </c>
      <c r="Z14" s="151">
        <v>22.254527542719497</v>
      </c>
      <c r="AA14" s="151">
        <v>17.636013170888301</v>
      </c>
    </row>
    <row r="15" spans="1:41" ht="12.75" customHeight="1" x14ac:dyDescent="0.2">
      <c r="B15" s="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>
        <v>16.399999999999999</v>
      </c>
      <c r="Q15" s="79">
        <v>20.7</v>
      </c>
      <c r="R15" s="82">
        <v>22.9</v>
      </c>
      <c r="S15" s="82">
        <v>27.9</v>
      </c>
      <c r="T15" s="82">
        <v>37.507496969999998</v>
      </c>
      <c r="U15" s="82">
        <v>44.373877780000001</v>
      </c>
      <c r="V15" s="82">
        <v>53.4</v>
      </c>
      <c r="W15" s="82">
        <v>54.9</v>
      </c>
      <c r="X15" s="93">
        <v>54.005819277130094</v>
      </c>
      <c r="Y15" s="151">
        <v>58.268677915875301</v>
      </c>
      <c r="Z15" s="151">
        <v>60.248660868249502</v>
      </c>
      <c r="AA15" s="151">
        <v>58.330022428164099</v>
      </c>
    </row>
    <row r="16" spans="1:41" ht="12.75" customHeight="1" x14ac:dyDescent="0.2">
      <c r="B16" s="9" t="s">
        <v>52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>
        <v>14.8</v>
      </c>
      <c r="P16" s="79">
        <v>26.4</v>
      </c>
      <c r="Q16" s="79">
        <v>35.799999999999997</v>
      </c>
      <c r="R16" s="82">
        <v>50</v>
      </c>
      <c r="S16" s="82">
        <v>62</v>
      </c>
      <c r="T16" s="82">
        <v>68.327270100000007</v>
      </c>
      <c r="U16" s="82">
        <v>80.44684676</v>
      </c>
      <c r="V16" s="82">
        <v>83.9</v>
      </c>
      <c r="W16" s="82">
        <v>86.1</v>
      </c>
      <c r="X16" s="93">
        <v>88.532323592092794</v>
      </c>
      <c r="Y16" s="151">
        <v>92.187843919026804</v>
      </c>
      <c r="Z16" s="151">
        <v>89.17548671054</v>
      </c>
      <c r="AA16" s="151">
        <v>88.990733086661493</v>
      </c>
      <c r="AB16" s="58"/>
      <c r="AC16" s="58"/>
      <c r="AD16" s="58"/>
      <c r="AE16" s="58"/>
      <c r="AF16" s="58"/>
      <c r="AG16" s="58"/>
      <c r="AH16" s="58"/>
      <c r="AI16" s="58"/>
      <c r="AJ16" s="58"/>
      <c r="AK16" s="57"/>
      <c r="AL16" s="58"/>
      <c r="AM16" s="58"/>
      <c r="AN16" s="29"/>
      <c r="AO16" s="29"/>
    </row>
    <row r="17" spans="1:41" ht="12.75" customHeight="1" x14ac:dyDescent="0.2">
      <c r="B17" s="9" t="s">
        <v>53</v>
      </c>
      <c r="C17" s="79"/>
      <c r="D17" s="79"/>
      <c r="E17" s="79"/>
      <c r="F17" s="79"/>
      <c r="G17" s="84">
        <v>84.191232828497974</v>
      </c>
      <c r="H17" s="84"/>
      <c r="I17" s="79">
        <v>84.282368590000004</v>
      </c>
      <c r="J17" s="80">
        <v>85.621132540000005</v>
      </c>
      <c r="K17" s="80">
        <v>85.107084690000008</v>
      </c>
      <c r="L17" s="80">
        <v>82.7</v>
      </c>
      <c r="M17" s="39">
        <v>81.599999999999994</v>
      </c>
      <c r="N17" s="39">
        <v>82.1</v>
      </c>
      <c r="O17" s="79">
        <v>78.7</v>
      </c>
      <c r="P17" s="79">
        <v>78.7</v>
      </c>
      <c r="Q17" s="79">
        <v>76.8</v>
      </c>
      <c r="R17" s="82">
        <v>74.2</v>
      </c>
      <c r="S17" s="82">
        <v>73.900000000000006</v>
      </c>
      <c r="T17" s="82">
        <v>71.019272029999996</v>
      </c>
      <c r="U17" s="82">
        <v>67.205896769999995</v>
      </c>
      <c r="V17" s="82">
        <v>63.1</v>
      </c>
      <c r="W17" s="82">
        <v>61.2</v>
      </c>
      <c r="X17" s="93">
        <v>56.469462045776595</v>
      </c>
      <c r="Y17" s="151">
        <v>48.122115991170602</v>
      </c>
      <c r="Z17" s="151">
        <v>53.211845113834599</v>
      </c>
      <c r="AA17" s="151">
        <v>50.743366020261604</v>
      </c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 x14ac:dyDescent="0.2">
      <c r="B18" s="9" t="s">
        <v>54</v>
      </c>
      <c r="C18" s="79"/>
      <c r="D18" s="79"/>
      <c r="E18" s="79"/>
      <c r="F18" s="79"/>
      <c r="G18" s="79"/>
      <c r="H18" s="79"/>
      <c r="I18" s="79"/>
      <c r="J18" s="79"/>
      <c r="K18" s="79"/>
      <c r="L18" s="80">
        <v>34.9</v>
      </c>
      <c r="M18" s="80">
        <v>46.9</v>
      </c>
      <c r="N18" s="39">
        <v>58</v>
      </c>
      <c r="O18" s="79">
        <v>62.7</v>
      </c>
      <c r="P18" s="79">
        <v>66.8</v>
      </c>
      <c r="Q18" s="79">
        <v>68.099999999999994</v>
      </c>
      <c r="R18" s="82">
        <v>71.599999999999994</v>
      </c>
      <c r="S18" s="82">
        <v>72.099999999999994</v>
      </c>
      <c r="T18" s="82">
        <v>71.50061968</v>
      </c>
      <c r="U18" s="82">
        <v>59.052140230000006</v>
      </c>
      <c r="V18" s="82">
        <v>63.1</v>
      </c>
      <c r="W18" s="82">
        <v>55.1</v>
      </c>
      <c r="X18" s="93">
        <v>52.904998227636405</v>
      </c>
      <c r="Y18" s="151">
        <v>47.4189985064205</v>
      </c>
      <c r="Z18" s="151">
        <v>47.276575982309602</v>
      </c>
      <c r="AA18" s="151">
        <v>44.969949061842598</v>
      </c>
    </row>
    <row r="19" spans="1:41" ht="12.75" customHeight="1" x14ac:dyDescent="0.2">
      <c r="B19" s="9" t="s">
        <v>55</v>
      </c>
      <c r="C19" s="79"/>
      <c r="D19" s="79"/>
      <c r="E19" s="79"/>
      <c r="F19" s="79"/>
      <c r="G19" s="79"/>
      <c r="H19" s="79"/>
      <c r="I19" s="79">
        <v>33.941165169999998</v>
      </c>
      <c r="J19" s="80">
        <v>43.365074239999998</v>
      </c>
      <c r="K19" s="80">
        <v>50.739537219999995</v>
      </c>
      <c r="L19" s="80">
        <v>54.8</v>
      </c>
      <c r="M19" s="80">
        <v>58.9</v>
      </c>
      <c r="N19" s="39">
        <v>65</v>
      </c>
      <c r="O19" s="79">
        <v>67.8</v>
      </c>
      <c r="P19" s="79">
        <v>67.8</v>
      </c>
      <c r="Q19" s="85"/>
      <c r="R19" s="85"/>
      <c r="S19" s="85"/>
      <c r="T19" s="85"/>
      <c r="U19" s="85"/>
      <c r="V19" s="85"/>
      <c r="W19" s="85"/>
      <c r="X19" s="93"/>
      <c r="Y19" s="151"/>
      <c r="Z19" s="151"/>
      <c r="AA19" s="151"/>
    </row>
    <row r="20" spans="1:41" s="5" customFormat="1" ht="12.75" customHeight="1" x14ac:dyDescent="0.2">
      <c r="A20" s="18"/>
      <c r="B20" s="9" t="s">
        <v>56</v>
      </c>
      <c r="C20" s="79"/>
      <c r="D20" s="79"/>
      <c r="E20" s="79"/>
      <c r="F20" s="79"/>
      <c r="G20" s="79"/>
      <c r="H20" s="79"/>
      <c r="I20" s="79">
        <v>54.760632309999998</v>
      </c>
      <c r="J20" s="80">
        <v>58.436637109999999</v>
      </c>
      <c r="K20" s="80">
        <v>61.742321549999993</v>
      </c>
      <c r="L20" s="80">
        <v>64.400000000000006</v>
      </c>
      <c r="M20" s="80">
        <v>64.5</v>
      </c>
      <c r="N20" s="39">
        <v>71.2</v>
      </c>
      <c r="O20" s="79">
        <v>70.900000000000006</v>
      </c>
      <c r="P20" s="79">
        <v>72.400000000000006</v>
      </c>
      <c r="Q20" s="79">
        <v>73.7</v>
      </c>
      <c r="R20" s="82">
        <v>74.099999999999994</v>
      </c>
      <c r="S20" s="82">
        <v>75.099999999999994</v>
      </c>
      <c r="T20" s="82">
        <v>77.053063460000004</v>
      </c>
      <c r="U20" s="82">
        <v>72.264919930000005</v>
      </c>
      <c r="V20" s="82">
        <v>79</v>
      </c>
      <c r="W20" s="82">
        <v>78.2</v>
      </c>
      <c r="X20" s="93">
        <v>76.710438004875797</v>
      </c>
      <c r="Y20" s="151">
        <v>71.801318314744705</v>
      </c>
      <c r="Z20" s="151">
        <v>78.658551995278202</v>
      </c>
      <c r="AA20" s="151">
        <v>77.151048606577803</v>
      </c>
    </row>
    <row r="21" spans="1:41" s="5" customFormat="1" ht="12.75" customHeight="1" x14ac:dyDescent="0.2">
      <c r="A21" s="18"/>
      <c r="B21" s="9" t="s">
        <v>57</v>
      </c>
      <c r="C21" s="79">
        <v>14.52</v>
      </c>
      <c r="D21" s="79"/>
      <c r="E21" s="79"/>
      <c r="F21" s="79"/>
      <c r="G21" s="84">
        <v>51.105286159378252</v>
      </c>
      <c r="H21" s="84"/>
      <c r="I21" s="79">
        <v>57.748581440000002</v>
      </c>
      <c r="J21" s="80">
        <v>62.156341729999994</v>
      </c>
      <c r="K21" s="80">
        <v>65.377888499999997</v>
      </c>
      <c r="L21" s="80">
        <v>68.900000000000006</v>
      </c>
      <c r="M21" s="39">
        <v>70.599999999999994</v>
      </c>
      <c r="N21" s="39">
        <v>76.5</v>
      </c>
      <c r="O21" s="79">
        <v>77.400000000000006</v>
      </c>
      <c r="P21" s="79">
        <v>79.2</v>
      </c>
      <c r="Q21" s="79">
        <v>81.400000000000006</v>
      </c>
      <c r="R21" s="82">
        <v>82.5</v>
      </c>
      <c r="S21" s="82">
        <v>83.6</v>
      </c>
      <c r="T21" s="82">
        <v>84.885277240000008</v>
      </c>
      <c r="U21" s="82">
        <v>86.628699490000002</v>
      </c>
      <c r="V21" s="82">
        <v>88.6</v>
      </c>
      <c r="W21" s="82">
        <v>90.2</v>
      </c>
      <c r="X21" s="93">
        <v>89.459462263221397</v>
      </c>
      <c r="Y21" s="151">
        <v>87.734515729888798</v>
      </c>
      <c r="Z21" s="151">
        <v>92.433013478351995</v>
      </c>
      <c r="AA21" s="151">
        <v>92.997887934637802</v>
      </c>
    </row>
    <row r="22" spans="1:41" ht="12.75" customHeight="1" x14ac:dyDescent="0.2">
      <c r="B22" s="12" t="s">
        <v>58</v>
      </c>
      <c r="C22" s="79">
        <v>85.77</v>
      </c>
      <c r="D22" s="79"/>
      <c r="E22" s="79"/>
      <c r="F22" s="79"/>
      <c r="G22" s="84">
        <v>91.71614952715565</v>
      </c>
      <c r="H22" s="84"/>
      <c r="I22" s="79">
        <v>92.52059577</v>
      </c>
      <c r="J22" s="80">
        <v>93.325209669999992</v>
      </c>
      <c r="K22" s="80">
        <v>93.595907780000005</v>
      </c>
      <c r="L22" s="80">
        <v>94.3</v>
      </c>
      <c r="M22" s="39">
        <v>93.7</v>
      </c>
      <c r="N22" s="39">
        <v>94.2</v>
      </c>
      <c r="O22" s="79">
        <v>91.9</v>
      </c>
      <c r="P22" s="79">
        <v>92.7</v>
      </c>
      <c r="Q22" s="79">
        <v>92.1</v>
      </c>
      <c r="R22" s="86">
        <v>92.5</v>
      </c>
      <c r="S22" s="86">
        <v>92.7</v>
      </c>
      <c r="T22" s="79">
        <v>92.373973039999996</v>
      </c>
      <c r="U22" s="79">
        <v>93.52832325</v>
      </c>
      <c r="V22" s="79">
        <v>94.1</v>
      </c>
      <c r="W22" s="79">
        <v>93.3</v>
      </c>
      <c r="X22" s="93">
        <v>92.160750999059502</v>
      </c>
      <c r="Y22" s="151">
        <v>94.099625578972507</v>
      </c>
      <c r="Z22" s="151">
        <v>90.29531759374359</v>
      </c>
      <c r="AA22" s="151">
        <v>90.026196056139</v>
      </c>
    </row>
    <row r="23" spans="1:41" ht="12.75" customHeight="1" thickBot="1" x14ac:dyDescent="0.25">
      <c r="B23" s="62" t="s">
        <v>59</v>
      </c>
      <c r="C23" s="87"/>
      <c r="D23" s="87"/>
      <c r="E23" s="87"/>
      <c r="F23" s="87"/>
      <c r="G23" s="88">
        <v>24.36142361401572</v>
      </c>
      <c r="H23" s="88"/>
      <c r="I23" s="87">
        <v>57.564137599999995</v>
      </c>
      <c r="J23" s="89">
        <v>67.546352349999992</v>
      </c>
      <c r="K23" s="89">
        <v>73.217046409999995</v>
      </c>
      <c r="L23" s="89">
        <v>78.2</v>
      </c>
      <c r="M23" s="59">
        <v>79.900000000000006</v>
      </c>
      <c r="N23" s="59">
        <v>84.2</v>
      </c>
      <c r="O23" s="87">
        <v>87.5</v>
      </c>
      <c r="P23" s="87">
        <v>88.9</v>
      </c>
      <c r="Q23" s="87">
        <v>90.3</v>
      </c>
      <c r="R23" s="90">
        <v>91.3</v>
      </c>
      <c r="S23" s="90">
        <v>91.7</v>
      </c>
      <c r="T23" s="87">
        <v>93.135854600000002</v>
      </c>
      <c r="U23" s="87">
        <v>94.758259949999996</v>
      </c>
      <c r="V23" s="87">
        <v>94.3</v>
      </c>
      <c r="W23" s="87">
        <v>95.1</v>
      </c>
      <c r="X23" s="87">
        <v>95.237276625991996</v>
      </c>
      <c r="Y23" s="153">
        <v>96.702053538197902</v>
      </c>
      <c r="Z23" s="153">
        <v>97.331795330613403</v>
      </c>
      <c r="AA23" s="153">
        <v>97.489503894374892</v>
      </c>
    </row>
    <row r="24" spans="1:41" ht="12.75" customHeight="1" thickTop="1" x14ac:dyDescent="0.2">
      <c r="B24" s="11" t="s">
        <v>60</v>
      </c>
      <c r="C24" s="91"/>
      <c r="D24" s="91"/>
      <c r="E24" s="91"/>
      <c r="F24" s="91"/>
      <c r="G24" s="91"/>
      <c r="H24" s="91"/>
      <c r="U24" s="2"/>
      <c r="V24" s="2"/>
      <c r="X24" s="2"/>
      <c r="AA24" s="92" t="s">
        <v>178</v>
      </c>
    </row>
    <row r="25" spans="1:41" ht="12.75" customHeight="1" x14ac:dyDescent="0.2">
      <c r="B25" s="43" t="s">
        <v>61</v>
      </c>
      <c r="C25" s="91"/>
      <c r="D25" s="91"/>
      <c r="E25" s="91"/>
    </row>
    <row r="26" spans="1:41" ht="12.75" customHeight="1" x14ac:dyDescent="0.2">
      <c r="B26" s="43" t="s">
        <v>179</v>
      </c>
      <c r="C26" s="91"/>
      <c r="D26" s="91"/>
      <c r="E26" s="91"/>
      <c r="N26" s="94"/>
    </row>
    <row r="27" spans="1:41" ht="12.75" customHeight="1" x14ac:dyDescent="0.2">
      <c r="B27" s="11"/>
      <c r="C27" s="91"/>
      <c r="D27" s="91"/>
      <c r="E27" s="91"/>
    </row>
    <row r="28" spans="1:41" ht="12.75" customHeight="1" x14ac:dyDescent="0.2">
      <c r="B28" s="11"/>
      <c r="C28" s="91"/>
      <c r="D28" s="91"/>
      <c r="E28" s="91"/>
    </row>
    <row r="65" spans="2:23" ht="12.75" customHeight="1" x14ac:dyDescent="0.2">
      <c r="B65" s="43"/>
      <c r="T65" s="94"/>
    </row>
    <row r="68" spans="2:23" ht="12.75" customHeight="1" x14ac:dyDescent="0.2">
      <c r="C68" s="94"/>
      <c r="D68" s="94"/>
      <c r="E68" s="94"/>
      <c r="F68" s="94"/>
    </row>
    <row r="80" spans="2:23" ht="12.75" customHeight="1" x14ac:dyDescent="0.2">
      <c r="D80" s="79"/>
      <c r="E80" s="79"/>
      <c r="F80" s="84"/>
      <c r="G80" s="79"/>
      <c r="H80" s="79"/>
      <c r="I80" s="84"/>
      <c r="J80" s="79"/>
      <c r="K80" s="84"/>
      <c r="L80" s="79"/>
      <c r="M80" s="79"/>
      <c r="N80" s="79"/>
      <c r="O80" s="79"/>
      <c r="P80" s="84"/>
      <c r="Q80" s="79"/>
      <c r="R80" s="79"/>
      <c r="S80" s="79"/>
      <c r="T80" s="84"/>
      <c r="U80" s="84"/>
      <c r="V80" s="84"/>
      <c r="W80" s="84"/>
    </row>
    <row r="81" spans="4:23" ht="12.75" customHeight="1" x14ac:dyDescent="0.2">
      <c r="D81" s="79"/>
      <c r="E81" s="79"/>
      <c r="F81" s="84"/>
      <c r="G81" s="79"/>
      <c r="H81" s="79"/>
      <c r="I81" s="84"/>
      <c r="J81" s="79"/>
      <c r="K81" s="84"/>
      <c r="L81" s="79"/>
      <c r="M81" s="79"/>
      <c r="N81" s="79"/>
      <c r="O81" s="79"/>
      <c r="P81" s="84"/>
      <c r="Q81" s="79"/>
      <c r="R81" s="79"/>
      <c r="S81" s="79"/>
      <c r="T81" s="84"/>
      <c r="U81" s="84"/>
      <c r="V81" s="84"/>
      <c r="W81" s="84"/>
    </row>
    <row r="82" spans="4:23" ht="12.75" customHeight="1" x14ac:dyDescent="0.2"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</row>
    <row r="83" spans="4:23" ht="12.75" customHeight="1" x14ac:dyDescent="0.2">
      <c r="D83" s="79"/>
      <c r="E83" s="80"/>
      <c r="F83" s="80"/>
      <c r="G83" s="79"/>
      <c r="H83" s="80"/>
      <c r="I83" s="80"/>
      <c r="J83" s="80"/>
      <c r="K83" s="80"/>
      <c r="L83" s="79"/>
      <c r="M83" s="79"/>
      <c r="N83" s="79"/>
      <c r="O83" s="79"/>
      <c r="P83" s="80"/>
      <c r="Q83" s="79"/>
      <c r="R83" s="80"/>
      <c r="S83" s="80"/>
      <c r="T83" s="80"/>
      <c r="U83" s="80"/>
      <c r="V83" s="80"/>
      <c r="W83" s="80"/>
    </row>
    <row r="84" spans="4:23" ht="12.75" customHeight="1" x14ac:dyDescent="0.2">
      <c r="D84" s="79"/>
      <c r="E84" s="80"/>
      <c r="F84" s="80"/>
      <c r="G84" s="79"/>
      <c r="H84" s="80"/>
      <c r="I84" s="80"/>
      <c r="J84" s="80"/>
      <c r="K84" s="80"/>
      <c r="L84" s="79"/>
      <c r="M84" s="79"/>
      <c r="N84" s="79"/>
      <c r="O84" s="79"/>
      <c r="P84" s="80"/>
      <c r="Q84" s="79"/>
      <c r="R84" s="80"/>
      <c r="S84" s="80"/>
      <c r="T84" s="80"/>
      <c r="U84" s="80"/>
      <c r="V84" s="80"/>
      <c r="W84" s="80"/>
    </row>
    <row r="85" spans="4:23" ht="12.75" customHeight="1" x14ac:dyDescent="0.2">
      <c r="D85" s="80"/>
      <c r="E85" s="80"/>
      <c r="F85" s="80"/>
      <c r="G85" s="80"/>
      <c r="H85" s="80"/>
      <c r="I85" s="80"/>
      <c r="J85" s="80"/>
      <c r="K85" s="80"/>
      <c r="L85" s="79"/>
      <c r="M85" s="79"/>
      <c r="N85" s="79"/>
      <c r="O85" s="79"/>
      <c r="P85" s="80"/>
      <c r="Q85" s="80"/>
      <c r="R85" s="80"/>
      <c r="S85" s="80"/>
      <c r="T85" s="80"/>
      <c r="U85" s="80"/>
      <c r="V85" s="80"/>
      <c r="W85" s="80"/>
    </row>
    <row r="86" spans="4:23" ht="12.75" customHeight="1" x14ac:dyDescent="0.2">
      <c r="D86" s="80"/>
      <c r="E86" s="80"/>
      <c r="F86" s="80"/>
      <c r="G86" s="80"/>
      <c r="H86" s="80"/>
      <c r="I86" s="80"/>
      <c r="J86" s="80"/>
      <c r="K86" s="80"/>
      <c r="L86" s="79"/>
      <c r="M86" s="79"/>
      <c r="N86" s="79"/>
      <c r="O86" s="79"/>
      <c r="P86" s="39"/>
      <c r="Q86" s="80"/>
      <c r="R86" s="80"/>
      <c r="S86" s="80"/>
      <c r="T86" s="39"/>
      <c r="U86" s="39"/>
      <c r="V86" s="39"/>
      <c r="W86" s="39"/>
    </row>
    <row r="87" spans="4:23" ht="12.75" customHeight="1" x14ac:dyDescent="0.2">
      <c r="D87" s="39"/>
      <c r="E87" s="39"/>
      <c r="F87" s="39"/>
      <c r="G87" s="39"/>
      <c r="H87" s="39"/>
      <c r="I87" s="39"/>
      <c r="J87" s="39"/>
      <c r="K87" s="39"/>
      <c r="L87" s="79"/>
      <c r="M87" s="79"/>
      <c r="N87" s="79"/>
      <c r="O87" s="79"/>
      <c r="P87" s="39"/>
      <c r="Q87" s="39"/>
      <c r="R87" s="39"/>
      <c r="S87" s="39"/>
      <c r="T87" s="39"/>
      <c r="U87" s="39"/>
      <c r="V87" s="39"/>
      <c r="W87" s="39"/>
    </row>
    <row r="88" spans="4:23" ht="12.75" customHeight="1" x14ac:dyDescent="0.2"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</row>
    <row r="89" spans="4:23" ht="12.75" customHeight="1" x14ac:dyDescent="0.2"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</row>
    <row r="90" spans="4:23" ht="12.75" customHeight="1" x14ac:dyDescent="0.2"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85"/>
      <c r="S90" s="79"/>
      <c r="T90" s="79"/>
      <c r="U90" s="79"/>
      <c r="V90" s="79"/>
      <c r="W90" s="79"/>
    </row>
    <row r="91" spans="4:23" ht="12.75" customHeight="1" x14ac:dyDescent="0.2">
      <c r="D91" s="82"/>
      <c r="E91" s="83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5"/>
      <c r="S91" s="82"/>
      <c r="T91" s="82"/>
      <c r="U91" s="86"/>
      <c r="V91" s="86"/>
      <c r="W91" s="86"/>
    </row>
    <row r="92" spans="4:23" ht="12.75" customHeight="1" x14ac:dyDescent="0.2">
      <c r="D92" s="82"/>
      <c r="E92" s="83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5"/>
      <c r="S92" s="82"/>
      <c r="T92" s="82"/>
      <c r="U92" s="86"/>
      <c r="V92" s="86"/>
      <c r="W92" s="86"/>
    </row>
    <row r="93" spans="4:23" ht="12.75" customHeight="1" x14ac:dyDescent="0.2">
      <c r="D93" s="82"/>
      <c r="E93" s="83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5"/>
      <c r="S93" s="82"/>
      <c r="T93" s="82"/>
      <c r="U93" s="79"/>
      <c r="V93" s="79"/>
      <c r="W93" s="79"/>
    </row>
    <row r="94" spans="4:23" ht="12.75" customHeight="1" x14ac:dyDescent="0.2">
      <c r="D94" s="82"/>
      <c r="E94" s="83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5"/>
      <c r="S94" s="82"/>
      <c r="T94" s="82"/>
      <c r="U94" s="79"/>
      <c r="V94" s="79"/>
      <c r="W94" s="79"/>
    </row>
    <row r="95" spans="4:23" ht="12.75" customHeight="1" x14ac:dyDescent="0.2">
      <c r="D95" s="79"/>
      <c r="E95" s="80"/>
      <c r="F95" s="80"/>
      <c r="G95" s="79"/>
      <c r="H95" s="80"/>
      <c r="I95" s="80"/>
      <c r="J95" s="80"/>
      <c r="K95" s="80"/>
      <c r="L95" s="79"/>
      <c r="M95" s="79"/>
      <c r="N95" s="79"/>
      <c r="O95" s="79"/>
      <c r="P95" s="80"/>
      <c r="Q95" s="79"/>
      <c r="R95" s="80"/>
      <c r="S95" s="80"/>
      <c r="T95" s="80"/>
      <c r="U95" s="80"/>
      <c r="V95" s="80"/>
      <c r="W95" s="80"/>
    </row>
    <row r="96" spans="4:23" ht="12.75" customHeight="1" x14ac:dyDescent="0.2">
      <c r="D96" s="79"/>
      <c r="E96" s="80"/>
      <c r="F96" s="80"/>
      <c r="G96" s="79"/>
      <c r="H96" s="80"/>
      <c r="I96" s="80"/>
      <c r="J96" s="80"/>
      <c r="K96" s="80"/>
      <c r="L96" s="79"/>
      <c r="M96" s="79"/>
      <c r="N96" s="79"/>
      <c r="O96" s="79"/>
      <c r="P96" s="80"/>
      <c r="Q96" s="79"/>
      <c r="R96" s="80"/>
      <c r="S96" s="80"/>
      <c r="T96" s="80"/>
      <c r="U96" s="80"/>
      <c r="V96" s="80"/>
      <c r="W96" s="80"/>
    </row>
    <row r="97" spans="4:23" ht="12.75" customHeight="1" x14ac:dyDescent="0.2">
      <c r="D97" s="80"/>
      <c r="E97" s="80"/>
      <c r="F97" s="80"/>
      <c r="G97" s="80"/>
      <c r="H97" s="80"/>
      <c r="I97" s="80"/>
      <c r="J97" s="80"/>
      <c r="K97" s="80"/>
      <c r="L97" s="79"/>
      <c r="M97" s="79"/>
      <c r="N97" s="79"/>
      <c r="O97" s="79"/>
      <c r="P97" s="80"/>
      <c r="Q97" s="80"/>
      <c r="R97" s="80"/>
      <c r="S97" s="80"/>
      <c r="T97" s="80"/>
      <c r="U97" s="80"/>
      <c r="V97" s="80"/>
      <c r="W97" s="80"/>
    </row>
    <row r="98" spans="4:23" ht="12.75" customHeight="1" x14ac:dyDescent="0.2">
      <c r="D98" s="80"/>
      <c r="E98" s="80"/>
      <c r="F98" s="80"/>
      <c r="G98" s="80"/>
      <c r="H98" s="80"/>
      <c r="I98" s="80"/>
      <c r="J98" s="80"/>
      <c r="K98" s="80"/>
      <c r="L98" s="79"/>
      <c r="M98" s="79"/>
      <c r="N98" s="79"/>
      <c r="O98" s="79"/>
      <c r="P98" s="39"/>
      <c r="Q98" s="80"/>
      <c r="R98" s="80"/>
      <c r="S98" s="80"/>
      <c r="T98" s="39"/>
      <c r="U98" s="39"/>
      <c r="V98" s="39"/>
      <c r="W98" s="39"/>
    </row>
    <row r="99" spans="4:23" ht="12.75" customHeight="1" x14ac:dyDescent="0.2">
      <c r="D99" s="39"/>
      <c r="E99" s="39"/>
      <c r="F99" s="39"/>
      <c r="G99" s="39"/>
      <c r="H99" s="39"/>
      <c r="I99" s="39"/>
      <c r="J99" s="39"/>
      <c r="K99" s="39"/>
      <c r="L99" s="79"/>
      <c r="M99" s="79"/>
      <c r="N99" s="79"/>
      <c r="O99" s="79"/>
      <c r="P99" s="39"/>
      <c r="Q99" s="39"/>
      <c r="R99" s="39"/>
      <c r="S99" s="39"/>
      <c r="T99" s="39"/>
      <c r="U99" s="39"/>
      <c r="V99" s="39"/>
      <c r="W99" s="39"/>
    </row>
    <row r="100" spans="4:23" ht="12.75" customHeight="1" x14ac:dyDescent="0.2"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</row>
    <row r="101" spans="4:23" ht="12.75" customHeight="1" x14ac:dyDescent="0.2"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</row>
    <row r="102" spans="4:23" ht="12.75" customHeight="1" x14ac:dyDescent="0.2"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85"/>
      <c r="S102" s="79"/>
      <c r="T102" s="79"/>
      <c r="U102" s="79"/>
      <c r="V102" s="79"/>
      <c r="W102" s="79"/>
    </row>
    <row r="103" spans="4:23" ht="12.75" customHeight="1" x14ac:dyDescent="0.2">
      <c r="D103" s="82"/>
      <c r="E103" s="83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5"/>
      <c r="S103" s="82"/>
      <c r="T103" s="82"/>
      <c r="U103" s="86"/>
      <c r="V103" s="86"/>
      <c r="W103" s="86"/>
    </row>
    <row r="104" spans="4:23" ht="12.75" customHeight="1" x14ac:dyDescent="0.2">
      <c r="D104" s="82"/>
      <c r="E104" s="83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5"/>
      <c r="S104" s="82"/>
      <c r="T104" s="82"/>
      <c r="U104" s="86"/>
      <c r="V104" s="86"/>
      <c r="W104" s="86"/>
    </row>
    <row r="105" spans="4:23" ht="12.75" customHeight="1" x14ac:dyDescent="0.2">
      <c r="D105" s="82"/>
      <c r="E105" s="83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5"/>
      <c r="S105" s="82"/>
      <c r="T105" s="82"/>
      <c r="U105" s="79"/>
      <c r="V105" s="79"/>
      <c r="W105" s="79"/>
    </row>
    <row r="106" spans="4:23" ht="12.75" customHeight="1" x14ac:dyDescent="0.2">
      <c r="D106" s="82"/>
      <c r="E106" s="83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5"/>
      <c r="S106" s="82"/>
      <c r="T106" s="82"/>
      <c r="U106" s="79"/>
      <c r="V106" s="79"/>
      <c r="W106" s="79"/>
    </row>
  </sheetData>
  <hyperlinks>
    <hyperlink ref="B1" location="'Titel'!A1" display="page des titres"/>
  </hyperlinks>
  <pageMargins left="0" right="0" top="0" bottom="0" header="0.51181102362204722" footer="0.51181102362204722"/>
  <pageSetup paperSize="9" scale="83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U58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296875" style="18" customWidth="1"/>
    <col min="2" max="2" width="41.5" style="6" customWidth="1"/>
    <col min="3" max="7" width="13.5" style="94" customWidth="1"/>
    <col min="8" max="11" width="11.5" style="6" customWidth="1"/>
    <col min="12" max="12" width="18.19921875" style="6" customWidth="1"/>
    <col min="13" max="13" width="18.69921875" style="6" customWidth="1"/>
    <col min="14" max="16384" width="11.5" style="6"/>
  </cols>
  <sheetData>
    <row r="1" spans="1:21" ht="12.75" customHeight="1" x14ac:dyDescent="0.2">
      <c r="B1" s="28" t="s">
        <v>13</v>
      </c>
    </row>
    <row r="2" spans="1:21" ht="12.75" customHeight="1" x14ac:dyDescent="0.25">
      <c r="B2" s="75" t="s">
        <v>180</v>
      </c>
    </row>
    <row r="3" spans="1:21" ht="12.75" customHeight="1" x14ac:dyDescent="0.2">
      <c r="B3" s="66" t="s">
        <v>62</v>
      </c>
    </row>
    <row r="4" spans="1:21" s="27" customFormat="1" ht="31.5" customHeight="1" x14ac:dyDescent="0.25">
      <c r="A4" s="18"/>
      <c r="B4" s="68"/>
      <c r="C4" s="69" t="s">
        <v>63</v>
      </c>
      <c r="D4" s="69" t="s">
        <v>64</v>
      </c>
      <c r="E4" s="69" t="s">
        <v>65</v>
      </c>
      <c r="F4" s="96" t="s">
        <v>66</v>
      </c>
      <c r="G4" s="96" t="s">
        <v>67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ht="12.75" customHeight="1" x14ac:dyDescent="0.2">
      <c r="B5" s="66" t="s">
        <v>68</v>
      </c>
      <c r="C5" s="95">
        <v>0.990402403736245</v>
      </c>
      <c r="D5" s="95" t="s">
        <v>69</v>
      </c>
      <c r="E5" s="95" t="s">
        <v>69</v>
      </c>
      <c r="F5" s="95" t="s">
        <v>69</v>
      </c>
      <c r="G5" s="95" t="s">
        <v>69</v>
      </c>
      <c r="H5" s="70"/>
    </row>
    <row r="6" spans="1:21" ht="12.75" customHeight="1" x14ac:dyDescent="0.2">
      <c r="B6" s="66" t="s">
        <v>70</v>
      </c>
      <c r="C6" s="95">
        <v>0.973845870422274</v>
      </c>
      <c r="D6" s="95">
        <v>2.61541295777265E-2</v>
      </c>
      <c r="E6" s="95" t="s">
        <v>69</v>
      </c>
      <c r="F6" s="95" t="s">
        <v>69</v>
      </c>
      <c r="G6" s="95">
        <v>2.61541295777265E-2</v>
      </c>
      <c r="H6" s="70"/>
    </row>
    <row r="7" spans="1:21" ht="12.75" customHeight="1" x14ac:dyDescent="0.2">
      <c r="B7" s="66" t="s">
        <v>71</v>
      </c>
      <c r="C7" s="95">
        <v>0.92457400193523198</v>
      </c>
      <c r="D7" s="95">
        <v>7.4807909304472703E-2</v>
      </c>
      <c r="E7" s="95" t="s">
        <v>69</v>
      </c>
      <c r="F7" s="95" t="s">
        <v>69</v>
      </c>
      <c r="G7" s="95">
        <v>7.5425998064768199E-2</v>
      </c>
      <c r="H7" s="70"/>
    </row>
    <row r="8" spans="1:21" ht="12.75" customHeight="1" x14ac:dyDescent="0.2">
      <c r="B8" s="66" t="s">
        <v>45</v>
      </c>
      <c r="C8" s="95">
        <v>0.87226842475449096</v>
      </c>
      <c r="D8" s="95">
        <v>0.12556773951280401</v>
      </c>
      <c r="E8" s="95" t="s">
        <v>69</v>
      </c>
      <c r="F8" s="95" t="s">
        <v>69</v>
      </c>
      <c r="G8" s="95">
        <v>0.12773157524550899</v>
      </c>
      <c r="H8" s="70"/>
    </row>
    <row r="9" spans="1:21" ht="12.75" customHeight="1" x14ac:dyDescent="0.2">
      <c r="B9" s="66" t="s">
        <v>72</v>
      </c>
      <c r="C9" s="95">
        <v>0.89846571887536397</v>
      </c>
      <c r="D9" s="95">
        <v>9.8991822136378999E-2</v>
      </c>
      <c r="E9" s="95" t="s">
        <v>69</v>
      </c>
      <c r="F9" s="95" t="s">
        <v>69</v>
      </c>
      <c r="G9" s="95">
        <v>0.101534281124636</v>
      </c>
      <c r="H9" s="70"/>
    </row>
    <row r="10" spans="1:21" ht="12.75" customHeight="1" x14ac:dyDescent="0.2">
      <c r="B10" s="66" t="s">
        <v>73</v>
      </c>
      <c r="C10" s="95">
        <v>0.98476543124055105</v>
      </c>
      <c r="D10" s="95" t="s">
        <v>69</v>
      </c>
      <c r="E10" s="95" t="s">
        <v>69</v>
      </c>
      <c r="F10" s="95" t="s">
        <v>69</v>
      </c>
      <c r="G10" s="95">
        <v>1.5234568759448799E-2</v>
      </c>
      <c r="H10" s="70"/>
    </row>
    <row r="11" spans="1:21" ht="12.75" customHeight="1" x14ac:dyDescent="0.2">
      <c r="B11" s="66" t="s">
        <v>48</v>
      </c>
      <c r="C11" s="95">
        <v>0.92005112718197601</v>
      </c>
      <c r="D11" s="95">
        <v>7.8997566079846496E-2</v>
      </c>
      <c r="E11" s="95" t="s">
        <v>69</v>
      </c>
      <c r="F11" s="95" t="s">
        <v>69</v>
      </c>
      <c r="G11" s="95">
        <v>7.99488728180245E-2</v>
      </c>
      <c r="H11" s="70"/>
    </row>
    <row r="12" spans="1:21" ht="12.75" customHeight="1" x14ac:dyDescent="0.25">
      <c r="A12" s="50"/>
      <c r="B12" s="66" t="s">
        <v>74</v>
      </c>
      <c r="C12" s="95">
        <v>0.733238478946455</v>
      </c>
      <c r="D12" s="95">
        <v>0.21669476925770401</v>
      </c>
      <c r="E12" s="95">
        <v>3.5983375719341099E-2</v>
      </c>
      <c r="F12" s="95" t="s">
        <v>69</v>
      </c>
      <c r="G12" s="95">
        <v>0.266761521053545</v>
      </c>
      <c r="H12" s="70"/>
    </row>
    <row r="13" spans="1:21" ht="12.75" customHeight="1" x14ac:dyDescent="0.2">
      <c r="B13" s="66" t="s">
        <v>75</v>
      </c>
      <c r="C13" s="95">
        <v>0.82363986829111702</v>
      </c>
      <c r="D13" s="95">
        <v>0.13932056424221501</v>
      </c>
      <c r="E13" s="95">
        <v>3.0242151246621898E-2</v>
      </c>
      <c r="F13" s="95" t="s">
        <v>69</v>
      </c>
      <c r="G13" s="95">
        <v>0.17636013170888301</v>
      </c>
      <c r="H13" s="70"/>
    </row>
    <row r="14" spans="1:21" ht="12.75" customHeight="1" x14ac:dyDescent="0.2">
      <c r="B14" s="66" t="s">
        <v>76</v>
      </c>
      <c r="C14" s="95">
        <v>0.52343011617518698</v>
      </c>
      <c r="D14" s="95">
        <v>0.38879982889759501</v>
      </c>
      <c r="E14" s="95">
        <v>7.4883663510455903E-2</v>
      </c>
      <c r="F14" s="95" t="s">
        <v>69</v>
      </c>
      <c r="G14" s="95">
        <v>0.47656988382481302</v>
      </c>
      <c r="H14" s="70"/>
    </row>
    <row r="15" spans="1:21" ht="12.75" customHeight="1" x14ac:dyDescent="0.2">
      <c r="B15" s="66" t="s">
        <v>77</v>
      </c>
      <c r="C15" s="95">
        <v>0.41669977571835898</v>
      </c>
      <c r="D15" s="95">
        <v>0.55033667679290599</v>
      </c>
      <c r="E15" s="95">
        <v>2.8419213118222202E-2</v>
      </c>
      <c r="F15" s="95" t="s">
        <v>69</v>
      </c>
      <c r="G15" s="95">
        <v>0.58330022428164097</v>
      </c>
      <c r="H15" s="70"/>
    </row>
    <row r="16" spans="1:21" ht="12.75" customHeight="1" x14ac:dyDescent="0.2">
      <c r="B16" s="66" t="s">
        <v>78</v>
      </c>
      <c r="C16" s="95">
        <v>7.0021120653622093E-2</v>
      </c>
      <c r="D16" s="95">
        <v>0.31593812367594898</v>
      </c>
      <c r="E16" s="95">
        <v>0.28418291661559297</v>
      </c>
      <c r="F16" s="95">
        <v>0.32985783905483601</v>
      </c>
      <c r="G16" s="95">
        <v>0.92997887934637802</v>
      </c>
      <c r="H16" s="70"/>
    </row>
    <row r="17" spans="2:8" ht="12.75" customHeight="1" x14ac:dyDescent="0.2">
      <c r="B17" s="66" t="s">
        <v>79</v>
      </c>
      <c r="C17" s="95">
        <v>0.55030050938157404</v>
      </c>
      <c r="D17" s="95">
        <v>0.42562240669080098</v>
      </c>
      <c r="E17" s="95">
        <v>1.9558189135507598E-2</v>
      </c>
      <c r="F17" s="95" t="s">
        <v>69</v>
      </c>
      <c r="G17" s="95">
        <v>0.44969949061842601</v>
      </c>
      <c r="H17" s="70"/>
    </row>
    <row r="18" spans="2:8" ht="12.75" customHeight="1" x14ac:dyDescent="0.2">
      <c r="B18" s="66" t="s">
        <v>80</v>
      </c>
      <c r="C18" s="95">
        <v>0.49256633979738401</v>
      </c>
      <c r="D18" s="95">
        <v>0.472508862729482</v>
      </c>
      <c r="E18" s="95">
        <v>2.4654000407742099E-2</v>
      </c>
      <c r="F18" s="95">
        <v>1.0270797065392301E-2</v>
      </c>
      <c r="G18" s="95">
        <v>0.50743366020261604</v>
      </c>
      <c r="H18" s="70"/>
    </row>
    <row r="19" spans="2:8" ht="12.75" customHeight="1" x14ac:dyDescent="0.2">
      <c r="B19" s="66" t="s">
        <v>81</v>
      </c>
      <c r="C19" s="95">
        <v>0.148700741985274</v>
      </c>
      <c r="D19" s="95">
        <v>0.37975174203555001</v>
      </c>
      <c r="E19" s="95">
        <v>0.25156615073114902</v>
      </c>
      <c r="F19" s="95">
        <v>0.219981365248028</v>
      </c>
      <c r="G19" s="95">
        <v>0.85129925801472595</v>
      </c>
      <c r="H19" s="70"/>
    </row>
    <row r="20" spans="2:8" ht="12.75" customHeight="1" x14ac:dyDescent="0.2">
      <c r="B20" s="66" t="s">
        <v>56</v>
      </c>
      <c r="C20" s="95">
        <v>0.22848951393422201</v>
      </c>
      <c r="D20" s="95">
        <v>0.72635099636132705</v>
      </c>
      <c r="E20" s="95">
        <v>4.06298435165173E-2</v>
      </c>
      <c r="F20" s="95" t="s">
        <v>69</v>
      </c>
      <c r="G20" s="95">
        <v>0.77151048606577799</v>
      </c>
      <c r="H20" s="70"/>
    </row>
    <row r="21" spans="2:8" ht="12.75" customHeight="1" x14ac:dyDescent="0.2">
      <c r="B21" s="66" t="s">
        <v>82</v>
      </c>
      <c r="C21" s="95">
        <v>0.110092669133385</v>
      </c>
      <c r="D21" s="95">
        <v>0.70286259117821903</v>
      </c>
      <c r="E21" s="95">
        <v>0.153133824890366</v>
      </c>
      <c r="F21" s="95">
        <v>3.3910914798030503E-2</v>
      </c>
      <c r="G21" s="95">
        <v>0.889907330866615</v>
      </c>
      <c r="H21" s="70"/>
    </row>
    <row r="22" spans="2:8" ht="12.75" customHeight="1" x14ac:dyDescent="0.2">
      <c r="B22" s="66" t="s">
        <v>57</v>
      </c>
      <c r="C22" s="95">
        <v>7.0021120653622093E-2</v>
      </c>
      <c r="D22" s="95">
        <v>0.31593812367594898</v>
      </c>
      <c r="E22" s="95">
        <v>0.28418291661559297</v>
      </c>
      <c r="F22" s="95">
        <v>0.32985783905483601</v>
      </c>
      <c r="G22" s="95">
        <v>0.92997887934637802</v>
      </c>
      <c r="H22" s="70"/>
    </row>
    <row r="23" spans="2:8" ht="12.75" customHeight="1" x14ac:dyDescent="0.2">
      <c r="B23" s="66" t="s">
        <v>83</v>
      </c>
      <c r="C23" s="95">
        <v>9.9738039438610204E-2</v>
      </c>
      <c r="D23" s="95">
        <v>0.70793203041114905</v>
      </c>
      <c r="E23" s="95">
        <v>0.15634350385550799</v>
      </c>
      <c r="F23" s="95">
        <v>3.5986426294732601E-2</v>
      </c>
      <c r="G23" s="95">
        <v>0.90026196056138996</v>
      </c>
      <c r="H23" s="70"/>
    </row>
    <row r="24" spans="2:8" ht="12.75" customHeight="1" thickBot="1" x14ac:dyDescent="0.25">
      <c r="B24" s="67" t="s">
        <v>84</v>
      </c>
      <c r="C24" s="97">
        <v>2.5104961056250701E-2</v>
      </c>
      <c r="D24" s="97">
        <v>0.37338344370294502</v>
      </c>
      <c r="E24" s="97">
        <v>0.42957972555129897</v>
      </c>
      <c r="F24" s="97">
        <v>0.171931869689505</v>
      </c>
      <c r="G24" s="97">
        <v>0.97489503894374896</v>
      </c>
      <c r="H24" s="70"/>
    </row>
    <row r="25" spans="2:8" ht="12.75" customHeight="1" thickTop="1" x14ac:dyDescent="0.2">
      <c r="B25" s="43" t="s">
        <v>85</v>
      </c>
      <c r="F25" s="6"/>
      <c r="G25" s="92" t="s">
        <v>178</v>
      </c>
    </row>
    <row r="26" spans="2:8" ht="12.75" customHeight="1" x14ac:dyDescent="0.2">
      <c r="B26" s="43" t="s">
        <v>61</v>
      </c>
      <c r="F26" s="6"/>
    </row>
    <row r="27" spans="2:8" ht="12.75" customHeight="1" x14ac:dyDescent="0.2">
      <c r="B27" s="342" t="s">
        <v>179</v>
      </c>
    </row>
    <row r="28" spans="2:8" ht="12.75" customHeight="1" x14ac:dyDescent="0.2">
      <c r="B28" s="9"/>
    </row>
    <row r="31" spans="2:8" ht="12.75" customHeight="1" x14ac:dyDescent="0.2">
      <c r="E31" s="80"/>
    </row>
    <row r="32" spans="2:8" ht="12.75" customHeight="1" x14ac:dyDescent="0.2">
      <c r="E32" s="80"/>
      <c r="F32" s="98"/>
      <c r="G32" s="95"/>
    </row>
    <row r="33" spans="4:11" ht="12.75" customHeight="1" x14ac:dyDescent="0.2">
      <c r="E33" s="80"/>
      <c r="F33" s="98"/>
      <c r="G33" s="95"/>
    </row>
    <row r="34" spans="4:11" ht="12.75" customHeight="1" x14ac:dyDescent="0.2">
      <c r="E34" s="80"/>
      <c r="F34" s="98"/>
      <c r="G34" s="95"/>
    </row>
    <row r="35" spans="4:11" ht="12.75" customHeight="1" x14ac:dyDescent="0.2">
      <c r="E35" s="80"/>
      <c r="F35" s="98"/>
      <c r="G35" s="95"/>
    </row>
    <row r="36" spans="4:11" ht="12.75" customHeight="1" x14ac:dyDescent="0.2">
      <c r="E36" s="80"/>
      <c r="F36" s="98"/>
      <c r="G36" s="95"/>
    </row>
    <row r="37" spans="4:11" ht="12.75" customHeight="1" x14ac:dyDescent="0.2">
      <c r="E37" s="80"/>
      <c r="F37" s="98"/>
      <c r="G37" s="95"/>
    </row>
    <row r="38" spans="4:11" ht="12.75" customHeight="1" x14ac:dyDescent="0.2">
      <c r="E38" s="80"/>
      <c r="F38" s="98"/>
      <c r="G38" s="95"/>
    </row>
    <row r="39" spans="4:11" ht="12.75" customHeight="1" x14ac:dyDescent="0.2">
      <c r="E39" s="80"/>
      <c r="F39" s="98"/>
      <c r="G39" s="95"/>
    </row>
    <row r="40" spans="4:11" ht="12.75" customHeight="1" x14ac:dyDescent="0.2">
      <c r="E40" s="80"/>
      <c r="F40" s="98"/>
      <c r="G40" s="95"/>
    </row>
    <row r="41" spans="4:11" ht="12.75" customHeight="1" x14ac:dyDescent="0.2">
      <c r="E41" s="80"/>
      <c r="F41" s="98"/>
      <c r="G41" s="95"/>
    </row>
    <row r="42" spans="4:11" ht="12.75" customHeight="1" x14ac:dyDescent="0.2">
      <c r="D42" s="99"/>
      <c r="E42" s="80"/>
      <c r="F42" s="98"/>
      <c r="G42" s="95"/>
      <c r="H42" s="65"/>
      <c r="I42" s="65"/>
      <c r="J42" s="65"/>
      <c r="K42" s="65"/>
    </row>
    <row r="43" spans="4:11" ht="12.75" customHeight="1" x14ac:dyDescent="0.2">
      <c r="D43" s="99"/>
      <c r="E43" s="80"/>
      <c r="F43" s="98"/>
      <c r="G43" s="95"/>
      <c r="H43" s="65"/>
      <c r="I43" s="65"/>
      <c r="J43" s="65"/>
      <c r="K43" s="65"/>
    </row>
    <row r="44" spans="4:11" ht="12.75" customHeight="1" x14ac:dyDescent="0.2">
      <c r="D44" s="99"/>
      <c r="E44" s="80"/>
      <c r="F44" s="98"/>
      <c r="G44" s="95"/>
      <c r="H44" s="65"/>
      <c r="I44" s="65"/>
      <c r="J44" s="65"/>
      <c r="K44" s="65"/>
    </row>
    <row r="45" spans="4:11" ht="12.75" customHeight="1" x14ac:dyDescent="0.2">
      <c r="D45" s="99"/>
      <c r="E45" s="80"/>
      <c r="F45" s="98"/>
      <c r="G45" s="95"/>
      <c r="H45" s="65"/>
      <c r="I45" s="65"/>
      <c r="J45" s="65"/>
      <c r="K45" s="65"/>
    </row>
    <row r="46" spans="4:11" ht="12.75" customHeight="1" x14ac:dyDescent="0.2">
      <c r="D46" s="99"/>
      <c r="E46" s="80"/>
      <c r="F46" s="98"/>
      <c r="G46" s="95"/>
      <c r="H46" s="65"/>
      <c r="I46" s="65"/>
      <c r="J46" s="65"/>
      <c r="K46" s="65"/>
    </row>
    <row r="47" spans="4:11" ht="12.75" customHeight="1" x14ac:dyDescent="0.2">
      <c r="D47" s="99"/>
      <c r="E47" s="80"/>
      <c r="F47" s="98"/>
      <c r="G47" s="95"/>
      <c r="H47" s="65"/>
      <c r="I47" s="65"/>
      <c r="J47" s="65"/>
      <c r="K47" s="65"/>
    </row>
    <row r="48" spans="4:11" ht="12.75" customHeight="1" x14ac:dyDescent="0.2">
      <c r="D48" s="99"/>
      <c r="E48" s="100"/>
      <c r="F48" s="98"/>
      <c r="G48" s="95"/>
      <c r="H48" s="65"/>
      <c r="I48" s="65"/>
      <c r="J48" s="65"/>
      <c r="K48" s="65"/>
    </row>
    <row r="49" spans="4:11" ht="12.75" customHeight="1" x14ac:dyDescent="0.2">
      <c r="D49" s="99"/>
      <c r="E49" s="80"/>
      <c r="F49" s="98"/>
      <c r="G49" s="95"/>
      <c r="H49" s="65"/>
      <c r="I49" s="65"/>
      <c r="J49" s="65"/>
      <c r="K49" s="65"/>
    </row>
    <row r="50" spans="4:11" ht="12.75" customHeight="1" x14ac:dyDescent="0.2">
      <c r="D50" s="99"/>
      <c r="E50" s="99"/>
      <c r="F50" s="98"/>
      <c r="G50" s="95"/>
      <c r="H50" s="65"/>
      <c r="I50" s="65"/>
      <c r="J50" s="65"/>
      <c r="K50" s="65"/>
    </row>
    <row r="51" spans="4:11" ht="12.75" customHeight="1" x14ac:dyDescent="0.2">
      <c r="D51" s="99"/>
      <c r="E51" s="99"/>
      <c r="F51" s="98"/>
      <c r="G51" s="95"/>
      <c r="H51" s="65"/>
      <c r="I51" s="65"/>
      <c r="J51" s="65"/>
      <c r="K51" s="65"/>
    </row>
    <row r="52" spans="4:11" ht="12.75" customHeight="1" x14ac:dyDescent="0.2">
      <c r="D52" s="99"/>
      <c r="E52" s="99"/>
      <c r="F52" s="99"/>
      <c r="G52" s="99"/>
      <c r="H52" s="65"/>
      <c r="I52" s="65"/>
      <c r="J52" s="65"/>
      <c r="K52" s="65"/>
    </row>
    <row r="53" spans="4:11" ht="12.75" customHeight="1" x14ac:dyDescent="0.2">
      <c r="D53" s="99"/>
      <c r="E53" s="99"/>
      <c r="F53" s="99"/>
      <c r="G53" s="99"/>
      <c r="H53" s="65"/>
      <c r="I53" s="65"/>
      <c r="J53" s="65"/>
      <c r="K53" s="65"/>
    </row>
    <row r="54" spans="4:11" ht="12.75" customHeight="1" x14ac:dyDescent="0.2">
      <c r="D54" s="99"/>
      <c r="E54" s="99"/>
      <c r="F54" s="99"/>
      <c r="G54" s="99"/>
      <c r="H54" s="65"/>
      <c r="I54" s="65"/>
      <c r="J54" s="65"/>
      <c r="K54" s="65"/>
    </row>
    <row r="55" spans="4:11" ht="12.75" customHeight="1" x14ac:dyDescent="0.2">
      <c r="D55" s="99"/>
      <c r="E55" s="99"/>
      <c r="F55" s="99"/>
      <c r="G55" s="99"/>
      <c r="H55" s="65"/>
      <c r="I55" s="65"/>
      <c r="J55" s="65"/>
      <c r="K55" s="65"/>
    </row>
    <row r="56" spans="4:11" ht="12.75" customHeight="1" x14ac:dyDescent="0.2">
      <c r="D56" s="99"/>
      <c r="E56" s="99"/>
      <c r="F56" s="99"/>
      <c r="G56" s="99"/>
      <c r="H56" s="65"/>
      <c r="I56" s="65"/>
      <c r="J56" s="65"/>
      <c r="K56" s="65"/>
    </row>
    <row r="57" spans="4:11" ht="12.75" customHeight="1" x14ac:dyDescent="0.2">
      <c r="D57" s="99"/>
      <c r="E57" s="99"/>
      <c r="F57" s="99"/>
      <c r="G57" s="99"/>
      <c r="H57" s="65"/>
      <c r="I57" s="65"/>
      <c r="J57" s="65"/>
      <c r="K57" s="65"/>
    </row>
    <row r="58" spans="4:11" ht="12.75" customHeight="1" x14ac:dyDescent="0.2">
      <c r="D58" s="99"/>
      <c r="E58" s="99"/>
      <c r="F58" s="99"/>
      <c r="G58" s="99"/>
      <c r="H58" s="65"/>
      <c r="I58" s="65"/>
      <c r="J58" s="65"/>
      <c r="K58" s="65"/>
    </row>
  </sheetData>
  <phoneticPr fontId="12" type="noConversion"/>
  <conditionalFormatting sqref="G41">
    <cfRule type="expression" dxfId="269" priority="475" stopIfTrue="1">
      <formula>OR($K41="f",$K41="g")</formula>
    </cfRule>
  </conditionalFormatting>
  <conditionalFormatting sqref="G50">
    <cfRule type="expression" dxfId="268" priority="494" stopIfTrue="1">
      <formula>OR($K50="f",$K50="g")</formula>
    </cfRule>
  </conditionalFormatting>
  <conditionalFormatting sqref="G37">
    <cfRule type="expression" dxfId="267" priority="493" stopIfTrue="1">
      <formula>OR($K37="f",$K37="g")</formula>
    </cfRule>
  </conditionalFormatting>
  <conditionalFormatting sqref="G48">
    <cfRule type="expression" dxfId="266" priority="492" stopIfTrue="1">
      <formula>OR($K48="f",$K48="g")</formula>
    </cfRule>
  </conditionalFormatting>
  <conditionalFormatting sqref="G34">
    <cfRule type="expression" dxfId="265" priority="491" stopIfTrue="1">
      <formula>OR($K34="f",$K34="g")</formula>
    </cfRule>
  </conditionalFormatting>
  <conditionalFormatting sqref="G42">
    <cfRule type="expression" dxfId="264" priority="490" stopIfTrue="1">
      <formula>OR($K42="f",$K42="g")</formula>
    </cfRule>
  </conditionalFormatting>
  <conditionalFormatting sqref="G36">
    <cfRule type="expression" dxfId="263" priority="489" stopIfTrue="1">
      <formula>OR($K36="f",$K36="g")</formula>
    </cfRule>
  </conditionalFormatting>
  <conditionalFormatting sqref="G38">
    <cfRule type="expression" dxfId="262" priority="488" stopIfTrue="1">
      <formula>OR($K38="f",$K38="g")</formula>
    </cfRule>
  </conditionalFormatting>
  <conditionalFormatting sqref="G45">
    <cfRule type="expression" dxfId="261" priority="487" stopIfTrue="1">
      <formula>OR($K45="f",$K45="g")</formula>
    </cfRule>
  </conditionalFormatting>
  <conditionalFormatting sqref="G39">
    <cfRule type="expression" dxfId="260" priority="486" stopIfTrue="1">
      <formula>OR($K39="f",$K39="g")</formula>
    </cfRule>
  </conditionalFormatting>
  <conditionalFormatting sqref="G49">
    <cfRule type="expression" dxfId="259" priority="485" stopIfTrue="1">
      <formula>OR($K49="f",$K49="g")</formula>
    </cfRule>
  </conditionalFormatting>
  <conditionalFormatting sqref="G43">
    <cfRule type="expression" dxfId="258" priority="484" stopIfTrue="1">
      <formula>OR($K43="f",$K43="g")</formula>
    </cfRule>
  </conditionalFormatting>
  <conditionalFormatting sqref="G46">
    <cfRule type="expression" dxfId="257" priority="483" stopIfTrue="1">
      <formula>OR($K46="f",$K46="g")</formula>
    </cfRule>
  </conditionalFormatting>
  <conditionalFormatting sqref="G47">
    <cfRule type="expression" dxfId="256" priority="482" stopIfTrue="1">
      <formula>OR($K47="f",$K47="g")</formula>
    </cfRule>
  </conditionalFormatting>
  <conditionalFormatting sqref="G35">
    <cfRule type="expression" dxfId="255" priority="481" stopIfTrue="1">
      <formula>OR($K35="f",$K35="g")</formula>
    </cfRule>
  </conditionalFormatting>
  <conditionalFormatting sqref="G44">
    <cfRule type="expression" dxfId="254" priority="480" stopIfTrue="1">
      <formula>OR($K44="f",$K44="g")</formula>
    </cfRule>
  </conditionalFormatting>
  <conditionalFormatting sqref="G33">
    <cfRule type="expression" dxfId="253" priority="479" stopIfTrue="1">
      <formula>OR($K33="f",$K33="g")</formula>
    </cfRule>
  </conditionalFormatting>
  <conditionalFormatting sqref="G51">
    <cfRule type="expression" dxfId="252" priority="478" stopIfTrue="1">
      <formula>OR($K51="f",$K51="g")</formula>
    </cfRule>
  </conditionalFormatting>
  <conditionalFormatting sqref="G32">
    <cfRule type="expression" dxfId="251" priority="477" stopIfTrue="1">
      <formula>OR($K32="f",$K32="g")</formula>
    </cfRule>
  </conditionalFormatting>
  <conditionalFormatting sqref="G40">
    <cfRule type="expression" dxfId="250" priority="476" stopIfTrue="1">
      <formula>OR($K40="f",$K40="g")</formula>
    </cfRule>
  </conditionalFormatting>
  <conditionalFormatting sqref="E5">
    <cfRule type="expression" dxfId="249" priority="91" stopIfTrue="1">
      <formula>OR($K10="f",$K10="g")</formula>
    </cfRule>
  </conditionalFormatting>
  <conditionalFormatting sqref="C23">
    <cfRule type="expression" dxfId="248" priority="90" stopIfTrue="1">
      <formula>OR($I23="f",$I23="g")</formula>
    </cfRule>
  </conditionalFormatting>
  <conditionalFormatting sqref="C7">
    <cfRule type="expression" dxfId="247" priority="89" stopIfTrue="1">
      <formula>OR($I7="f",$I7="g")</formula>
    </cfRule>
  </conditionalFormatting>
  <conditionalFormatting sqref="C15">
    <cfRule type="expression" dxfId="246" priority="88" stopIfTrue="1">
      <formula>OR($I15="f",$I15="g")</formula>
    </cfRule>
  </conditionalFormatting>
  <conditionalFormatting sqref="C9">
    <cfRule type="expression" dxfId="245" priority="87" stopIfTrue="1">
      <formula>OR($I9="f",$I9="g")</formula>
    </cfRule>
  </conditionalFormatting>
  <conditionalFormatting sqref="C11">
    <cfRule type="expression" dxfId="244" priority="86" stopIfTrue="1">
      <formula>OR($I11="f",$I11="g")</formula>
    </cfRule>
  </conditionalFormatting>
  <conditionalFormatting sqref="C18">
    <cfRule type="expression" dxfId="243" priority="85" stopIfTrue="1">
      <formula>OR($I18="f",$I18="g")</formula>
    </cfRule>
  </conditionalFormatting>
  <conditionalFormatting sqref="C12">
    <cfRule type="expression" dxfId="242" priority="84" stopIfTrue="1">
      <formula>OR($I12="f",$I12="g")</formula>
    </cfRule>
  </conditionalFormatting>
  <conditionalFormatting sqref="C16">
    <cfRule type="expression" dxfId="241" priority="83" stopIfTrue="1">
      <formula>OR($I16="f",$I16="g")</formula>
    </cfRule>
  </conditionalFormatting>
  <conditionalFormatting sqref="C19">
    <cfRule type="expression" dxfId="240" priority="82" stopIfTrue="1">
      <formula>OR($I19="f",$I19="g")</formula>
    </cfRule>
  </conditionalFormatting>
  <conditionalFormatting sqref="C22">
    <cfRule type="expression" dxfId="239" priority="81" stopIfTrue="1">
      <formula>OR($I22="f",$I22="g")</formula>
    </cfRule>
  </conditionalFormatting>
  <conditionalFormatting sqref="C20">
    <cfRule type="expression" dxfId="238" priority="80" stopIfTrue="1">
      <formula>OR($I20="f",$I20="g")</formula>
    </cfRule>
  </conditionalFormatting>
  <conditionalFormatting sqref="C8">
    <cfRule type="expression" dxfId="237" priority="79" stopIfTrue="1">
      <formula>OR($I8="f",$I8="g")</formula>
    </cfRule>
  </conditionalFormatting>
  <conditionalFormatting sqref="C17">
    <cfRule type="expression" dxfId="236" priority="78" stopIfTrue="1">
      <formula>OR($I17="f",$I17="g")</formula>
    </cfRule>
  </conditionalFormatting>
  <conditionalFormatting sqref="C6">
    <cfRule type="expression" dxfId="235" priority="77" stopIfTrue="1">
      <formula>OR($I6="f",$I6="g")</formula>
    </cfRule>
  </conditionalFormatting>
  <conditionalFormatting sqref="C24">
    <cfRule type="expression" dxfId="234" priority="76" stopIfTrue="1">
      <formula>OR($I24="f",$I24="g")</formula>
    </cfRule>
  </conditionalFormatting>
  <conditionalFormatting sqref="C5">
    <cfRule type="expression" dxfId="233" priority="75" stopIfTrue="1">
      <formula>OR($I5="f",$I5="g")</formula>
    </cfRule>
  </conditionalFormatting>
  <conditionalFormatting sqref="C13">
    <cfRule type="expression" dxfId="232" priority="74" stopIfTrue="1">
      <formula>OR($I13="f",$I13="g")</formula>
    </cfRule>
  </conditionalFormatting>
  <conditionalFormatting sqref="C14">
    <cfRule type="expression" dxfId="231" priority="73" stopIfTrue="1">
      <formula>OR($I14="f",$I14="g")</formula>
    </cfRule>
  </conditionalFormatting>
  <conditionalFormatting sqref="C21">
    <cfRule type="expression" dxfId="230" priority="72" stopIfTrue="1">
      <formula>OR($I21="f",$I21="g")</formula>
    </cfRule>
  </conditionalFormatting>
  <conditionalFormatting sqref="C10">
    <cfRule type="expression" dxfId="229" priority="71" stopIfTrue="1">
      <formula>OR($I10="f",$I10="g")</formula>
    </cfRule>
  </conditionalFormatting>
  <conditionalFormatting sqref="E13">
    <cfRule type="expression" dxfId="228" priority="42" stopIfTrue="1">
      <formula>OR($I13="f",$I13="g")</formula>
    </cfRule>
  </conditionalFormatting>
  <conditionalFormatting sqref="D23">
    <cfRule type="expression" dxfId="227" priority="70" stopIfTrue="1">
      <formula>OR($I23="f",$I23="g")</formula>
    </cfRule>
  </conditionalFormatting>
  <conditionalFormatting sqref="D21">
    <cfRule type="expression" dxfId="226" priority="69" stopIfTrue="1">
      <formula>OR($I21="f",$I21="g")</formula>
    </cfRule>
  </conditionalFormatting>
  <conditionalFormatting sqref="D7">
    <cfRule type="expression" dxfId="225" priority="68" stopIfTrue="1">
      <formula>OR($I7="f",$I7="g")</formula>
    </cfRule>
  </conditionalFormatting>
  <conditionalFormatting sqref="D15">
    <cfRule type="expression" dxfId="224" priority="67" stopIfTrue="1">
      <formula>OR($I15="f",$I15="g")</formula>
    </cfRule>
  </conditionalFormatting>
  <conditionalFormatting sqref="D9">
    <cfRule type="expression" dxfId="223" priority="66" stopIfTrue="1">
      <formula>OR($I9="f",$I9="g")</formula>
    </cfRule>
  </conditionalFormatting>
  <conditionalFormatting sqref="D11">
    <cfRule type="expression" dxfId="222" priority="65" stopIfTrue="1">
      <formula>OR($I11="f",$I11="g")</formula>
    </cfRule>
  </conditionalFormatting>
  <conditionalFormatting sqref="D18">
    <cfRule type="expression" dxfId="221" priority="64" stopIfTrue="1">
      <formula>OR($I18="f",$I18="g")</formula>
    </cfRule>
  </conditionalFormatting>
  <conditionalFormatting sqref="D12">
    <cfRule type="expression" dxfId="220" priority="63" stopIfTrue="1">
      <formula>OR($I12="f",$I12="g")</formula>
    </cfRule>
  </conditionalFormatting>
  <conditionalFormatting sqref="D22">
    <cfRule type="expression" dxfId="219" priority="62" stopIfTrue="1">
      <formula>OR($I22="f",$I22="g")</formula>
    </cfRule>
  </conditionalFormatting>
  <conditionalFormatting sqref="D16">
    <cfRule type="expression" dxfId="218" priority="61" stopIfTrue="1">
      <formula>OR($I16="f",$I16="g")</formula>
    </cfRule>
  </conditionalFormatting>
  <conditionalFormatting sqref="D19">
    <cfRule type="expression" dxfId="217" priority="60" stopIfTrue="1">
      <formula>OR($I19="f",$I19="g")</formula>
    </cfRule>
  </conditionalFormatting>
  <conditionalFormatting sqref="D20">
    <cfRule type="expression" dxfId="216" priority="59" stopIfTrue="1">
      <formula>OR($I20="f",$I20="g")</formula>
    </cfRule>
  </conditionalFormatting>
  <conditionalFormatting sqref="D8">
    <cfRule type="expression" dxfId="215" priority="58" stopIfTrue="1">
      <formula>OR($I8="f",$I8="g")</formula>
    </cfRule>
  </conditionalFormatting>
  <conditionalFormatting sqref="D17">
    <cfRule type="expression" dxfId="214" priority="57" stopIfTrue="1">
      <formula>OR($I17="f",$I17="g")</formula>
    </cfRule>
  </conditionalFormatting>
  <conditionalFormatting sqref="D6">
    <cfRule type="expression" dxfId="213" priority="56" stopIfTrue="1">
      <formula>OR($I6="f",$I6="g")</formula>
    </cfRule>
  </conditionalFormatting>
  <conditionalFormatting sqref="D24">
    <cfRule type="expression" dxfId="212" priority="55" stopIfTrue="1">
      <formula>OR($I24="f",$I24="g")</formula>
    </cfRule>
  </conditionalFormatting>
  <conditionalFormatting sqref="D13:D14">
    <cfRule type="expression" dxfId="211" priority="54" stopIfTrue="1">
      <formula>OR($I13="f",$I13="g")</formula>
    </cfRule>
  </conditionalFormatting>
  <conditionalFormatting sqref="E23">
    <cfRule type="expression" dxfId="210" priority="53" stopIfTrue="1">
      <formula>OR($I23="f",$I23="g")</formula>
    </cfRule>
  </conditionalFormatting>
  <conditionalFormatting sqref="E21">
    <cfRule type="expression" dxfId="209" priority="52" stopIfTrue="1">
      <formula>OR($I21="f",$I21="g")</formula>
    </cfRule>
  </conditionalFormatting>
  <conditionalFormatting sqref="E15">
    <cfRule type="expression" dxfId="208" priority="51" stopIfTrue="1">
      <formula>OR($I15="f",$I15="g")</formula>
    </cfRule>
  </conditionalFormatting>
  <conditionalFormatting sqref="E18">
    <cfRule type="expression" dxfId="207" priority="50" stopIfTrue="1">
      <formula>OR($I18="f",$I18="g")</formula>
    </cfRule>
  </conditionalFormatting>
  <conditionalFormatting sqref="E12">
    <cfRule type="expression" dxfId="206" priority="49" stopIfTrue="1">
      <formula>OR($I12="f",$I12="g")</formula>
    </cfRule>
  </conditionalFormatting>
  <conditionalFormatting sqref="E22">
    <cfRule type="expression" dxfId="205" priority="48" stopIfTrue="1">
      <formula>OR($I22="f",$I22="g")</formula>
    </cfRule>
  </conditionalFormatting>
  <conditionalFormatting sqref="E16">
    <cfRule type="expression" dxfId="204" priority="47" stopIfTrue="1">
      <formula>OR($I16="f",$I16="g")</formula>
    </cfRule>
  </conditionalFormatting>
  <conditionalFormatting sqref="E19">
    <cfRule type="expression" dxfId="203" priority="46" stopIfTrue="1">
      <formula>OR($I19="f",$I19="g")</formula>
    </cfRule>
  </conditionalFormatting>
  <conditionalFormatting sqref="E20">
    <cfRule type="expression" dxfId="202" priority="45" stopIfTrue="1">
      <formula>OR($I20="f",$I20="g")</formula>
    </cfRule>
  </conditionalFormatting>
  <conditionalFormatting sqref="E17">
    <cfRule type="expression" dxfId="201" priority="44" stopIfTrue="1">
      <formula>OR($I17="f",$I17="g")</formula>
    </cfRule>
  </conditionalFormatting>
  <conditionalFormatting sqref="E24">
    <cfRule type="expression" dxfId="200" priority="43" stopIfTrue="1">
      <formula>OR($I24="f",$I24="g")</formula>
    </cfRule>
  </conditionalFormatting>
  <conditionalFormatting sqref="E14">
    <cfRule type="expression" dxfId="199" priority="41" stopIfTrue="1">
      <formula>OR($I14="f",$I14="g")</formula>
    </cfRule>
  </conditionalFormatting>
  <conditionalFormatting sqref="E7">
    <cfRule type="expression" dxfId="198" priority="39" stopIfTrue="1">
      <formula>OR($K12="f",$K12="g")</formula>
    </cfRule>
  </conditionalFormatting>
  <conditionalFormatting sqref="E8">
    <cfRule type="expression" dxfId="197" priority="38" stopIfTrue="1">
      <formula>OR($K13="f",$K13="g")</formula>
    </cfRule>
  </conditionalFormatting>
  <conditionalFormatting sqref="E9">
    <cfRule type="expression" dxfId="196" priority="37" stopIfTrue="1">
      <formula>OR($K14="f",$K14="g")</formula>
    </cfRule>
  </conditionalFormatting>
  <conditionalFormatting sqref="E10">
    <cfRule type="expression" dxfId="195" priority="36" stopIfTrue="1">
      <formula>OR($K15="f",$K15="g")</formula>
    </cfRule>
  </conditionalFormatting>
  <conditionalFormatting sqref="E11">
    <cfRule type="expression" dxfId="194" priority="35" stopIfTrue="1">
      <formula>OR($K16="f",$K16="g")</formula>
    </cfRule>
  </conditionalFormatting>
  <conditionalFormatting sqref="F21">
    <cfRule type="expression" dxfId="193" priority="33" stopIfTrue="1">
      <formula>OR($I21="f",$I21="g")</formula>
    </cfRule>
  </conditionalFormatting>
  <conditionalFormatting sqref="F18">
    <cfRule type="expression" dxfId="192" priority="32" stopIfTrue="1">
      <formula>OR($I18="f",$I18="g")</formula>
    </cfRule>
  </conditionalFormatting>
  <conditionalFormatting sqref="F22">
    <cfRule type="expression" dxfId="191" priority="31" stopIfTrue="1">
      <formula>OR($I22="f",$I22="g")</formula>
    </cfRule>
  </conditionalFormatting>
  <conditionalFormatting sqref="F19">
    <cfRule type="expression" dxfId="190" priority="30" stopIfTrue="1">
      <formula>OR($I19="f",$I19="g")</formula>
    </cfRule>
  </conditionalFormatting>
  <conditionalFormatting sqref="F24">
    <cfRule type="expression" dxfId="189" priority="29" stopIfTrue="1">
      <formula>OR($I24="f",$I24="g")</formula>
    </cfRule>
  </conditionalFormatting>
  <conditionalFormatting sqref="F14:F15">
    <cfRule type="expression" dxfId="188" priority="27" stopIfTrue="1">
      <formula>OR($K19="f",$K19="g")</formula>
    </cfRule>
  </conditionalFormatting>
  <conditionalFormatting sqref="F17">
    <cfRule type="expression" dxfId="187" priority="26" stopIfTrue="1">
      <formula>OR($K22="f",$K22="g")</formula>
    </cfRule>
  </conditionalFormatting>
  <conditionalFormatting sqref="F20">
    <cfRule type="expression" dxfId="186" priority="25" stopIfTrue="1">
      <formula>OR($K25="f",$K25="g")</formula>
    </cfRule>
  </conditionalFormatting>
  <conditionalFormatting sqref="G23">
    <cfRule type="expression" dxfId="185" priority="23" stopIfTrue="1">
      <formula>OR($I23="f",$I23="g")</formula>
    </cfRule>
  </conditionalFormatting>
  <conditionalFormatting sqref="G10">
    <cfRule type="expression" dxfId="184" priority="22" stopIfTrue="1">
      <formula>OR($I10="f",$I10="g")</formula>
    </cfRule>
  </conditionalFormatting>
  <conditionalFormatting sqref="G21">
    <cfRule type="expression" dxfId="183" priority="21" stopIfTrue="1">
      <formula>OR($I21="f",$I21="g")</formula>
    </cfRule>
  </conditionalFormatting>
  <conditionalFormatting sqref="G7">
    <cfRule type="expression" dxfId="182" priority="20" stopIfTrue="1">
      <formula>OR($I7="f",$I7="g")</formula>
    </cfRule>
  </conditionalFormatting>
  <conditionalFormatting sqref="G15">
    <cfRule type="expression" dxfId="181" priority="19" stopIfTrue="1">
      <formula>OR($I15="f",$I15="g")</formula>
    </cfRule>
  </conditionalFormatting>
  <conditionalFormatting sqref="G9">
    <cfRule type="expression" dxfId="180" priority="18" stopIfTrue="1">
      <formula>OR($I9="f",$I9="g")</formula>
    </cfRule>
  </conditionalFormatting>
  <conditionalFormatting sqref="G11">
    <cfRule type="expression" dxfId="179" priority="17" stopIfTrue="1">
      <formula>OR($I11="f",$I11="g")</formula>
    </cfRule>
  </conditionalFormatting>
  <conditionalFormatting sqref="G18">
    <cfRule type="expression" dxfId="178" priority="16" stopIfTrue="1">
      <formula>OR($I18="f",$I18="g")</formula>
    </cfRule>
  </conditionalFormatting>
  <conditionalFormatting sqref="G12">
    <cfRule type="expression" dxfId="177" priority="15" stopIfTrue="1">
      <formula>OR($I12="f",$I12="g")</formula>
    </cfRule>
  </conditionalFormatting>
  <conditionalFormatting sqref="G22">
    <cfRule type="expression" dxfId="176" priority="14" stopIfTrue="1">
      <formula>OR($I22="f",$I22="g")</formula>
    </cfRule>
  </conditionalFormatting>
  <conditionalFormatting sqref="G16">
    <cfRule type="expression" dxfId="175" priority="13" stopIfTrue="1">
      <formula>OR($I16="f",$I16="g")</formula>
    </cfRule>
  </conditionalFormatting>
  <conditionalFormatting sqref="G19">
    <cfRule type="expression" dxfId="174" priority="12" stopIfTrue="1">
      <formula>OR($I19="f",$I19="g")</formula>
    </cfRule>
  </conditionalFormatting>
  <conditionalFormatting sqref="G20">
    <cfRule type="expression" dxfId="173" priority="11" stopIfTrue="1">
      <formula>OR($I20="f",$I20="g")</formula>
    </cfRule>
  </conditionalFormatting>
  <conditionalFormatting sqref="G8">
    <cfRule type="expression" dxfId="172" priority="10" stopIfTrue="1">
      <formula>OR($I8="f",$I8="g")</formula>
    </cfRule>
  </conditionalFormatting>
  <conditionalFormatting sqref="G17">
    <cfRule type="expression" dxfId="171" priority="9" stopIfTrue="1">
      <formula>OR($I17="f",$I17="g")</formula>
    </cfRule>
  </conditionalFormatting>
  <conditionalFormatting sqref="G24">
    <cfRule type="expression" dxfId="170" priority="8" stopIfTrue="1">
      <formula>OR($I24="f",$I24="g")</formula>
    </cfRule>
  </conditionalFormatting>
  <conditionalFormatting sqref="G13">
    <cfRule type="expression" dxfId="169" priority="7" stopIfTrue="1">
      <formula>OR($I13="f",$I13="g")</formula>
    </cfRule>
  </conditionalFormatting>
  <conditionalFormatting sqref="G14">
    <cfRule type="expression" dxfId="168" priority="6" stopIfTrue="1">
      <formula>OR($I14="f",$I14="g")</formula>
    </cfRule>
  </conditionalFormatting>
  <conditionalFormatting sqref="F16">
    <cfRule type="expression" dxfId="167" priority="4" stopIfTrue="1">
      <formula>OR($K21="f",$K21="g")</formula>
    </cfRule>
  </conditionalFormatting>
  <conditionalFormatting sqref="G5">
    <cfRule type="expression" dxfId="166" priority="3" stopIfTrue="1">
      <formula>OR($K10="f",$K10="g")</formula>
    </cfRule>
  </conditionalFormatting>
  <conditionalFormatting sqref="F13">
    <cfRule type="expression" dxfId="165" priority="2" stopIfTrue="1">
      <formula>OR($K18="f",$K18="g")</formula>
    </cfRule>
  </conditionalFormatting>
  <conditionalFormatting sqref="D10">
    <cfRule type="expression" dxfId="164" priority="1" stopIfTrue="1">
      <formula>OR($K15="f",$K15="g")</formula>
    </cfRule>
  </conditionalFormatting>
  <conditionalFormatting sqref="E6">
    <cfRule type="expression" dxfId="163" priority="40" stopIfTrue="1">
      <formula>OR($K11="f",$K11="g")</formula>
    </cfRule>
  </conditionalFormatting>
  <conditionalFormatting sqref="F23">
    <cfRule type="expression" dxfId="162" priority="34" stopIfTrue="1">
      <formula>OR($I23="f",$I23="g")</formula>
    </cfRule>
  </conditionalFormatting>
  <conditionalFormatting sqref="F5:F12">
    <cfRule type="expression" dxfId="161" priority="28" stopIfTrue="1">
      <formula>OR($K10="f",$K10="g")</formula>
    </cfRule>
  </conditionalFormatting>
  <conditionalFormatting sqref="G6">
    <cfRule type="expression" dxfId="160" priority="24" stopIfTrue="1">
      <formula>OR($I6="f",$I6="g")</formula>
    </cfRule>
  </conditionalFormatting>
  <conditionalFormatting sqref="D5">
    <cfRule type="expression" dxfId="159" priority="5" stopIfTrue="1">
      <formula>OR($K10="f",$K10="g")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N33"/>
  <sheetViews>
    <sheetView zoomScaleNormal="100" zoomScaleSheetLayoutView="100" workbookViewId="0">
      <selection activeCell="B2" sqref="B2"/>
    </sheetView>
  </sheetViews>
  <sheetFormatPr baseColWidth="10" defaultColWidth="13.296875" defaultRowHeight="12.75" customHeight="1" x14ac:dyDescent="0.2"/>
  <cols>
    <col min="1" max="1" width="1.296875" style="18" customWidth="1"/>
    <col min="2" max="2" width="46.796875" style="10" customWidth="1"/>
    <col min="3" max="8" width="14" style="10" customWidth="1"/>
    <col min="9" max="16384" width="13.296875" style="10"/>
  </cols>
  <sheetData>
    <row r="1" spans="1:14" ht="12.75" customHeight="1" x14ac:dyDescent="0.2">
      <c r="B1" s="28" t="s">
        <v>13</v>
      </c>
    </row>
    <row r="2" spans="1:14" ht="12.75" customHeight="1" x14ac:dyDescent="0.25">
      <c r="B2" s="111" t="s">
        <v>175</v>
      </c>
    </row>
    <row r="3" spans="1:14" ht="12.75" customHeight="1" x14ac:dyDescent="0.2">
      <c r="B3" s="7" t="s">
        <v>14</v>
      </c>
    </row>
    <row r="4" spans="1:14" ht="12.75" customHeight="1" x14ac:dyDescent="0.2">
      <c r="B4" s="112"/>
      <c r="C4" s="116"/>
      <c r="D4" s="368" t="s">
        <v>86</v>
      </c>
      <c r="E4" s="368"/>
      <c r="F4" s="368"/>
      <c r="G4" s="368"/>
      <c r="H4" s="369"/>
    </row>
    <row r="5" spans="1:14" ht="20" x14ac:dyDescent="0.2">
      <c r="B5" s="124"/>
      <c r="C5" s="103" t="s">
        <v>87</v>
      </c>
      <c r="D5" s="104" t="s">
        <v>88</v>
      </c>
      <c r="E5" s="118" t="s">
        <v>89</v>
      </c>
      <c r="F5" s="118" t="s">
        <v>90</v>
      </c>
      <c r="G5" s="118" t="s">
        <v>91</v>
      </c>
      <c r="H5" s="119" t="s">
        <v>92</v>
      </c>
    </row>
    <row r="6" spans="1:14" s="101" customFormat="1" ht="10" x14ac:dyDescent="0.2">
      <c r="A6" s="18"/>
      <c r="B6" s="113" t="s">
        <v>93</v>
      </c>
      <c r="C6" s="154">
        <v>3786447.3700023699</v>
      </c>
      <c r="D6" s="102">
        <v>226622.872526905</v>
      </c>
      <c r="E6" s="102">
        <v>537423.24804136099</v>
      </c>
      <c r="F6" s="102">
        <v>661389.32376150205</v>
      </c>
      <c r="G6" s="102">
        <v>576737.15532722697</v>
      </c>
      <c r="H6" s="346">
        <v>1784274.7703453701</v>
      </c>
    </row>
    <row r="7" spans="1:14" s="25" customFormat="1" ht="12.75" customHeight="1" x14ac:dyDescent="0.2">
      <c r="A7" s="18"/>
      <c r="B7" s="114" t="s">
        <v>94</v>
      </c>
      <c r="C7" s="355">
        <v>1</v>
      </c>
      <c r="D7" s="356">
        <v>5.9851055721068469E-2</v>
      </c>
      <c r="E7" s="357">
        <v>0.1419333732984184</v>
      </c>
      <c r="F7" s="357">
        <v>0.17467278932787281</v>
      </c>
      <c r="G7" s="357">
        <v>0.15231616842118315</v>
      </c>
      <c r="H7" s="358">
        <v>0.47122661323145587</v>
      </c>
    </row>
    <row r="8" spans="1:14" ht="12.75" customHeight="1" x14ac:dyDescent="0.2">
      <c r="B8" s="123"/>
      <c r="C8" s="120"/>
      <c r="D8" s="370" t="s">
        <v>86</v>
      </c>
      <c r="E8" s="371"/>
      <c r="F8" s="371"/>
      <c r="G8" s="371"/>
      <c r="H8" s="372"/>
    </row>
    <row r="9" spans="1:14" s="51" customFormat="1" ht="40" x14ac:dyDescent="0.2">
      <c r="A9" s="18"/>
      <c r="B9" s="123" t="s">
        <v>95</v>
      </c>
      <c r="C9" s="103" t="s">
        <v>96</v>
      </c>
      <c r="D9" s="104" t="s">
        <v>88</v>
      </c>
      <c r="E9" s="118" t="s">
        <v>89</v>
      </c>
      <c r="F9" s="118" t="s">
        <v>90</v>
      </c>
      <c r="G9" s="118" t="s">
        <v>91</v>
      </c>
      <c r="H9" s="119" t="s">
        <v>92</v>
      </c>
    </row>
    <row r="10" spans="1:14" ht="12.75" customHeight="1" x14ac:dyDescent="0.2">
      <c r="B10" s="133" t="s">
        <v>97</v>
      </c>
      <c r="C10" s="117">
        <v>50.743366020261604</v>
      </c>
      <c r="D10" s="79">
        <v>30.351270772545902</v>
      </c>
      <c r="E10" s="79">
        <v>41.8898527250943</v>
      </c>
      <c r="F10" s="79">
        <v>41.932701712055994</v>
      </c>
      <c r="G10" s="79">
        <v>54.792471631828995</v>
      </c>
      <c r="H10" s="115">
        <v>57.957170163058002</v>
      </c>
      <c r="I10" s="24"/>
      <c r="J10" s="24"/>
      <c r="K10" s="24"/>
      <c r="L10" s="24"/>
      <c r="M10" s="24"/>
      <c r="N10" s="24"/>
    </row>
    <row r="11" spans="1:14" ht="12.75" customHeight="1" x14ac:dyDescent="0.2">
      <c r="B11" s="133" t="s">
        <v>58</v>
      </c>
      <c r="C11" s="117">
        <v>90.026196056139</v>
      </c>
      <c r="D11" s="79">
        <v>81.133108916859001</v>
      </c>
      <c r="E11" s="79">
        <v>88.444453817271793</v>
      </c>
      <c r="F11" s="79">
        <v>86.973092241894605</v>
      </c>
      <c r="G11" s="79">
        <v>91.876402097573589</v>
      </c>
      <c r="H11" s="115">
        <v>92.165804689367306</v>
      </c>
      <c r="I11" s="24"/>
      <c r="J11" s="24"/>
      <c r="K11" s="24"/>
      <c r="L11" s="24"/>
      <c r="M11" s="24"/>
      <c r="N11" s="24"/>
    </row>
    <row r="12" spans="1:14" ht="12.75" customHeight="1" x14ac:dyDescent="0.25">
      <c r="A12" s="50"/>
      <c r="B12" s="155" t="s">
        <v>98</v>
      </c>
      <c r="C12" s="117">
        <v>1.5234568759448799</v>
      </c>
      <c r="D12" s="79" t="s">
        <v>99</v>
      </c>
      <c r="E12" s="79" t="s">
        <v>99</v>
      </c>
      <c r="F12" s="79" t="s">
        <v>99</v>
      </c>
      <c r="G12" s="79" t="s">
        <v>99</v>
      </c>
      <c r="H12" s="115" t="s">
        <v>99</v>
      </c>
      <c r="I12" s="24"/>
      <c r="J12" s="24"/>
      <c r="K12" s="24"/>
      <c r="L12" s="24"/>
      <c r="M12" s="24"/>
      <c r="N12" s="24"/>
    </row>
    <row r="13" spans="1:14" ht="12.75" customHeight="1" x14ac:dyDescent="0.2">
      <c r="B13" s="155" t="s">
        <v>100</v>
      </c>
      <c r="C13" s="117">
        <v>88.990733086661493</v>
      </c>
      <c r="D13" s="79">
        <v>79.050486812702601</v>
      </c>
      <c r="E13" s="79">
        <v>87.005465494260307</v>
      </c>
      <c r="F13" s="79">
        <v>85.289887625599206</v>
      </c>
      <c r="G13" s="79">
        <v>91.581050474087505</v>
      </c>
      <c r="H13" s="115">
        <v>91.385758554942399</v>
      </c>
      <c r="I13" s="24"/>
      <c r="J13" s="24"/>
      <c r="K13" s="24"/>
      <c r="L13" s="24"/>
      <c r="M13" s="24"/>
      <c r="N13" s="24"/>
    </row>
    <row r="14" spans="1:14" ht="12.75" customHeight="1" x14ac:dyDescent="0.2">
      <c r="B14" s="133" t="s">
        <v>101</v>
      </c>
      <c r="C14" s="117">
        <v>7.5425998064768196</v>
      </c>
      <c r="D14" s="79" t="s">
        <v>99</v>
      </c>
      <c r="E14" s="79" t="s">
        <v>99</v>
      </c>
      <c r="F14" s="79" t="s">
        <v>99</v>
      </c>
      <c r="G14" s="79" t="s">
        <v>99</v>
      </c>
      <c r="H14" s="115">
        <v>6.7838514945410795</v>
      </c>
      <c r="I14" s="24"/>
      <c r="J14" s="24"/>
      <c r="K14" s="24"/>
      <c r="L14" s="24"/>
      <c r="M14" s="24"/>
      <c r="N14" s="24"/>
    </row>
    <row r="15" spans="1:14" ht="12.75" customHeight="1" x14ac:dyDescent="0.2">
      <c r="B15" s="133" t="s">
        <v>102</v>
      </c>
      <c r="C15" s="117">
        <v>10.153428112463599</v>
      </c>
      <c r="D15" s="79" t="s">
        <v>99</v>
      </c>
      <c r="E15" s="79" t="s">
        <v>99</v>
      </c>
      <c r="F15" s="79" t="s">
        <v>99</v>
      </c>
      <c r="G15" s="79">
        <v>11.4320638241532</v>
      </c>
      <c r="H15" s="115">
        <v>13.901074525418499</v>
      </c>
      <c r="I15" s="24"/>
      <c r="J15" s="24"/>
      <c r="K15" s="24"/>
      <c r="L15" s="24"/>
      <c r="M15" s="24"/>
      <c r="N15" s="24"/>
    </row>
    <row r="16" spans="1:14" ht="12.75" customHeight="1" x14ac:dyDescent="0.2">
      <c r="B16" s="133" t="s">
        <v>48</v>
      </c>
      <c r="C16" s="117">
        <v>7.9948872818024501</v>
      </c>
      <c r="D16" s="79" t="s">
        <v>99</v>
      </c>
      <c r="E16" s="79" t="s">
        <v>99</v>
      </c>
      <c r="F16" s="79">
        <v>7.9566521635665897</v>
      </c>
      <c r="G16" s="79" t="s">
        <v>99</v>
      </c>
      <c r="H16" s="115">
        <v>7.9322355303808507</v>
      </c>
    </row>
    <row r="17" spans="2:8" ht="12.75" customHeight="1" x14ac:dyDescent="0.2">
      <c r="B17" s="133" t="s">
        <v>47</v>
      </c>
      <c r="C17" s="117">
        <v>26.6761521053545</v>
      </c>
      <c r="D17" s="79" t="s">
        <v>99</v>
      </c>
      <c r="E17" s="79" t="s">
        <v>99</v>
      </c>
      <c r="F17" s="79">
        <v>18.360171382562601</v>
      </c>
      <c r="G17" s="79">
        <v>24.049938712801399</v>
      </c>
      <c r="H17" s="115">
        <v>37.769889350963197</v>
      </c>
    </row>
    <row r="18" spans="2:8" ht="12.75" customHeight="1" x14ac:dyDescent="0.2">
      <c r="B18" s="133" t="s">
        <v>57</v>
      </c>
      <c r="C18" s="117">
        <v>92.997887934637802</v>
      </c>
      <c r="D18" s="79">
        <v>67.822507527396496</v>
      </c>
      <c r="E18" s="79">
        <v>81.09501516203899</v>
      </c>
      <c r="F18" s="79">
        <v>92.92552848898849</v>
      </c>
      <c r="G18" s="79">
        <v>96.628438067201301</v>
      </c>
      <c r="H18" s="115">
        <v>98.633893300824411</v>
      </c>
    </row>
    <row r="19" spans="2:8" ht="12.75" customHeight="1" x14ac:dyDescent="0.2">
      <c r="B19" s="155" t="s">
        <v>78</v>
      </c>
      <c r="C19" s="117">
        <v>41.057242151282601</v>
      </c>
      <c r="D19" s="79" t="s">
        <v>69</v>
      </c>
      <c r="E19" s="79">
        <v>29.845559411534801</v>
      </c>
      <c r="F19" s="79">
        <v>35.459260478842097</v>
      </c>
      <c r="G19" s="79">
        <v>38.947160148124702</v>
      </c>
      <c r="H19" s="115">
        <v>49.813178933833299</v>
      </c>
    </row>
    <row r="20" spans="2:8" ht="12.75" customHeight="1" x14ac:dyDescent="0.2">
      <c r="B20" s="155" t="s">
        <v>103</v>
      </c>
      <c r="C20" s="117">
        <v>85.129925801472595</v>
      </c>
      <c r="D20" s="79">
        <v>59.109694090755006</v>
      </c>
      <c r="E20" s="79">
        <v>69.115157761960504</v>
      </c>
      <c r="F20" s="79">
        <v>80.412620315296294</v>
      </c>
      <c r="G20" s="79">
        <v>88.098787830580306</v>
      </c>
      <c r="H20" s="115">
        <v>94.047392449109097</v>
      </c>
    </row>
    <row r="21" spans="2:8" ht="12.75" customHeight="1" x14ac:dyDescent="0.2">
      <c r="B21" s="133" t="s">
        <v>51</v>
      </c>
      <c r="C21" s="117">
        <v>58.330022428164099</v>
      </c>
      <c r="D21" s="79">
        <v>35.007198482821103</v>
      </c>
      <c r="E21" s="79">
        <v>53.635184518403101</v>
      </c>
      <c r="F21" s="79">
        <v>53.176031139716294</v>
      </c>
      <c r="G21" s="79">
        <v>58.808055963629599</v>
      </c>
      <c r="H21" s="115">
        <v>64.462315329357807</v>
      </c>
    </row>
    <row r="22" spans="2:8" ht="12.75" customHeight="1" x14ac:dyDescent="0.2">
      <c r="B22" s="133" t="s">
        <v>56</v>
      </c>
      <c r="C22" s="117">
        <v>77.151048606577803</v>
      </c>
      <c r="D22" s="79">
        <v>52.458817954459505</v>
      </c>
      <c r="E22" s="79">
        <v>61.682025573575807</v>
      </c>
      <c r="F22" s="79">
        <v>74.266503845105603</v>
      </c>
      <c r="G22" s="79">
        <v>82.038505729902994</v>
      </c>
      <c r="H22" s="115">
        <v>84.435950040478502</v>
      </c>
    </row>
    <row r="23" spans="2:8" ht="12.75" customHeight="1" x14ac:dyDescent="0.2">
      <c r="B23" s="133" t="s">
        <v>45</v>
      </c>
      <c r="C23" s="117">
        <v>12.773157524550898</v>
      </c>
      <c r="D23" s="79" t="s">
        <v>99</v>
      </c>
      <c r="E23" s="79" t="s">
        <v>99</v>
      </c>
      <c r="F23" s="79">
        <v>11.5414500582682</v>
      </c>
      <c r="G23" s="79">
        <v>11.6291348963281</v>
      </c>
      <c r="H23" s="115">
        <v>16.007848466944001</v>
      </c>
    </row>
    <row r="24" spans="2:8" ht="12.75" customHeight="1" x14ac:dyDescent="0.2">
      <c r="B24" s="133" t="s">
        <v>49</v>
      </c>
      <c r="C24" s="117">
        <v>47.656988382481302</v>
      </c>
      <c r="D24" s="79" t="s">
        <v>99</v>
      </c>
      <c r="E24" s="79">
        <v>22.229916711261698</v>
      </c>
      <c r="F24" s="79">
        <v>39.257570961649805</v>
      </c>
      <c r="G24" s="79">
        <v>49.300260460764498</v>
      </c>
      <c r="H24" s="115">
        <v>61.771062571807903</v>
      </c>
    </row>
    <row r="25" spans="2:8" ht="12.75" customHeight="1" x14ac:dyDescent="0.2">
      <c r="B25" s="133" t="s">
        <v>79</v>
      </c>
      <c r="C25" s="117">
        <v>44.969949061842598</v>
      </c>
      <c r="D25" s="79">
        <v>30.883322192189301</v>
      </c>
      <c r="E25" s="79">
        <v>29.998102316906301</v>
      </c>
      <c r="F25" s="79">
        <v>37.116530369681001</v>
      </c>
      <c r="G25" s="79">
        <v>47.664167934440698</v>
      </c>
      <c r="H25" s="115">
        <v>53.308844925392897</v>
      </c>
    </row>
    <row r="26" spans="2:8" ht="12.75" customHeight="1" x14ac:dyDescent="0.2">
      <c r="B26" s="133" t="s">
        <v>43</v>
      </c>
      <c r="C26" s="117">
        <v>2.6154129577726501</v>
      </c>
      <c r="D26" s="79" t="s">
        <v>99</v>
      </c>
      <c r="E26" s="79" t="s">
        <v>99</v>
      </c>
      <c r="F26" s="79" t="s">
        <v>99</v>
      </c>
      <c r="G26" s="79" t="s">
        <v>99</v>
      </c>
      <c r="H26" s="115" t="s">
        <v>99</v>
      </c>
    </row>
    <row r="27" spans="2:8" ht="12.75" customHeight="1" x14ac:dyDescent="0.2">
      <c r="B27" s="133" t="s">
        <v>59</v>
      </c>
      <c r="C27" s="117">
        <v>97.489503894374892</v>
      </c>
      <c r="D27" s="79">
        <v>86.781703380211908</v>
      </c>
      <c r="E27" s="79">
        <v>94.783204062400898</v>
      </c>
      <c r="F27" s="79">
        <v>98.180375462899903</v>
      </c>
      <c r="G27" s="79">
        <v>99.4024593654227</v>
      </c>
      <c r="H27" s="115">
        <v>98.790230340356302</v>
      </c>
    </row>
    <row r="28" spans="2:8" ht="12.75" customHeight="1" x14ac:dyDescent="0.2">
      <c r="B28" s="133" t="s">
        <v>104</v>
      </c>
      <c r="C28" s="117" t="s">
        <v>99</v>
      </c>
      <c r="D28" s="79" t="s">
        <v>99</v>
      </c>
      <c r="E28" s="79" t="s">
        <v>99</v>
      </c>
      <c r="F28" s="79" t="s">
        <v>99</v>
      </c>
      <c r="G28" s="79" t="s">
        <v>99</v>
      </c>
      <c r="H28" s="115" t="s">
        <v>99</v>
      </c>
    </row>
    <row r="29" spans="2:8" ht="12.75" customHeight="1" thickBot="1" x14ac:dyDescent="0.25">
      <c r="B29" s="136" t="s">
        <v>75</v>
      </c>
      <c r="C29" s="121">
        <v>17.636013170888301</v>
      </c>
      <c r="D29" s="87" t="s">
        <v>99</v>
      </c>
      <c r="E29" s="87" t="s">
        <v>99</v>
      </c>
      <c r="F29" s="87">
        <v>10.155558526485601</v>
      </c>
      <c r="G29" s="87">
        <v>19.400855504145401</v>
      </c>
      <c r="H29" s="122">
        <v>24.181868416208399</v>
      </c>
    </row>
    <row r="30" spans="2:8" ht="12.75" customHeight="1" thickTop="1" x14ac:dyDescent="0.2">
      <c r="B30" s="43" t="s">
        <v>105</v>
      </c>
      <c r="H30" s="92" t="s">
        <v>178</v>
      </c>
    </row>
    <row r="31" spans="2:8" ht="12.75" customHeight="1" x14ac:dyDescent="0.2">
      <c r="B31" s="43" t="s">
        <v>169</v>
      </c>
      <c r="C31" s="107"/>
      <c r="D31" s="107"/>
      <c r="E31" s="107"/>
      <c r="G31" s="107"/>
    </row>
    <row r="32" spans="2:8" ht="12.75" customHeight="1" x14ac:dyDescent="0.2">
      <c r="B32" s="7" t="s">
        <v>61</v>
      </c>
      <c r="C32" s="107"/>
      <c r="D32" s="107"/>
      <c r="E32" s="107"/>
      <c r="F32" s="105"/>
      <c r="G32" s="105"/>
      <c r="H32" s="108"/>
    </row>
    <row r="33" spans="1:8" s="23" customFormat="1" ht="12.75" customHeight="1" x14ac:dyDescent="0.2">
      <c r="A33" s="18"/>
      <c r="B33" s="23" t="s">
        <v>179</v>
      </c>
      <c r="C33" s="8"/>
      <c r="D33" s="8"/>
      <c r="E33" s="8"/>
      <c r="F33" s="105"/>
      <c r="G33" s="105"/>
      <c r="H33" s="105"/>
    </row>
  </sheetData>
  <mergeCells count="2">
    <mergeCell ref="D4:H4"/>
    <mergeCell ref="D8:H8"/>
  </mergeCells>
  <phoneticPr fontId="12" type="noConversion"/>
  <conditionalFormatting sqref="G32">
    <cfRule type="expression" dxfId="158" priority="27" stopIfTrue="1">
      <formula>OR(#REF!="f",#REF!="g")</formula>
    </cfRule>
  </conditionalFormatting>
  <conditionalFormatting sqref="D6">
    <cfRule type="expression" dxfId="157" priority="12" stopIfTrue="1">
      <formula>D6&gt;1000</formula>
    </cfRule>
  </conditionalFormatting>
  <conditionalFormatting sqref="E6">
    <cfRule type="expression" dxfId="156" priority="10" stopIfTrue="1">
      <formula>E6&gt;1000</formula>
    </cfRule>
  </conditionalFormatting>
  <conditionalFormatting sqref="F6">
    <cfRule type="expression" dxfId="155" priority="8" stopIfTrue="1">
      <formula>F6&gt;1000</formula>
    </cfRule>
  </conditionalFormatting>
  <conditionalFormatting sqref="G6">
    <cfRule type="expression" dxfId="154" priority="6" stopIfTrue="1">
      <formula>G6&gt;1000</formula>
    </cfRule>
  </conditionalFormatting>
  <conditionalFormatting sqref="H6">
    <cfRule type="expression" dxfId="153" priority="4" stopIfTrue="1">
      <formula>H6&gt;1000</formula>
    </cfRule>
  </conditionalFormatting>
  <conditionalFormatting sqref="C6">
    <cfRule type="expression" dxfId="152" priority="1" stopIfTrue="1">
      <formula>#REF!="Transfert"</formula>
    </cfRule>
    <cfRule type="expression" dxfId="151" priority="2" stopIfTrue="1">
      <formula>MID(#REF!,1,4)="OK ("</formula>
    </cfRule>
    <cfRule type="expression" dxfId="150" priority="3" stopIfTrue="1">
      <formula>#REF!&lt;&gt;"OK"</formula>
    </cfRule>
  </conditionalFormatting>
  <conditionalFormatting sqref="H32 D6:E6">
    <cfRule type="expression" dxfId="149" priority="404" stopIfTrue="1">
      <formula>OR(#REF!="f",#REF!="g")</formula>
    </cfRule>
  </conditionalFormatting>
  <conditionalFormatting sqref="F33:H33 F32 F6:H6">
    <cfRule type="expression" dxfId="148" priority="405" stopIfTrue="1">
      <formula>OR(#REF!="f",#REF!="g")</formula>
    </cfRule>
  </conditionalFormatting>
  <hyperlinks>
    <hyperlink ref="B1" location="'Titel'!A1" display="page des titres"/>
  </hyperlinks>
  <pageMargins left="0" right="0" top="0" bottom="0.62992125984251968" header="0.23622047244094491" footer="1.6141732283464567"/>
  <pageSetup paperSize="9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AE35"/>
  <sheetViews>
    <sheetView zoomScaleNormal="100" zoomScaleSheetLayoutView="100" workbookViewId="0">
      <selection activeCell="B2" sqref="B2"/>
    </sheetView>
  </sheetViews>
  <sheetFormatPr baseColWidth="10" defaultColWidth="13.296875" defaultRowHeight="12.75" customHeight="1" x14ac:dyDescent="0.2"/>
  <cols>
    <col min="1" max="1" width="1.296875" style="18" customWidth="1"/>
    <col min="2" max="2" width="3" style="10" customWidth="1"/>
    <col min="3" max="3" width="15.19921875" style="10" customWidth="1"/>
    <col min="4" max="4" width="36.296875" style="10" customWidth="1"/>
    <col min="5" max="10" width="15.296875" style="10" customWidth="1"/>
    <col min="11" max="16384" width="13.296875" style="10"/>
  </cols>
  <sheetData>
    <row r="1" spans="1:10" ht="12.75" customHeight="1" x14ac:dyDescent="0.2">
      <c r="B1" s="373" t="s">
        <v>13</v>
      </c>
      <c r="C1" s="373"/>
    </row>
    <row r="2" spans="1:10" ht="12.75" customHeight="1" x14ac:dyDescent="0.25">
      <c r="B2" s="111" t="s">
        <v>176</v>
      </c>
    </row>
    <row r="3" spans="1:10" ht="12.75" customHeight="1" x14ac:dyDescent="0.2">
      <c r="B3" s="7" t="s">
        <v>14</v>
      </c>
    </row>
    <row r="4" spans="1:10" ht="21.75" customHeight="1" x14ac:dyDescent="0.2">
      <c r="B4" s="378"/>
      <c r="C4" s="379"/>
      <c r="D4" s="379"/>
      <c r="E4" s="103"/>
      <c r="F4" s="368" t="s">
        <v>106</v>
      </c>
      <c r="G4" s="368"/>
      <c r="H4" s="368"/>
      <c r="I4" s="368"/>
      <c r="J4" s="369"/>
    </row>
    <row r="5" spans="1:10" s="25" customFormat="1" ht="39" customHeight="1" x14ac:dyDescent="0.2">
      <c r="A5" s="18"/>
      <c r="B5" s="380"/>
      <c r="C5" s="381"/>
      <c r="D5" s="382"/>
      <c r="E5" s="103" t="s">
        <v>87</v>
      </c>
      <c r="F5" s="103" t="s">
        <v>107</v>
      </c>
      <c r="G5" s="103" t="s">
        <v>108</v>
      </c>
      <c r="H5" s="103" t="s">
        <v>109</v>
      </c>
      <c r="I5" s="103" t="s">
        <v>110</v>
      </c>
      <c r="J5" s="103" t="s">
        <v>111</v>
      </c>
    </row>
    <row r="6" spans="1:10" s="101" customFormat="1" ht="10" x14ac:dyDescent="0.2">
      <c r="A6" s="18"/>
      <c r="B6" s="132" t="s">
        <v>93</v>
      </c>
      <c r="C6" s="129"/>
      <c r="D6" s="129"/>
      <c r="E6" s="156">
        <v>3786447.3700023699</v>
      </c>
      <c r="F6" s="157">
        <v>257414.11809717101</v>
      </c>
      <c r="G6" s="157">
        <v>1573469.3284323399</v>
      </c>
      <c r="H6" s="157">
        <v>250608.56577652</v>
      </c>
      <c r="I6" s="157">
        <v>618817.28783334198</v>
      </c>
      <c r="J6" s="157">
        <v>1086138.069863</v>
      </c>
    </row>
    <row r="7" spans="1:10" ht="12.75" customHeight="1" x14ac:dyDescent="0.2">
      <c r="B7" s="139" t="s">
        <v>94</v>
      </c>
      <c r="C7" s="128"/>
      <c r="D7" s="135"/>
      <c r="E7" s="140">
        <v>1</v>
      </c>
      <c r="F7" s="353">
        <v>6.7983017573808216E-2</v>
      </c>
      <c r="G7" s="353">
        <v>0.41555293780073199</v>
      </c>
      <c r="H7" s="353">
        <v>6.6185672554683661E-2</v>
      </c>
      <c r="I7" s="353">
        <v>0.16342952307639091</v>
      </c>
      <c r="J7" s="353">
        <v>0.28684884899438606</v>
      </c>
    </row>
    <row r="8" spans="1:10" ht="18" customHeight="1" x14ac:dyDescent="0.2">
      <c r="B8" s="383"/>
      <c r="C8" s="384"/>
      <c r="D8" s="385"/>
      <c r="E8" s="141"/>
      <c r="F8" s="376" t="s">
        <v>106</v>
      </c>
      <c r="G8" s="376"/>
      <c r="H8" s="376"/>
      <c r="I8" s="376"/>
      <c r="J8" s="377"/>
    </row>
    <row r="9" spans="1:10" ht="30" x14ac:dyDescent="0.2">
      <c r="B9" s="374" t="s">
        <v>95</v>
      </c>
      <c r="C9" s="375"/>
      <c r="D9" s="375"/>
      <c r="E9" s="103" t="s">
        <v>112</v>
      </c>
      <c r="F9" s="118" t="s">
        <v>107</v>
      </c>
      <c r="G9" s="118" t="s">
        <v>108</v>
      </c>
      <c r="H9" s="118" t="s">
        <v>109</v>
      </c>
      <c r="I9" s="118" t="s">
        <v>110</v>
      </c>
      <c r="J9" s="119" t="s">
        <v>111</v>
      </c>
    </row>
    <row r="10" spans="1:10" ht="12.75" customHeight="1" x14ac:dyDescent="0.2">
      <c r="B10" s="133" t="s">
        <v>97</v>
      </c>
      <c r="C10" s="110"/>
      <c r="D10" s="130"/>
      <c r="E10" s="117">
        <v>50.743366020261604</v>
      </c>
      <c r="F10" s="79">
        <v>24.963496895869</v>
      </c>
      <c r="G10" s="79">
        <v>47.966117472444196</v>
      </c>
      <c r="H10" s="79">
        <v>51.458073445012801</v>
      </c>
      <c r="I10" s="79">
        <v>56.477481302937704</v>
      </c>
      <c r="J10" s="115">
        <v>57.444665251621593</v>
      </c>
    </row>
    <row r="11" spans="1:10" ht="12.75" customHeight="1" x14ac:dyDescent="0.2">
      <c r="B11" s="133" t="s">
        <v>58</v>
      </c>
      <c r="C11" s="110"/>
      <c r="D11" s="130"/>
      <c r="E11" s="117">
        <v>90.026196056139</v>
      </c>
      <c r="F11" s="79">
        <v>91.359354818399993</v>
      </c>
      <c r="G11" s="79">
        <v>94.338213160326504</v>
      </c>
      <c r="H11" s="79">
        <v>87.914953434161006</v>
      </c>
      <c r="I11" s="79">
        <v>93.00900754321691</v>
      </c>
      <c r="J11" s="115">
        <v>82.251198928653707</v>
      </c>
    </row>
    <row r="12" spans="1:10" ht="12.75" customHeight="1" x14ac:dyDescent="0.25">
      <c r="A12" s="50"/>
      <c r="B12" s="133"/>
      <c r="C12" s="125" t="s">
        <v>98</v>
      </c>
      <c r="D12" s="126"/>
      <c r="E12" s="117">
        <v>1.5234568759448799</v>
      </c>
      <c r="F12" s="79" t="s">
        <v>69</v>
      </c>
      <c r="G12" s="79" t="s">
        <v>69</v>
      </c>
      <c r="H12" s="79" t="s">
        <v>69</v>
      </c>
      <c r="I12" s="79" t="s">
        <v>69</v>
      </c>
      <c r="J12" s="115" t="s">
        <v>69</v>
      </c>
    </row>
    <row r="13" spans="1:10" ht="12.75" customHeight="1" x14ac:dyDescent="0.2">
      <c r="B13" s="133"/>
      <c r="C13" s="125" t="s">
        <v>100</v>
      </c>
      <c r="D13" s="126"/>
      <c r="E13" s="117">
        <v>88.990733086661493</v>
      </c>
      <c r="F13" s="79">
        <v>88.0940001195641</v>
      </c>
      <c r="G13" s="79">
        <v>93.647896396005706</v>
      </c>
      <c r="H13" s="79">
        <v>86.9676143020897</v>
      </c>
      <c r="I13" s="79">
        <v>92.200276348698694</v>
      </c>
      <c r="J13" s="115">
        <v>81.094700255824705</v>
      </c>
    </row>
    <row r="14" spans="1:10" ht="12.75" customHeight="1" x14ac:dyDescent="0.2">
      <c r="B14" s="133" t="s">
        <v>101</v>
      </c>
      <c r="C14" s="110"/>
      <c r="D14" s="130"/>
      <c r="E14" s="117">
        <v>7.5425998064768196</v>
      </c>
      <c r="F14" s="79" t="s">
        <v>99</v>
      </c>
      <c r="G14" s="79">
        <v>8.1880085756617209</v>
      </c>
      <c r="H14" s="79" t="s">
        <v>99</v>
      </c>
      <c r="I14" s="79">
        <v>8.8279110680508595</v>
      </c>
      <c r="J14" s="115">
        <v>5.38347967034756</v>
      </c>
    </row>
    <row r="15" spans="1:10" ht="12.75" customHeight="1" x14ac:dyDescent="0.2">
      <c r="B15" s="133" t="s">
        <v>102</v>
      </c>
      <c r="C15" s="110"/>
      <c r="D15" s="130"/>
      <c r="E15" s="117">
        <v>10.153428112463599</v>
      </c>
      <c r="F15" s="79" t="s">
        <v>99</v>
      </c>
      <c r="G15" s="79">
        <v>8.9907260237143802</v>
      </c>
      <c r="H15" s="79" t="s">
        <v>99</v>
      </c>
      <c r="I15" s="79">
        <v>10.347426515050099</v>
      </c>
      <c r="J15" s="115">
        <v>12.746106208330099</v>
      </c>
    </row>
    <row r="16" spans="1:10" ht="12.75" customHeight="1" x14ac:dyDescent="0.2">
      <c r="B16" s="133" t="s">
        <v>48</v>
      </c>
      <c r="C16" s="110"/>
      <c r="D16" s="130"/>
      <c r="E16" s="117">
        <v>7.9948872818024501</v>
      </c>
      <c r="F16" s="79" t="s">
        <v>99</v>
      </c>
      <c r="G16" s="79">
        <v>8.1882381920455707</v>
      </c>
      <c r="H16" s="79" t="s">
        <v>99</v>
      </c>
      <c r="I16" s="79">
        <v>8.6947484794657903</v>
      </c>
      <c r="J16" s="115">
        <v>7.3855869964719796</v>
      </c>
    </row>
    <row r="17" spans="2:31" ht="12.75" customHeight="1" x14ac:dyDescent="0.2">
      <c r="B17" s="133" t="s">
        <v>47</v>
      </c>
      <c r="C17" s="110"/>
      <c r="D17" s="130"/>
      <c r="E17" s="117">
        <v>26.6761521053545</v>
      </c>
      <c r="F17" s="79" t="s">
        <v>99</v>
      </c>
      <c r="G17" s="79">
        <v>25.741999149959398</v>
      </c>
      <c r="H17" s="79">
        <v>24.855816757177099</v>
      </c>
      <c r="I17" s="79">
        <v>30.102077928352202</v>
      </c>
      <c r="J17" s="115">
        <v>27.245342270496497</v>
      </c>
    </row>
    <row r="18" spans="2:31" ht="12.75" customHeight="1" x14ac:dyDescent="0.2">
      <c r="B18" s="133" t="s">
        <v>57</v>
      </c>
      <c r="C18" s="110"/>
      <c r="D18" s="130"/>
      <c r="E18" s="117">
        <v>92.997887934637802</v>
      </c>
      <c r="F18" s="79">
        <v>71.821853326947306</v>
      </c>
      <c r="G18" s="79">
        <v>90.766540180133902</v>
      </c>
      <c r="H18" s="79">
        <v>97.28430871546</v>
      </c>
      <c r="I18" s="79">
        <v>96.171447726770793</v>
      </c>
      <c r="J18" s="115">
        <v>98.451982826383897</v>
      </c>
    </row>
    <row r="19" spans="2:31" ht="12.75" customHeight="1" x14ac:dyDescent="0.2">
      <c r="B19" s="134"/>
      <c r="C19" s="125" t="s">
        <v>78</v>
      </c>
      <c r="D19" s="126"/>
      <c r="E19" s="117">
        <v>41.057242151282601</v>
      </c>
      <c r="F19" s="79" t="s">
        <v>99</v>
      </c>
      <c r="G19" s="79">
        <v>42.405953403448002</v>
      </c>
      <c r="H19" s="79">
        <v>38.928112337993497</v>
      </c>
      <c r="I19" s="79">
        <v>48.737970521847004</v>
      </c>
      <c r="J19" s="115">
        <v>39.372740438049199</v>
      </c>
    </row>
    <row r="20" spans="2:31" ht="12.75" customHeight="1" x14ac:dyDescent="0.2">
      <c r="B20" s="134"/>
      <c r="C20" s="125" t="s">
        <v>103</v>
      </c>
      <c r="D20" s="126"/>
      <c r="E20" s="117">
        <v>85.129925801472595</v>
      </c>
      <c r="F20" s="79">
        <v>64.597000500117403</v>
      </c>
      <c r="G20" s="79">
        <v>80.223764965459097</v>
      </c>
      <c r="H20" s="79">
        <v>88.770137210064604</v>
      </c>
      <c r="I20" s="79">
        <v>89.342058307653303</v>
      </c>
      <c r="J20" s="115">
        <v>93.863944195398702</v>
      </c>
    </row>
    <row r="21" spans="2:31" ht="12.75" customHeight="1" x14ac:dyDescent="0.2">
      <c r="B21" s="133" t="s">
        <v>51</v>
      </c>
      <c r="C21" s="110"/>
      <c r="D21" s="130"/>
      <c r="E21" s="117">
        <v>58.330022428164099</v>
      </c>
      <c r="F21" s="79">
        <v>53.566279350605193</v>
      </c>
      <c r="G21" s="79">
        <v>61.717099842940804</v>
      </c>
      <c r="H21" s="79">
        <v>57.289795919077399</v>
      </c>
      <c r="I21" s="79">
        <v>62.462400201876797</v>
      </c>
      <c r="J21" s="115">
        <v>52.437857322911896</v>
      </c>
    </row>
    <row r="22" spans="2:31" ht="12.75" customHeight="1" x14ac:dyDescent="0.2">
      <c r="B22" s="133" t="s">
        <v>56</v>
      </c>
      <c r="C22" s="110"/>
      <c r="D22" s="130"/>
      <c r="E22" s="117">
        <v>77.151048606577803</v>
      </c>
      <c r="F22" s="79">
        <v>51.0098402675345</v>
      </c>
      <c r="G22" s="79">
        <v>77.453818828221699</v>
      </c>
      <c r="H22" s="79">
        <v>80.045517112578906</v>
      </c>
      <c r="I22" s="79">
        <v>85.5826221857847</v>
      </c>
      <c r="J22" s="115">
        <v>77.436218923720304</v>
      </c>
    </row>
    <row r="23" spans="2:31" ht="12.75" customHeight="1" x14ac:dyDescent="0.2">
      <c r="B23" s="133" t="s">
        <v>45</v>
      </c>
      <c r="C23" s="110"/>
      <c r="D23" s="130"/>
      <c r="E23" s="117">
        <v>12.773157524550898</v>
      </c>
      <c r="F23" s="79" t="s">
        <v>99</v>
      </c>
      <c r="G23" s="79">
        <v>10.6741978117211</v>
      </c>
      <c r="H23" s="79" t="s">
        <v>99</v>
      </c>
      <c r="I23" s="79">
        <v>12.235403437512399</v>
      </c>
      <c r="J23" s="115">
        <v>16.879663944139701</v>
      </c>
    </row>
    <row r="24" spans="2:31" ht="12.75" customHeight="1" x14ac:dyDescent="0.2">
      <c r="B24" s="133" t="s">
        <v>49</v>
      </c>
      <c r="C24" s="110"/>
      <c r="D24" s="130"/>
      <c r="E24" s="117">
        <v>47.656988382481302</v>
      </c>
      <c r="F24" s="79">
        <v>31.4999333273277</v>
      </c>
      <c r="G24" s="79">
        <v>47.112561724493304</v>
      </c>
      <c r="H24" s="79">
        <v>39.686142027903699</v>
      </c>
      <c r="I24" s="79">
        <v>58.786915555827399</v>
      </c>
      <c r="J24" s="115">
        <v>47.772870290352998</v>
      </c>
      <c r="AE24" s="24"/>
    </row>
    <row r="25" spans="2:31" ht="12.75" customHeight="1" x14ac:dyDescent="0.2">
      <c r="B25" s="133" t="s">
        <v>79</v>
      </c>
      <c r="C25" s="110"/>
      <c r="D25" s="130"/>
      <c r="E25" s="117">
        <v>44.969949061842598</v>
      </c>
      <c r="F25" s="79">
        <v>25.544430272375902</v>
      </c>
      <c r="G25" s="79">
        <v>43.831518409354196</v>
      </c>
      <c r="H25" s="79">
        <v>42.479555528365495</v>
      </c>
      <c r="I25" s="79">
        <v>50.132753695087693</v>
      </c>
      <c r="J25" s="115">
        <v>48.8561674073853</v>
      </c>
      <c r="AE25" s="24"/>
    </row>
    <row r="26" spans="2:31" ht="12.75" customHeight="1" x14ac:dyDescent="0.2">
      <c r="B26" s="133" t="s">
        <v>43</v>
      </c>
      <c r="C26" s="110"/>
      <c r="D26" s="130"/>
      <c r="E26" s="117">
        <v>2.6154129577726501</v>
      </c>
      <c r="F26" s="79" t="s">
        <v>69</v>
      </c>
      <c r="G26" s="79" t="s">
        <v>69</v>
      </c>
      <c r="H26" s="79" t="s">
        <v>69</v>
      </c>
      <c r="I26" s="79" t="s">
        <v>69</v>
      </c>
      <c r="J26" s="115" t="s">
        <v>69</v>
      </c>
      <c r="L26" s="105"/>
      <c r="M26" s="105"/>
      <c r="N26" s="105"/>
      <c r="O26" s="105"/>
      <c r="P26" s="105"/>
      <c r="Q26" s="105"/>
      <c r="R26" s="105"/>
      <c r="S26" s="105"/>
      <c r="T26" s="105"/>
      <c r="U26" s="127"/>
      <c r="V26" s="127"/>
      <c r="W26" s="105"/>
      <c r="X26" s="127"/>
      <c r="Y26" s="105"/>
      <c r="Z26" s="127"/>
      <c r="AA26" s="127"/>
      <c r="AB26" s="105"/>
      <c r="AC26" s="127"/>
      <c r="AD26" s="105"/>
      <c r="AE26" s="105"/>
    </row>
    <row r="27" spans="2:31" ht="12.75" customHeight="1" x14ac:dyDescent="0.2">
      <c r="B27" s="133" t="s">
        <v>59</v>
      </c>
      <c r="C27" s="110"/>
      <c r="D27" s="130"/>
      <c r="E27" s="117">
        <v>97.489503894374892</v>
      </c>
      <c r="F27" s="79">
        <v>91.438247707459794</v>
      </c>
      <c r="G27" s="79">
        <v>97.209626239442002</v>
      </c>
      <c r="H27" s="79">
        <v>98.322347114057393</v>
      </c>
      <c r="I27" s="79">
        <v>97.992241020357696</v>
      </c>
      <c r="J27" s="115">
        <v>98.850507298920604</v>
      </c>
      <c r="L27" s="105"/>
      <c r="M27" s="64"/>
      <c r="N27" s="105"/>
      <c r="O27" s="105"/>
      <c r="P27" s="105"/>
      <c r="Q27" s="105"/>
      <c r="R27" s="105"/>
      <c r="S27" s="105"/>
      <c r="T27" s="105"/>
      <c r="U27" s="127"/>
      <c r="V27" s="127"/>
      <c r="W27" s="105"/>
      <c r="X27" s="127"/>
      <c r="Y27" s="127"/>
      <c r="Z27" s="127"/>
      <c r="AA27" s="127"/>
      <c r="AB27" s="127"/>
      <c r="AC27" s="127"/>
      <c r="AD27" s="105"/>
      <c r="AE27" s="109"/>
    </row>
    <row r="28" spans="2:31" ht="12.75" customHeight="1" x14ac:dyDescent="0.2">
      <c r="B28" s="133" t="s">
        <v>104</v>
      </c>
      <c r="C28" s="110"/>
      <c r="D28" s="130"/>
      <c r="E28" s="117" t="s">
        <v>99</v>
      </c>
      <c r="F28" s="79" t="s">
        <v>69</v>
      </c>
      <c r="G28" s="79" t="s">
        <v>69</v>
      </c>
      <c r="H28" s="79" t="s">
        <v>69</v>
      </c>
      <c r="I28" s="79" t="s">
        <v>69</v>
      </c>
      <c r="J28" s="115" t="s">
        <v>69</v>
      </c>
      <c r="L28" s="105"/>
      <c r="M28" s="105"/>
      <c r="N28" s="105"/>
      <c r="O28" s="105"/>
      <c r="P28" s="105"/>
      <c r="Q28" s="105"/>
      <c r="R28" s="105"/>
      <c r="S28" s="105"/>
      <c r="T28" s="105"/>
      <c r="U28" s="127"/>
      <c r="V28" s="127"/>
      <c r="W28" s="105"/>
      <c r="X28" s="127"/>
      <c r="Y28" s="105"/>
      <c r="Z28" s="127"/>
      <c r="AA28" s="127"/>
      <c r="AB28" s="105"/>
      <c r="AC28" s="127"/>
      <c r="AD28" s="105"/>
      <c r="AE28" s="109"/>
    </row>
    <row r="29" spans="2:31" ht="12.75" customHeight="1" thickBot="1" x14ac:dyDescent="0.25">
      <c r="B29" s="136" t="s">
        <v>75</v>
      </c>
      <c r="C29" s="137"/>
      <c r="D29" s="138"/>
      <c r="E29" s="121">
        <v>17.600000000000001</v>
      </c>
      <c r="F29" s="87" t="s">
        <v>99</v>
      </c>
      <c r="G29" s="87">
        <v>13.9</v>
      </c>
      <c r="H29" s="87" t="s">
        <v>99</v>
      </c>
      <c r="I29" s="87">
        <v>20.8</v>
      </c>
      <c r="J29" s="122">
        <v>22.5</v>
      </c>
      <c r="L29" s="105"/>
      <c r="M29" s="105"/>
      <c r="N29" s="105"/>
      <c r="O29" s="105"/>
      <c r="P29" s="105"/>
      <c r="Q29" s="105"/>
      <c r="R29" s="105"/>
      <c r="S29" s="105"/>
      <c r="T29" s="105"/>
      <c r="U29" s="127"/>
      <c r="V29" s="127"/>
      <c r="W29" s="105"/>
      <c r="X29" s="127"/>
      <c r="Y29" s="127"/>
      <c r="Z29" s="127"/>
      <c r="AA29" s="127"/>
      <c r="AB29" s="105"/>
      <c r="AC29" s="127"/>
      <c r="AD29" s="105"/>
      <c r="AE29" s="109"/>
    </row>
    <row r="30" spans="2:31" ht="12.75" customHeight="1" thickTop="1" x14ac:dyDescent="0.2">
      <c r="B30" s="43" t="s">
        <v>105</v>
      </c>
      <c r="C30" s="107"/>
      <c r="D30" s="107"/>
      <c r="E30" s="107"/>
      <c r="G30" s="107"/>
      <c r="J30" s="35" t="s">
        <v>178</v>
      </c>
      <c r="L30" s="105"/>
      <c r="M30" s="105"/>
      <c r="N30" s="105"/>
      <c r="O30" s="105"/>
      <c r="P30" s="105"/>
      <c r="Q30" s="105"/>
      <c r="R30" s="105"/>
      <c r="S30" s="105"/>
      <c r="T30" s="127"/>
      <c r="U30" s="127"/>
      <c r="V30" s="127"/>
      <c r="W30" s="105"/>
      <c r="X30" s="127"/>
      <c r="Y30" s="127"/>
      <c r="Z30" s="127"/>
      <c r="AA30" s="127"/>
      <c r="AB30" s="127"/>
      <c r="AC30" s="127"/>
      <c r="AD30" s="105"/>
      <c r="AE30" s="109"/>
    </row>
    <row r="31" spans="2:31" ht="12.75" customHeight="1" x14ac:dyDescent="0.2">
      <c r="B31" s="43" t="s">
        <v>170</v>
      </c>
      <c r="C31" s="107"/>
      <c r="D31" s="107"/>
      <c r="E31" s="107"/>
      <c r="F31" s="107"/>
      <c r="G31" s="107"/>
      <c r="H31" s="107"/>
      <c r="AE31" s="24"/>
    </row>
    <row r="32" spans="2:31" ht="12.75" customHeight="1" x14ac:dyDescent="0.2">
      <c r="B32" s="7" t="s">
        <v>61</v>
      </c>
      <c r="C32" s="8"/>
      <c r="D32" s="8"/>
      <c r="E32" s="8"/>
      <c r="F32" s="8"/>
      <c r="G32" s="8"/>
      <c r="H32" s="23"/>
      <c r="I32" s="23"/>
    </row>
    <row r="33" spans="1:8" ht="12.75" customHeight="1" x14ac:dyDescent="0.2">
      <c r="B33" s="43" t="s">
        <v>179</v>
      </c>
      <c r="E33" s="107"/>
      <c r="F33" s="107"/>
      <c r="G33" s="107"/>
      <c r="H33" s="107"/>
    </row>
    <row r="35" spans="1:8" s="23" customFormat="1" ht="12.75" customHeight="1" x14ac:dyDescent="0.2">
      <c r="A35" s="18"/>
      <c r="C35" s="8"/>
      <c r="D35" s="8"/>
      <c r="E35" s="8"/>
      <c r="F35" s="8"/>
      <c r="G35" s="8"/>
    </row>
  </sheetData>
  <mergeCells count="7">
    <mergeCell ref="B1:C1"/>
    <mergeCell ref="B9:D9"/>
    <mergeCell ref="F4:J4"/>
    <mergeCell ref="F8:J8"/>
    <mergeCell ref="B4:D4"/>
    <mergeCell ref="B5:D5"/>
    <mergeCell ref="B8:D8"/>
  </mergeCells>
  <phoneticPr fontId="12" type="noConversion"/>
  <conditionalFormatting sqref="L28:L30 P29:Q30 R27 T30 Y29:Y30 AB30">
    <cfRule type="expression" dxfId="147" priority="148" stopIfTrue="1">
      <formula>OR($M27="f",$M27="g")</formula>
    </cfRule>
  </conditionalFormatting>
  <conditionalFormatting sqref="M26">
    <cfRule type="expression" dxfId="146" priority="37" stopIfTrue="1">
      <formula>OR(#REF!="f",#REF!="g")</formula>
    </cfRule>
  </conditionalFormatting>
  <conditionalFormatting sqref="M28:M30">
    <cfRule type="expression" dxfId="145" priority="36" stopIfTrue="1">
      <formula>OR($M28="f",$M28="g")</formula>
    </cfRule>
  </conditionalFormatting>
  <conditionalFormatting sqref="N26:N30">
    <cfRule type="expression" dxfId="144" priority="35" stopIfTrue="1">
      <formula>OR($M26="f",$M26="g")</formula>
    </cfRule>
  </conditionalFormatting>
  <conditionalFormatting sqref="O26:O30">
    <cfRule type="expression" dxfId="143" priority="34" stopIfTrue="1">
      <formula>OR($M26="f",$M26="g")</formula>
    </cfRule>
  </conditionalFormatting>
  <conditionalFormatting sqref="P27">
    <cfRule type="expression" dxfId="142" priority="33" stopIfTrue="1">
      <formula>OR($M27="f",$M27="g")</formula>
    </cfRule>
  </conditionalFormatting>
  <conditionalFormatting sqref="L26">
    <cfRule type="expression" dxfId="141" priority="29" stopIfTrue="1">
      <formula>OR($M26="f",$M26="g")</formula>
    </cfRule>
  </conditionalFormatting>
  <conditionalFormatting sqref="W26:W30">
    <cfRule type="expression" dxfId="140" priority="32" stopIfTrue="1">
      <formula>OR($M26="f",$M26="g")</formula>
    </cfRule>
  </conditionalFormatting>
  <conditionalFormatting sqref="Q27">
    <cfRule type="expression" dxfId="139" priority="31" stopIfTrue="1">
      <formula>OR($M27="f",$M27="g")</formula>
    </cfRule>
  </conditionalFormatting>
  <conditionalFormatting sqref="S26:S30">
    <cfRule type="expression" dxfId="138" priority="27" stopIfTrue="1">
      <formula>OR($M26="f",$M26="g")</formula>
    </cfRule>
  </conditionalFormatting>
  <conditionalFormatting sqref="R29:R30">
    <cfRule type="expression" dxfId="137" priority="30" stopIfTrue="1">
      <formula>OR($M29="f",$M29="g")</formula>
    </cfRule>
  </conditionalFormatting>
  <conditionalFormatting sqref="V26:V30">
    <cfRule type="expression" dxfId="136" priority="22" stopIfTrue="1">
      <formula>OR($M26="f",$M26="g")</formula>
    </cfRule>
  </conditionalFormatting>
  <conditionalFormatting sqref="L27">
    <cfRule type="expression" dxfId="135" priority="28" stopIfTrue="1">
      <formula>OR($L27="f",$L27="g")</formula>
    </cfRule>
  </conditionalFormatting>
  <conditionalFormatting sqref="T26:T27">
    <cfRule type="expression" dxfId="134" priority="26" stopIfTrue="1">
      <formula>OR($M26="f",$M26="g")</formula>
    </cfRule>
  </conditionalFormatting>
  <conditionalFormatting sqref="T28">
    <cfRule type="expression" dxfId="133" priority="25" stopIfTrue="1">
      <formula>OR($L28="f",$L28="g")</formula>
    </cfRule>
  </conditionalFormatting>
  <conditionalFormatting sqref="T29">
    <cfRule type="expression" dxfId="132" priority="24" stopIfTrue="1">
      <formula>OR($L29="f",$L29="g")</formula>
    </cfRule>
  </conditionalFormatting>
  <conditionalFormatting sqref="U26:U30">
    <cfRule type="expression" dxfId="131" priority="23" stopIfTrue="1">
      <formula>OR($M26="f",$M26="g")</formula>
    </cfRule>
  </conditionalFormatting>
  <conditionalFormatting sqref="X26:X30">
    <cfRule type="expression" dxfId="130" priority="21" stopIfTrue="1">
      <formula>OR($M26="f",$M26="g")</formula>
    </cfRule>
  </conditionalFormatting>
  <conditionalFormatting sqref="Y27">
    <cfRule type="expression" dxfId="129" priority="20" stopIfTrue="1">
      <formula>OR($M27="f",$M27="g")</formula>
    </cfRule>
  </conditionalFormatting>
  <conditionalFormatting sqref="Y26">
    <cfRule type="expression" dxfId="128" priority="12" stopIfTrue="1">
      <formula>OR($M26="f",$M26="g")</formula>
    </cfRule>
  </conditionalFormatting>
  <conditionalFormatting sqref="AB28">
    <cfRule type="expression" dxfId="127" priority="10" stopIfTrue="1">
      <formula>OR($M28="f",$M28="g")</formula>
    </cfRule>
  </conditionalFormatting>
  <conditionalFormatting sqref="AB29">
    <cfRule type="expression" dxfId="126" priority="9" stopIfTrue="1">
      <formula>OR($M29="f",$M29="g")</formula>
    </cfRule>
  </conditionalFormatting>
  <conditionalFormatting sqref="Y28">
    <cfRule type="expression" dxfId="125" priority="11" stopIfTrue="1">
      <formula>OR($M28="f",$M28="g")</formula>
    </cfRule>
  </conditionalFormatting>
  <conditionalFormatting sqref="AA26:AA30">
    <cfRule type="expression" dxfId="124" priority="19" stopIfTrue="1">
      <formula>OR($M26="f",$M26="g")</formula>
    </cfRule>
  </conditionalFormatting>
  <conditionalFormatting sqref="AB27">
    <cfRule type="expression" dxfId="123" priority="18" stopIfTrue="1">
      <formula>OR($M27="f",$M27="g")</formula>
    </cfRule>
  </conditionalFormatting>
  <conditionalFormatting sqref="AC26:AC30">
    <cfRule type="expression" dxfId="122" priority="17" stopIfTrue="1">
      <formula>OR($M26="f",$M26="g")</formula>
    </cfRule>
  </conditionalFormatting>
  <conditionalFormatting sqref="Z26:Z30">
    <cfRule type="expression" dxfId="121" priority="15" stopIfTrue="1">
      <formula>OR($M26="f",$M26="g")</formula>
    </cfRule>
  </conditionalFormatting>
  <conditionalFormatting sqref="AE27:AE30">
    <cfRule type="expression" dxfId="120" priority="16" stopIfTrue="1">
      <formula>OR($M27="f",$M27="g")</formula>
    </cfRule>
  </conditionalFormatting>
  <conditionalFormatting sqref="P28:R28">
    <cfRule type="expression" dxfId="119" priority="14" stopIfTrue="1">
      <formula>OR($M28="f",$M28="g")</formula>
    </cfRule>
  </conditionalFormatting>
  <conditionalFormatting sqref="P26:R26">
    <cfRule type="expression" dxfId="118" priority="13" stopIfTrue="1">
      <formula>OR($M26="f",$M26="g")</formula>
    </cfRule>
  </conditionalFormatting>
  <conditionalFormatting sqref="AD26:AD30">
    <cfRule type="expression" dxfId="117" priority="8" stopIfTrue="1">
      <formula>OR($M26="f",$M26="g")</formula>
    </cfRule>
  </conditionalFormatting>
  <conditionalFormatting sqref="AB26">
    <cfRule type="expression" dxfId="116" priority="7" stopIfTrue="1">
      <formula>OR($M26="f",$M26="g")</formula>
    </cfRule>
  </conditionalFormatting>
  <conditionalFormatting sqref="AE26">
    <cfRule type="expression" dxfId="115" priority="6" stopIfTrue="1">
      <formula>OR($M26="f",$M26="g")</formula>
    </cfRule>
  </conditionalFormatting>
  <conditionalFormatting sqref="F6:J6">
    <cfRule type="expression" dxfId="114" priority="5" stopIfTrue="1">
      <formula>OR($L6="f",$L6="g")</formula>
    </cfRule>
  </conditionalFormatting>
  <conditionalFormatting sqref="F6:J6">
    <cfRule type="expression" dxfId="113" priority="4" stopIfTrue="1">
      <formula>F6&gt;1000</formula>
    </cfRule>
  </conditionalFormatting>
  <conditionalFormatting sqref="E6">
    <cfRule type="expression" dxfId="112" priority="1" stopIfTrue="1">
      <formula>#REF!="Transfert"</formula>
    </cfRule>
    <cfRule type="expression" dxfId="111" priority="2" stopIfTrue="1">
      <formula>MID(#REF!,1,4)="OK ("</formula>
    </cfRule>
    <cfRule type="expression" dxfId="110" priority="3" stopIfTrue="1">
      <formula>#REF!&lt;&gt;"OK"</formula>
    </cfRule>
  </conditionalFormatting>
  <hyperlinks>
    <hyperlink ref="B1" location="'Titel'!A1" display="page des titres"/>
  </hyperlinks>
  <printOptions horizontalCentered="1" verticalCentered="1"/>
  <pageMargins left="0" right="0" top="0" bottom="0" header="0.23622047244094491" footer="0.23622047244094491"/>
  <pageSetup paperSize="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H37"/>
  <sheetViews>
    <sheetView zoomScaleNormal="100" zoomScaleSheetLayoutView="100" workbookViewId="0">
      <selection activeCell="B2" sqref="B2"/>
    </sheetView>
  </sheetViews>
  <sheetFormatPr baseColWidth="10" defaultColWidth="13.296875" defaultRowHeight="12.75" customHeight="1" x14ac:dyDescent="0.2"/>
  <cols>
    <col min="1" max="1" width="1.296875" style="18" customWidth="1"/>
    <col min="2" max="2" width="46.796875" style="5" customWidth="1"/>
    <col min="3" max="3" width="17.296875" style="5" customWidth="1"/>
    <col min="4" max="8" width="14.796875" style="5" customWidth="1"/>
    <col min="9" max="16384" width="13.296875" style="5"/>
  </cols>
  <sheetData>
    <row r="1" spans="1:8" ht="12.75" customHeight="1" x14ac:dyDescent="0.2">
      <c r="B1" s="28" t="s">
        <v>13</v>
      </c>
    </row>
    <row r="2" spans="1:8" ht="12.75" customHeight="1" x14ac:dyDescent="0.25">
      <c r="B2" s="341" t="s">
        <v>177</v>
      </c>
      <c r="C2" s="11"/>
      <c r="D2" s="11"/>
      <c r="E2" s="11"/>
      <c r="F2" s="11"/>
      <c r="G2" s="11"/>
    </row>
    <row r="3" spans="1:8" ht="12.75" customHeight="1" x14ac:dyDescent="0.2">
      <c r="B3" s="26" t="s">
        <v>113</v>
      </c>
      <c r="C3" s="11"/>
      <c r="D3" s="11"/>
      <c r="E3" s="11"/>
      <c r="F3" s="11"/>
      <c r="G3" s="11"/>
    </row>
    <row r="4" spans="1:8" s="24" customFormat="1" ht="18" customHeight="1" x14ac:dyDescent="0.2">
      <c r="A4" s="18"/>
      <c r="B4" s="131"/>
      <c r="C4" s="146"/>
      <c r="D4" s="370" t="s">
        <v>114</v>
      </c>
      <c r="E4" s="371"/>
      <c r="F4" s="371"/>
      <c r="G4" s="371"/>
      <c r="H4" s="372"/>
    </row>
    <row r="5" spans="1:8" s="24" customFormat="1" ht="26.25" customHeight="1" x14ac:dyDescent="0.2">
      <c r="A5" s="18"/>
      <c r="B5" s="399"/>
      <c r="C5" s="103" t="s">
        <v>87</v>
      </c>
      <c r="D5" s="103" t="s">
        <v>115</v>
      </c>
      <c r="E5" s="103" t="s">
        <v>116</v>
      </c>
      <c r="F5" s="103" t="s">
        <v>117</v>
      </c>
      <c r="G5" s="103" t="s">
        <v>118</v>
      </c>
      <c r="H5" s="103" t="s">
        <v>119</v>
      </c>
    </row>
    <row r="6" spans="1:8" s="101" customFormat="1" ht="10" x14ac:dyDescent="0.2">
      <c r="A6" s="18"/>
      <c r="B6" s="132" t="s">
        <v>93</v>
      </c>
      <c r="C6" s="401">
        <v>3786447.3700023699</v>
      </c>
      <c r="D6" s="359">
        <v>1317243.4633583799</v>
      </c>
      <c r="E6" s="359">
        <v>1353140.34576641</v>
      </c>
      <c r="F6" s="359">
        <v>484106.55409941898</v>
      </c>
      <c r="G6" s="158">
        <v>477179.96484163299</v>
      </c>
      <c r="H6" s="359">
        <v>154777.04193652101</v>
      </c>
    </row>
    <row r="7" spans="1:8" s="24" customFormat="1" ht="12.75" customHeight="1" x14ac:dyDescent="0.2">
      <c r="A7" s="18"/>
      <c r="B7" s="139" t="s">
        <v>94</v>
      </c>
      <c r="C7" s="360">
        <v>1</v>
      </c>
      <c r="D7" s="360">
        <f>D6/C6</f>
        <v>0.34788373761485969</v>
      </c>
      <c r="E7" s="360">
        <f>E6/C6</f>
        <v>0.35736409714459155</v>
      </c>
      <c r="F7" s="360">
        <f>F6/C6</f>
        <v>0.12785244499492832</v>
      </c>
      <c r="G7" s="360">
        <f>G6/C6</f>
        <v>0.12602313414469415</v>
      </c>
      <c r="H7" s="361">
        <f>H6/C6</f>
        <v>4.0876586100924504E-2</v>
      </c>
    </row>
    <row r="8" spans="1:8" s="24" customFormat="1" ht="25.5" customHeight="1" x14ac:dyDescent="0.2">
      <c r="A8" s="18"/>
      <c r="C8" s="147"/>
      <c r="D8" s="370" t="s">
        <v>114</v>
      </c>
      <c r="E8" s="371"/>
      <c r="F8" s="371"/>
      <c r="G8" s="371"/>
      <c r="H8" s="372"/>
    </row>
    <row r="9" spans="1:8" s="24" customFormat="1" ht="36" customHeight="1" x14ac:dyDescent="0.2">
      <c r="A9" s="18"/>
      <c r="B9" s="400" t="s">
        <v>95</v>
      </c>
      <c r="C9" s="144" t="s">
        <v>120</v>
      </c>
      <c r="D9" s="104" t="s">
        <v>115</v>
      </c>
      <c r="E9" s="118" t="s">
        <v>116</v>
      </c>
      <c r="F9" s="118" t="s">
        <v>117</v>
      </c>
      <c r="G9" s="118" t="s">
        <v>118</v>
      </c>
      <c r="H9" s="119" t="s">
        <v>119</v>
      </c>
    </row>
    <row r="10" spans="1:8" s="24" customFormat="1" ht="12.75" customHeight="1" x14ac:dyDescent="0.2">
      <c r="A10" s="18"/>
      <c r="B10" s="133" t="s">
        <v>97</v>
      </c>
      <c r="C10" s="402">
        <v>50.743366020261604</v>
      </c>
      <c r="D10" s="362">
        <v>44.528676798343703</v>
      </c>
      <c r="E10" s="362">
        <v>55.100852109762798</v>
      </c>
      <c r="F10" s="362">
        <v>49.929813904605005</v>
      </c>
      <c r="G10" s="362">
        <v>55.901761445408802</v>
      </c>
      <c r="H10" s="403">
        <v>52.179828957226405</v>
      </c>
    </row>
    <row r="11" spans="1:8" s="24" customFormat="1" ht="12.75" customHeight="1" x14ac:dyDescent="0.2">
      <c r="A11" s="18"/>
      <c r="B11" s="133" t="s">
        <v>58</v>
      </c>
      <c r="C11" s="402">
        <v>90.026196056139</v>
      </c>
      <c r="D11" s="363">
        <v>83.680705946309899</v>
      </c>
      <c r="E11" s="363">
        <v>94.192930015952797</v>
      </c>
      <c r="F11" s="363">
        <v>93.017604879069907</v>
      </c>
      <c r="G11" s="363">
        <v>92.379399462661098</v>
      </c>
      <c r="H11" s="402">
        <v>90.990921832320197</v>
      </c>
    </row>
    <row r="12" spans="1:8" s="24" customFormat="1" ht="12.75" customHeight="1" x14ac:dyDescent="0.25">
      <c r="A12" s="50"/>
      <c r="B12" s="143" t="s">
        <v>98</v>
      </c>
      <c r="C12" s="402">
        <v>1.5234568759448799</v>
      </c>
      <c r="D12" s="363" t="s">
        <v>69</v>
      </c>
      <c r="E12" s="363" t="s">
        <v>69</v>
      </c>
      <c r="F12" s="363" t="s">
        <v>69</v>
      </c>
      <c r="G12" s="363" t="s">
        <v>69</v>
      </c>
      <c r="H12" s="402" t="s">
        <v>69</v>
      </c>
    </row>
    <row r="13" spans="1:8" s="24" customFormat="1" ht="12.75" customHeight="1" x14ac:dyDescent="0.2">
      <c r="A13" s="18"/>
      <c r="B13" s="143" t="s">
        <v>100</v>
      </c>
      <c r="C13" s="402">
        <v>88.990733086661493</v>
      </c>
      <c r="D13" s="363">
        <v>82.129429023454207</v>
      </c>
      <c r="E13" s="363">
        <v>93.672043153093696</v>
      </c>
      <c r="F13" s="363">
        <v>92.116404929489008</v>
      </c>
      <c r="G13" s="363">
        <v>91.850357084972799</v>
      </c>
      <c r="H13" s="402">
        <v>87.865404055756102</v>
      </c>
    </row>
    <row r="14" spans="1:8" s="24" customFormat="1" ht="12.75" customHeight="1" x14ac:dyDescent="0.2">
      <c r="A14" s="18"/>
      <c r="B14" s="133" t="s">
        <v>101</v>
      </c>
      <c r="C14" s="402">
        <v>7.5425998064768196</v>
      </c>
      <c r="D14" s="363">
        <v>6.01045571852113</v>
      </c>
      <c r="E14" s="363">
        <v>8.3080795593428096</v>
      </c>
      <c r="F14" s="363" t="s">
        <v>69</v>
      </c>
      <c r="G14" s="363" t="s">
        <v>69</v>
      </c>
      <c r="H14" s="402" t="s">
        <v>69</v>
      </c>
    </row>
    <row r="15" spans="1:8" s="24" customFormat="1" ht="12.75" customHeight="1" x14ac:dyDescent="0.2">
      <c r="A15" s="18"/>
      <c r="B15" s="133" t="s">
        <v>102</v>
      </c>
      <c r="C15" s="402">
        <v>10.153428112463599</v>
      </c>
      <c r="D15" s="363">
        <v>4.8769614116891802</v>
      </c>
      <c r="E15" s="363">
        <v>10.797670028350801</v>
      </c>
      <c r="F15" s="363">
        <v>14.975383558103101</v>
      </c>
      <c r="G15" s="363">
        <v>15.1329840398682</v>
      </c>
      <c r="H15" s="402" t="s">
        <v>99</v>
      </c>
    </row>
    <row r="16" spans="1:8" s="24" customFormat="1" ht="12.75" customHeight="1" x14ac:dyDescent="0.2">
      <c r="A16" s="18"/>
      <c r="B16" s="133" t="s">
        <v>48</v>
      </c>
      <c r="C16" s="402">
        <v>7.9948872818024501</v>
      </c>
      <c r="D16" s="363">
        <v>6.4328354574742699</v>
      </c>
      <c r="E16" s="363">
        <v>10.1652967357881</v>
      </c>
      <c r="F16" s="363" t="s">
        <v>69</v>
      </c>
      <c r="G16" s="363" t="s">
        <v>69</v>
      </c>
      <c r="H16" s="402" t="s">
        <v>69</v>
      </c>
    </row>
    <row r="17" spans="1:8" s="24" customFormat="1" ht="12.75" customHeight="1" x14ac:dyDescent="0.2">
      <c r="A17" s="18"/>
      <c r="B17" s="133" t="s">
        <v>47</v>
      </c>
      <c r="C17" s="402">
        <v>26.6761521053545</v>
      </c>
      <c r="D17" s="363">
        <v>10.212436554481901</v>
      </c>
      <c r="E17" s="363">
        <v>20.2892495014144</v>
      </c>
      <c r="F17" s="363">
        <v>49.0589034888188</v>
      </c>
      <c r="G17" s="363">
        <v>57.993629949850401</v>
      </c>
      <c r="H17" s="402">
        <v>56.069320579516202</v>
      </c>
    </row>
    <row r="18" spans="1:8" s="24" customFormat="1" ht="12.75" customHeight="1" x14ac:dyDescent="0.2">
      <c r="A18" s="18"/>
      <c r="B18" s="133" t="s">
        <v>57</v>
      </c>
      <c r="C18" s="402">
        <v>92.997887934637802</v>
      </c>
      <c r="D18" s="363">
        <v>85.075356872162203</v>
      </c>
      <c r="E18" s="363">
        <v>96.275531462501192</v>
      </c>
      <c r="F18" s="363">
        <v>97.817960285033706</v>
      </c>
      <c r="G18" s="363">
        <v>99.356775754424191</v>
      </c>
      <c r="H18" s="402">
        <v>97.087823163078298</v>
      </c>
    </row>
    <row r="19" spans="1:8" s="24" customFormat="1" ht="12.75" customHeight="1" x14ac:dyDescent="0.2">
      <c r="A19" s="18"/>
      <c r="B19" s="143" t="s">
        <v>78</v>
      </c>
      <c r="C19" s="402">
        <v>41.057242151282601</v>
      </c>
      <c r="D19" s="363">
        <v>26.624032689147999</v>
      </c>
      <c r="E19" s="363">
        <v>47.285566497188803</v>
      </c>
      <c r="F19" s="363">
        <v>47.521605929405297</v>
      </c>
      <c r="G19" s="363">
        <v>50.989749652812499</v>
      </c>
      <c r="H19" s="402">
        <v>58.600020931008899</v>
      </c>
    </row>
    <row r="20" spans="1:8" s="24" customFormat="1" ht="12.75" customHeight="1" x14ac:dyDescent="0.2">
      <c r="A20" s="18"/>
      <c r="B20" s="143" t="s">
        <v>103</v>
      </c>
      <c r="C20" s="402">
        <v>85.129925801472595</v>
      </c>
      <c r="D20" s="363">
        <v>75.577991311477703</v>
      </c>
      <c r="E20" s="363">
        <v>87.126517007026806</v>
      </c>
      <c r="F20" s="363">
        <v>93.6223232009974</v>
      </c>
      <c r="G20" s="363">
        <v>95.422958090184693</v>
      </c>
      <c r="H20" s="402">
        <v>90.671452617309996</v>
      </c>
    </row>
    <row r="21" spans="1:8" s="24" customFormat="1" ht="12.75" customHeight="1" x14ac:dyDescent="0.2">
      <c r="A21" s="18"/>
      <c r="B21" s="133" t="s">
        <v>51</v>
      </c>
      <c r="C21" s="402">
        <v>58.330022428164099</v>
      </c>
      <c r="D21" s="363">
        <v>49.056550256596097</v>
      </c>
      <c r="E21" s="363">
        <v>63.704346872736295</v>
      </c>
      <c r="F21" s="363">
        <v>59.9994390691202</v>
      </c>
      <c r="G21" s="363">
        <v>65.491681390284498</v>
      </c>
      <c r="H21" s="402">
        <v>62.966560543272998</v>
      </c>
    </row>
    <row r="22" spans="1:8" s="24" customFormat="1" ht="12.75" customHeight="1" x14ac:dyDescent="0.2">
      <c r="A22" s="18"/>
      <c r="B22" s="133" t="s">
        <v>56</v>
      </c>
      <c r="C22" s="402">
        <v>77.151048606577803</v>
      </c>
      <c r="D22" s="363">
        <v>63.993777056557398</v>
      </c>
      <c r="E22" s="363">
        <v>82.204375987541198</v>
      </c>
      <c r="F22" s="363">
        <v>86.433828674560502</v>
      </c>
      <c r="G22" s="363">
        <v>86.382194341018405</v>
      </c>
      <c r="H22" s="402">
        <v>87.454232445815904</v>
      </c>
    </row>
    <row r="23" spans="1:8" s="24" customFormat="1" ht="12.75" customHeight="1" x14ac:dyDescent="0.2">
      <c r="A23" s="18"/>
      <c r="B23" s="133" t="s">
        <v>45</v>
      </c>
      <c r="C23" s="402">
        <v>12.773157524550898</v>
      </c>
      <c r="D23" s="363">
        <v>9.9268676106332592</v>
      </c>
      <c r="E23" s="363">
        <v>14.124711138454298</v>
      </c>
      <c r="F23" s="363">
        <v>16.2521841151095</v>
      </c>
      <c r="G23" s="363" t="s">
        <v>69</v>
      </c>
      <c r="H23" s="402" t="s">
        <v>69</v>
      </c>
    </row>
    <row r="24" spans="1:8" s="24" customFormat="1" ht="12.75" customHeight="1" x14ac:dyDescent="0.2">
      <c r="A24" s="18"/>
      <c r="B24" s="133" t="s">
        <v>49</v>
      </c>
      <c r="C24" s="402">
        <v>47.656988382481302</v>
      </c>
      <c r="D24" s="363">
        <v>29.498041147497002</v>
      </c>
      <c r="E24" s="363">
        <v>54.938153370092401</v>
      </c>
      <c r="F24" s="363">
        <v>56.162638727867801</v>
      </c>
      <c r="G24" s="363">
        <v>64.314204451149209</v>
      </c>
      <c r="H24" s="402">
        <v>60.586461356703104</v>
      </c>
    </row>
    <row r="25" spans="1:8" s="24" customFormat="1" ht="12.75" customHeight="1" x14ac:dyDescent="0.2">
      <c r="A25" s="18"/>
      <c r="B25" s="133" t="s">
        <v>79</v>
      </c>
      <c r="C25" s="402">
        <v>44.969949061842598</v>
      </c>
      <c r="D25" s="363">
        <v>35.321917869468699</v>
      </c>
      <c r="E25" s="363">
        <v>44.344937488804298</v>
      </c>
      <c r="F25" s="363">
        <v>54.5116624102725</v>
      </c>
      <c r="G25" s="363">
        <v>59.665627692697299</v>
      </c>
      <c r="H25" s="402">
        <v>57.393270975191399</v>
      </c>
    </row>
    <row r="26" spans="1:8" s="24" customFormat="1" ht="12.75" customHeight="1" x14ac:dyDescent="0.2">
      <c r="A26" s="18"/>
      <c r="B26" s="133" t="s">
        <v>43</v>
      </c>
      <c r="C26" s="402">
        <v>2.6154129577726501</v>
      </c>
      <c r="D26" s="363" t="s">
        <v>69</v>
      </c>
      <c r="E26" s="363" t="s">
        <v>69</v>
      </c>
      <c r="F26" s="363" t="s">
        <v>69</v>
      </c>
      <c r="G26" s="363" t="s">
        <v>69</v>
      </c>
      <c r="H26" s="402" t="s">
        <v>69</v>
      </c>
    </row>
    <row r="27" spans="1:8" s="24" customFormat="1" ht="12.75" customHeight="1" x14ac:dyDescent="0.2">
      <c r="A27" s="18"/>
      <c r="B27" s="133" t="s">
        <v>59</v>
      </c>
      <c r="C27" s="402">
        <v>97.489503894374892</v>
      </c>
      <c r="D27" s="363">
        <v>94.807245002288994</v>
      </c>
      <c r="E27" s="363">
        <v>98.102638232086804</v>
      </c>
      <c r="F27" s="363">
        <v>100</v>
      </c>
      <c r="G27" s="363">
        <v>99.793909955244203</v>
      </c>
      <c r="H27" s="402">
        <v>100</v>
      </c>
    </row>
    <row r="28" spans="1:8" s="24" customFormat="1" ht="12.75" customHeight="1" x14ac:dyDescent="0.2">
      <c r="A28" s="18"/>
      <c r="B28" s="133" t="s">
        <v>104</v>
      </c>
      <c r="C28" s="402" t="s">
        <v>99</v>
      </c>
      <c r="D28" s="363" t="s">
        <v>69</v>
      </c>
      <c r="E28" s="363" t="s">
        <v>69</v>
      </c>
      <c r="F28" s="363" t="s">
        <v>69</v>
      </c>
      <c r="G28" s="363" t="s">
        <v>69</v>
      </c>
      <c r="H28" s="402" t="s">
        <v>69</v>
      </c>
    </row>
    <row r="29" spans="1:8" s="24" customFormat="1" ht="12.75" customHeight="1" thickBot="1" x14ac:dyDescent="0.25">
      <c r="A29" s="18"/>
      <c r="B29" s="136" t="s">
        <v>75</v>
      </c>
      <c r="C29" s="145">
        <v>17.636013170888301</v>
      </c>
      <c r="D29" s="364">
        <v>11.064937427733499</v>
      </c>
      <c r="E29" s="364">
        <v>17.232951995753503</v>
      </c>
      <c r="F29" s="364">
        <v>24.8752028762575</v>
      </c>
      <c r="G29" s="364">
        <v>25.554986671972902</v>
      </c>
      <c r="H29" s="145" t="s">
        <v>69</v>
      </c>
    </row>
    <row r="30" spans="1:8" s="24" customFormat="1" ht="12.75" customHeight="1" thickTop="1" x14ac:dyDescent="0.2">
      <c r="A30" s="18"/>
      <c r="B30" s="43" t="s">
        <v>105</v>
      </c>
      <c r="C30" s="107"/>
      <c r="D30" s="107"/>
      <c r="E30" s="107"/>
      <c r="F30" s="10"/>
      <c r="G30" s="107"/>
      <c r="H30" s="35" t="s">
        <v>178</v>
      </c>
    </row>
    <row r="31" spans="1:8" s="10" customFormat="1" ht="12.75" customHeight="1" x14ac:dyDescent="0.2">
      <c r="A31" s="18"/>
      <c r="B31" s="43" t="s">
        <v>170</v>
      </c>
      <c r="C31" s="107"/>
      <c r="D31" s="107"/>
      <c r="E31" s="107"/>
      <c r="F31" s="107"/>
      <c r="G31" s="107"/>
    </row>
    <row r="32" spans="1:8" s="10" customFormat="1" ht="12.75" customHeight="1" x14ac:dyDescent="0.2">
      <c r="A32" s="18"/>
      <c r="B32" s="7" t="s">
        <v>61</v>
      </c>
      <c r="C32" s="8"/>
      <c r="D32" s="8"/>
      <c r="E32" s="8"/>
      <c r="F32" s="8"/>
      <c r="G32" s="8"/>
      <c r="H32" s="23"/>
    </row>
    <row r="33" spans="1:8" s="23" customFormat="1" ht="12.75" customHeight="1" x14ac:dyDescent="0.2">
      <c r="A33" s="18"/>
      <c r="B33" s="7" t="s">
        <v>179</v>
      </c>
      <c r="C33" s="8"/>
      <c r="D33" s="8"/>
      <c r="E33" s="8"/>
      <c r="F33" s="8"/>
      <c r="G33" s="8"/>
    </row>
    <row r="34" spans="1:8" ht="12.75" customHeight="1" x14ac:dyDescent="0.2">
      <c r="C34" s="106"/>
      <c r="D34" s="106"/>
      <c r="E34" s="142"/>
      <c r="F34" s="142"/>
      <c r="G34" s="106"/>
      <c r="H34" s="106"/>
    </row>
    <row r="35" spans="1:8" ht="12.75" customHeight="1" x14ac:dyDescent="0.2">
      <c r="C35" s="106"/>
      <c r="D35" s="106"/>
      <c r="E35" s="142"/>
      <c r="F35" s="142"/>
      <c r="G35" s="106"/>
      <c r="H35" s="106"/>
    </row>
    <row r="36" spans="1:8" ht="12.75" customHeight="1" x14ac:dyDescent="0.2">
      <c r="C36" s="106"/>
      <c r="D36" s="106"/>
      <c r="E36" s="142"/>
      <c r="F36" s="142"/>
      <c r="G36" s="106"/>
      <c r="H36" s="106"/>
    </row>
    <row r="37" spans="1:8" ht="12.75" customHeight="1" x14ac:dyDescent="0.2">
      <c r="C37" s="106"/>
      <c r="D37" s="106"/>
      <c r="E37" s="142"/>
      <c r="F37" s="142"/>
      <c r="G37" s="106"/>
      <c r="H37" s="106"/>
    </row>
  </sheetData>
  <mergeCells count="2">
    <mergeCell ref="D4:H4"/>
    <mergeCell ref="D8:H8"/>
  </mergeCells>
  <phoneticPr fontId="12" type="noConversion"/>
  <conditionalFormatting sqref="D6:H6">
    <cfRule type="expression" dxfId="109" priority="5" stopIfTrue="1">
      <formula>D6&gt;1000</formula>
    </cfRule>
  </conditionalFormatting>
  <conditionalFormatting sqref="C6">
    <cfRule type="expression" dxfId="108" priority="2" stopIfTrue="1">
      <formula>#REF!="Transfert"</formula>
    </cfRule>
    <cfRule type="expression" dxfId="107" priority="3" stopIfTrue="1">
      <formula>MID(#REF!,1,4)="OK ("</formula>
    </cfRule>
    <cfRule type="expression" dxfId="106" priority="4" stopIfTrue="1">
      <formula>#REF!&lt;&gt;"OK"</formula>
    </cfRule>
  </conditionalFormatting>
  <conditionalFormatting sqref="D6:H6">
    <cfRule type="expression" dxfId="105" priority="6" stopIfTrue="1">
      <formula>OR(#REF!="f",#REF!="g")</formula>
    </cfRule>
  </conditionalFormatting>
  <conditionalFormatting sqref="C10:H29">
    <cfRule type="expression" dxfId="104" priority="1" stopIfTrue="1">
      <formula>OR(#REF!="f",#REF!="g")</formula>
    </cfRule>
  </conditionalFormatting>
  <hyperlinks>
    <hyperlink ref="B1" location="'Titel'!A1" display="page des titres"/>
  </hyperlinks>
  <pageMargins left="0" right="0" top="0" bottom="0" header="0.51181102362204722" footer="0.51181102362204722"/>
  <pageSetup paperSize="9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BO75"/>
  <sheetViews>
    <sheetView zoomScaleNormal="100" workbookViewId="0">
      <selection activeCell="B2" sqref="B2"/>
    </sheetView>
  </sheetViews>
  <sheetFormatPr baseColWidth="10" defaultColWidth="24.796875" defaultRowHeight="12.75" customHeight="1" x14ac:dyDescent="0.2"/>
  <cols>
    <col min="1" max="1" width="1.296875" style="18" customWidth="1"/>
    <col min="2" max="2" width="48.69921875" style="18" customWidth="1"/>
    <col min="3" max="5" width="12.796875" style="18" customWidth="1"/>
    <col min="6" max="6" width="1.5" style="18" customWidth="1"/>
    <col min="7" max="9" width="12.796875" style="18" customWidth="1"/>
    <col min="10" max="10" width="1.5" style="18" customWidth="1"/>
    <col min="11" max="13" width="12.796875" style="18" customWidth="1"/>
    <col min="14" max="14" width="1.5" style="18" customWidth="1"/>
    <col min="15" max="17" width="12.796875" style="18" customWidth="1"/>
    <col min="18" max="18" width="1.5" style="18" customWidth="1"/>
    <col min="19" max="21" width="12.796875" style="18" customWidth="1"/>
    <col min="22" max="22" width="1.5" style="18" customWidth="1"/>
    <col min="23" max="25" width="12.796875" style="18" customWidth="1"/>
    <col min="26" max="26" width="1.5" style="18" customWidth="1"/>
    <col min="27" max="29" width="12.796875" style="18" customWidth="1"/>
    <col min="30" max="30" width="1.5" style="18" customWidth="1"/>
    <col min="31" max="48" width="12.796875" style="18" customWidth="1"/>
    <col min="49" max="49" width="1.5" style="18" customWidth="1"/>
    <col min="50" max="63" width="11.296875" style="18" customWidth="1"/>
    <col min="64" max="16384" width="24.796875" style="18"/>
  </cols>
  <sheetData>
    <row r="1" spans="1:67" ht="12.75" customHeight="1" x14ac:dyDescent="0.2">
      <c r="B1" s="160" t="s">
        <v>13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</row>
    <row r="2" spans="1:67" ht="12" customHeight="1" x14ac:dyDescent="0.25">
      <c r="B2" s="161" t="s">
        <v>121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3"/>
      <c r="BG2" s="164"/>
      <c r="BH2" s="164"/>
      <c r="BI2" s="164"/>
      <c r="BJ2" s="165"/>
      <c r="BK2" s="165"/>
    </row>
    <row r="3" spans="1:67" s="170" customFormat="1" ht="12" customHeight="1" x14ac:dyDescent="0.25">
      <c r="A3" s="18"/>
      <c r="B3" s="166"/>
      <c r="C3" s="388">
        <v>2018</v>
      </c>
      <c r="D3" s="389"/>
      <c r="E3" s="390"/>
      <c r="F3" s="167"/>
      <c r="G3" s="388">
        <v>2017</v>
      </c>
      <c r="H3" s="389"/>
      <c r="I3" s="390"/>
      <c r="J3" s="167"/>
      <c r="K3" s="388">
        <v>2016</v>
      </c>
      <c r="L3" s="389"/>
      <c r="M3" s="390"/>
      <c r="N3" s="167"/>
      <c r="O3" s="388">
        <v>2015</v>
      </c>
      <c r="P3" s="389"/>
      <c r="Q3" s="390"/>
      <c r="R3" s="167"/>
      <c r="S3" s="388">
        <v>2014</v>
      </c>
      <c r="T3" s="389"/>
      <c r="U3" s="390"/>
      <c r="V3" s="167"/>
      <c r="W3" s="388">
        <v>2013</v>
      </c>
      <c r="X3" s="389"/>
      <c r="Y3" s="390"/>
      <c r="Z3" s="167"/>
      <c r="AA3" s="388">
        <v>2012</v>
      </c>
      <c r="AB3" s="389"/>
      <c r="AC3" s="390"/>
      <c r="AD3" s="167"/>
      <c r="AE3" s="388">
        <v>2011</v>
      </c>
      <c r="AF3" s="389"/>
      <c r="AG3" s="390"/>
      <c r="AH3" s="388">
        <v>2010</v>
      </c>
      <c r="AI3" s="389"/>
      <c r="AJ3" s="390"/>
      <c r="AK3" s="388">
        <v>2009</v>
      </c>
      <c r="AL3" s="389"/>
      <c r="AM3" s="390"/>
      <c r="AN3" s="388">
        <v>2008</v>
      </c>
      <c r="AO3" s="389"/>
      <c r="AP3" s="390"/>
      <c r="AQ3" s="388">
        <v>2007</v>
      </c>
      <c r="AR3" s="389"/>
      <c r="AS3" s="390"/>
      <c r="AT3" s="388">
        <v>2006</v>
      </c>
      <c r="AU3" s="389"/>
      <c r="AV3" s="396"/>
      <c r="AW3" s="167"/>
      <c r="AX3" s="397">
        <v>2005</v>
      </c>
      <c r="AY3" s="398"/>
      <c r="AZ3" s="395">
        <v>2004</v>
      </c>
      <c r="BA3" s="395"/>
      <c r="BB3" s="397">
        <v>2003</v>
      </c>
      <c r="BC3" s="395"/>
      <c r="BD3" s="397">
        <v>2002</v>
      </c>
      <c r="BE3" s="395"/>
      <c r="BF3" s="386">
        <v>2001</v>
      </c>
      <c r="BG3" s="387"/>
      <c r="BH3" s="386">
        <v>2000</v>
      </c>
      <c r="BI3" s="387"/>
      <c r="BJ3" s="386">
        <v>1998</v>
      </c>
      <c r="BK3" s="387"/>
      <c r="BL3" s="168"/>
      <c r="BM3" s="169"/>
      <c r="BO3" s="168"/>
    </row>
    <row r="4" spans="1:67" s="179" customFormat="1" ht="60.75" customHeight="1" x14ac:dyDescent="0.2">
      <c r="A4" s="18"/>
      <c r="B4" s="171" t="s">
        <v>122</v>
      </c>
      <c r="C4" s="172" t="s">
        <v>123</v>
      </c>
      <c r="D4" s="173" t="s">
        <v>181</v>
      </c>
      <c r="E4" s="173" t="s">
        <v>124</v>
      </c>
      <c r="F4" s="174"/>
      <c r="G4" s="172" t="s">
        <v>123</v>
      </c>
      <c r="H4" s="173" t="s">
        <v>181</v>
      </c>
      <c r="I4" s="173" t="s">
        <v>124</v>
      </c>
      <c r="J4" s="174"/>
      <c r="K4" s="172" t="s">
        <v>123</v>
      </c>
      <c r="L4" s="173" t="s">
        <v>181</v>
      </c>
      <c r="M4" s="173" t="s">
        <v>124</v>
      </c>
      <c r="N4" s="174"/>
      <c r="O4" s="172" t="s">
        <v>123</v>
      </c>
      <c r="P4" s="173" t="s">
        <v>181</v>
      </c>
      <c r="Q4" s="173" t="s">
        <v>124</v>
      </c>
      <c r="R4" s="174"/>
      <c r="S4" s="172" t="s">
        <v>123</v>
      </c>
      <c r="T4" s="173" t="s">
        <v>181</v>
      </c>
      <c r="U4" s="173" t="s">
        <v>124</v>
      </c>
      <c r="V4" s="174"/>
      <c r="W4" s="172" t="s">
        <v>123</v>
      </c>
      <c r="X4" s="173" t="s">
        <v>181</v>
      </c>
      <c r="Y4" s="173" t="s">
        <v>124</v>
      </c>
      <c r="Z4" s="174"/>
      <c r="AA4" s="172" t="s">
        <v>123</v>
      </c>
      <c r="AB4" s="173" t="s">
        <v>181</v>
      </c>
      <c r="AC4" s="173" t="s">
        <v>124</v>
      </c>
      <c r="AD4" s="174"/>
      <c r="AE4" s="172" t="s">
        <v>123</v>
      </c>
      <c r="AF4" s="173" t="s">
        <v>181</v>
      </c>
      <c r="AG4" s="173" t="s">
        <v>124</v>
      </c>
      <c r="AH4" s="172" t="s">
        <v>123</v>
      </c>
      <c r="AI4" s="173" t="s">
        <v>181</v>
      </c>
      <c r="AJ4" s="173" t="s">
        <v>124</v>
      </c>
      <c r="AK4" s="172" t="s">
        <v>123</v>
      </c>
      <c r="AL4" s="173" t="s">
        <v>181</v>
      </c>
      <c r="AM4" s="175" t="s">
        <v>124</v>
      </c>
      <c r="AN4" s="172" t="s">
        <v>123</v>
      </c>
      <c r="AO4" s="173" t="s">
        <v>181</v>
      </c>
      <c r="AP4" s="173" t="s">
        <v>124</v>
      </c>
      <c r="AQ4" s="172" t="s">
        <v>123</v>
      </c>
      <c r="AR4" s="173" t="s">
        <v>181</v>
      </c>
      <c r="AS4" s="175" t="s">
        <v>124</v>
      </c>
      <c r="AT4" s="172" t="s">
        <v>123</v>
      </c>
      <c r="AU4" s="173" t="s">
        <v>181</v>
      </c>
      <c r="AV4" s="173" t="s">
        <v>124</v>
      </c>
      <c r="AW4" s="174"/>
      <c r="AX4" s="172" t="s">
        <v>182</v>
      </c>
      <c r="AY4" s="175" t="s">
        <v>181</v>
      </c>
      <c r="AZ4" s="172" t="s">
        <v>182</v>
      </c>
      <c r="BA4" s="173" t="s">
        <v>181</v>
      </c>
      <c r="BB4" s="172" t="s">
        <v>182</v>
      </c>
      <c r="BC4" s="173" t="s">
        <v>181</v>
      </c>
      <c r="BD4" s="172" t="s">
        <v>182</v>
      </c>
      <c r="BE4" s="176" t="s">
        <v>181</v>
      </c>
      <c r="BF4" s="172" t="s">
        <v>182</v>
      </c>
      <c r="BG4" s="176" t="s">
        <v>181</v>
      </c>
      <c r="BH4" s="172" t="s">
        <v>182</v>
      </c>
      <c r="BI4" s="176" t="s">
        <v>181</v>
      </c>
      <c r="BJ4" s="172" t="s">
        <v>182</v>
      </c>
      <c r="BK4" s="176" t="s">
        <v>181</v>
      </c>
      <c r="BL4" s="177"/>
      <c r="BM4" s="178"/>
      <c r="BO4" s="177"/>
    </row>
    <row r="5" spans="1:67" s="50" customFormat="1" ht="12" customHeight="1" x14ac:dyDescent="0.25">
      <c r="A5" s="18"/>
      <c r="B5" s="181" t="s">
        <v>125</v>
      </c>
      <c r="C5" s="182">
        <v>5296.3924914303598</v>
      </c>
      <c r="D5" s="183">
        <v>100</v>
      </c>
      <c r="E5" s="183"/>
      <c r="F5" s="184"/>
      <c r="G5" s="182">
        <v>5280.9009545233603</v>
      </c>
      <c r="H5" s="183">
        <v>100</v>
      </c>
      <c r="I5" s="183"/>
      <c r="J5" s="184"/>
      <c r="K5" s="182">
        <v>5310.1462711692102</v>
      </c>
      <c r="L5" s="183">
        <v>100</v>
      </c>
      <c r="M5" s="183"/>
      <c r="N5" s="184"/>
      <c r="O5" s="182">
        <v>5223.18193546577</v>
      </c>
      <c r="P5" s="183">
        <v>100</v>
      </c>
      <c r="Q5" s="183"/>
      <c r="R5" s="184"/>
      <c r="S5" s="182">
        <v>5431.7370825111502</v>
      </c>
      <c r="T5" s="183">
        <v>100</v>
      </c>
      <c r="U5" s="183"/>
      <c r="V5" s="184"/>
      <c r="W5" s="182">
        <v>5480.8990681974956</v>
      </c>
      <c r="X5" s="183">
        <v>100</v>
      </c>
      <c r="Y5" s="183"/>
      <c r="Z5" s="184"/>
      <c r="AA5" s="182">
        <v>5511.3140870515899</v>
      </c>
      <c r="AB5" s="183">
        <v>100</v>
      </c>
      <c r="AC5" s="183"/>
      <c r="AD5" s="184"/>
      <c r="AE5" s="182">
        <v>5393.98195666021</v>
      </c>
      <c r="AF5" s="183">
        <v>100</v>
      </c>
      <c r="AG5" s="183"/>
      <c r="AH5" s="182">
        <v>5498.2366812146302</v>
      </c>
      <c r="AI5" s="183">
        <v>100</v>
      </c>
      <c r="AJ5" s="183"/>
      <c r="AK5" s="182">
        <v>5374.39</v>
      </c>
      <c r="AL5" s="183">
        <v>100</v>
      </c>
      <c r="AM5" s="185"/>
      <c r="AN5" s="186">
        <v>5310.77</v>
      </c>
      <c r="AO5" s="183">
        <v>100</v>
      </c>
      <c r="AP5" s="183"/>
      <c r="AQ5" s="186">
        <v>5377.0179914680448</v>
      </c>
      <c r="AR5" s="183">
        <v>100</v>
      </c>
      <c r="AS5" s="185"/>
      <c r="AT5" s="186">
        <v>5135.0435765257325</v>
      </c>
      <c r="AU5" s="183">
        <v>100</v>
      </c>
      <c r="AV5" s="183"/>
      <c r="AW5" s="184"/>
      <c r="AX5" s="186">
        <v>8104.2892685999996</v>
      </c>
      <c r="AY5" s="185">
        <v>100</v>
      </c>
      <c r="AZ5" s="187">
        <v>7683.56</v>
      </c>
      <c r="BA5" s="188">
        <v>100</v>
      </c>
      <c r="BB5" s="186">
        <v>7751.6217583999996</v>
      </c>
      <c r="BC5" s="185">
        <v>100</v>
      </c>
      <c r="BD5" s="189">
        <v>7649.4216106000003</v>
      </c>
      <c r="BE5" s="183">
        <v>100</v>
      </c>
      <c r="BF5" s="190">
        <v>7663.7571723999999</v>
      </c>
      <c r="BG5" s="183">
        <v>100</v>
      </c>
      <c r="BH5" s="191">
        <v>7391.7758002999999</v>
      </c>
      <c r="BI5" s="183">
        <v>100</v>
      </c>
      <c r="BJ5" s="192">
        <v>7418</v>
      </c>
      <c r="BK5" s="183">
        <v>100</v>
      </c>
      <c r="BL5" s="193"/>
      <c r="BO5" s="193"/>
    </row>
    <row r="6" spans="1:67" ht="12" customHeight="1" x14ac:dyDescent="0.25">
      <c r="B6" s="194" t="s">
        <v>126</v>
      </c>
      <c r="C6" s="195"/>
      <c r="D6" s="196"/>
      <c r="E6" s="196"/>
      <c r="F6" s="197"/>
      <c r="G6" s="195"/>
      <c r="H6" s="196"/>
      <c r="I6" s="196"/>
      <c r="J6" s="197"/>
      <c r="K6" s="195"/>
      <c r="L6" s="196"/>
      <c r="M6" s="196"/>
      <c r="N6" s="197"/>
      <c r="O6" s="195"/>
      <c r="P6" s="196"/>
      <c r="Q6" s="196"/>
      <c r="R6" s="197"/>
      <c r="S6" s="195"/>
      <c r="T6" s="196"/>
      <c r="U6" s="196"/>
      <c r="V6" s="197"/>
      <c r="W6" s="195"/>
      <c r="X6" s="196"/>
      <c r="Y6" s="196"/>
      <c r="Z6" s="197"/>
      <c r="AA6" s="195"/>
      <c r="AB6" s="196"/>
      <c r="AC6" s="196"/>
      <c r="AD6" s="197"/>
      <c r="AE6" s="195"/>
      <c r="AF6" s="196"/>
      <c r="AG6" s="196"/>
      <c r="AH6" s="195"/>
      <c r="AI6" s="196"/>
      <c r="AJ6" s="196"/>
      <c r="AK6" s="195"/>
      <c r="AL6" s="196"/>
      <c r="AM6" s="196"/>
      <c r="AN6" s="198"/>
      <c r="AO6" s="199"/>
      <c r="AP6" s="196"/>
      <c r="AQ6" s="200"/>
      <c r="AR6" s="194"/>
      <c r="AS6" s="201"/>
      <c r="AT6" s="200"/>
      <c r="AU6" s="194"/>
      <c r="AV6" s="194"/>
      <c r="AW6" s="197"/>
      <c r="AX6" s="200"/>
      <c r="AY6" s="202"/>
      <c r="AZ6" s="203"/>
      <c r="BA6" s="204"/>
      <c r="BB6" s="205"/>
      <c r="BC6" s="206"/>
      <c r="BD6" s="203"/>
      <c r="BE6" s="204"/>
      <c r="BF6" s="207"/>
      <c r="BG6" s="208"/>
      <c r="BH6" s="209"/>
      <c r="BI6" s="210"/>
      <c r="BJ6" s="211"/>
      <c r="BK6" s="212"/>
      <c r="BL6" s="164"/>
      <c r="BO6" s="164"/>
    </row>
    <row r="7" spans="1:67" ht="12" customHeight="1" x14ac:dyDescent="0.2">
      <c r="B7" s="213" t="s">
        <v>127</v>
      </c>
      <c r="C7" s="214">
        <v>21.172738585125</v>
      </c>
      <c r="D7" s="215">
        <v>0.39975773357776634</v>
      </c>
      <c r="E7" s="216">
        <v>962033523.97672904</v>
      </c>
      <c r="F7" s="217"/>
      <c r="G7" s="214">
        <v>26.316735126794399</v>
      </c>
      <c r="H7" s="215">
        <v>0.49833797970122456</v>
      </c>
      <c r="I7" s="216">
        <v>1177194730.8657899</v>
      </c>
      <c r="J7" s="217"/>
      <c r="K7" s="214">
        <v>25.673701108383401</v>
      </c>
      <c r="L7" s="215">
        <v>0.48348387779401902</v>
      </c>
      <c r="M7" s="216">
        <v>1124977438.92348</v>
      </c>
      <c r="N7" s="217"/>
      <c r="O7" s="214">
        <v>25.2296381577079</v>
      </c>
      <c r="P7" s="215">
        <f>O7*100/$O$5</f>
        <v>0.48303196154047201</v>
      </c>
      <c r="Q7" s="216">
        <v>1109889121.3626001</v>
      </c>
      <c r="R7" s="217"/>
      <c r="S7" s="214">
        <v>33.775350090235897</v>
      </c>
      <c r="T7" s="215">
        <f>(S7*T5)/S5</f>
        <v>0.6218148923110467</v>
      </c>
      <c r="U7" s="216">
        <v>1434614100.19206</v>
      </c>
      <c r="V7" s="217"/>
      <c r="W7" s="214">
        <v>29.882652456250401</v>
      </c>
      <c r="X7" s="218">
        <f>(W7/W$5)*100</f>
        <v>0.5452144271300714</v>
      </c>
      <c r="Y7" s="216">
        <v>1270779154.6761601</v>
      </c>
      <c r="Z7" s="217"/>
      <c r="AA7" s="214">
        <v>34.969127104119799</v>
      </c>
      <c r="AB7" s="218">
        <f t="shared" ref="AB7:AB12" si="0">AA7/$AA$5*100</f>
        <v>0.63449708276066297</v>
      </c>
      <c r="AC7" s="216">
        <v>1441174644.0109701</v>
      </c>
      <c r="AD7" s="217"/>
      <c r="AE7" s="214">
        <v>37.483155541999999</v>
      </c>
      <c r="AF7" s="218">
        <f t="shared" ref="AF7:AF12" si="1">AE7/$AE$5*100</f>
        <v>0.69490695080501219</v>
      </c>
      <c r="AG7" s="216">
        <v>1536077610.8</v>
      </c>
      <c r="AH7" s="214">
        <v>37.839458723</v>
      </c>
      <c r="AI7" s="218">
        <f t="shared" ref="AI7:AI12" si="2">AH7/$AH$5*100</f>
        <v>0.68821080133350654</v>
      </c>
      <c r="AJ7" s="216">
        <v>1531214609.0999999</v>
      </c>
      <c r="AK7" s="214">
        <v>36.846658294000001</v>
      </c>
      <c r="AL7" s="218">
        <f t="shared" ref="AL7:AL12" si="3">AK7/$AK$5*100</f>
        <v>0.68559703136542005</v>
      </c>
      <c r="AM7" s="219">
        <v>1499499758.3</v>
      </c>
      <c r="AN7" s="214">
        <v>35.063831464000003</v>
      </c>
      <c r="AO7" s="218">
        <f t="shared" ref="AO7:AO12" si="4">AN7/$AN$5*100</f>
        <v>0.66024006808805502</v>
      </c>
      <c r="AP7" s="219">
        <v>1403335171.9000001</v>
      </c>
      <c r="AQ7" s="220">
        <v>40.373099078000003</v>
      </c>
      <c r="AR7" s="221">
        <f t="shared" ref="AR7:AR12" si="5">AQ7/AQ$5*100</f>
        <v>0.75084552705722407</v>
      </c>
      <c r="AS7" s="219">
        <v>1585462203.9000001</v>
      </c>
      <c r="AT7" s="220">
        <v>34.438364753000002</v>
      </c>
      <c r="AU7" s="221">
        <f t="shared" ref="AU7:AU12" si="6">AT7/AT$5*100</f>
        <v>0.67065379757303456</v>
      </c>
      <c r="AV7" s="216">
        <v>1341197041.5</v>
      </c>
      <c r="AW7" s="217"/>
      <c r="AX7" s="220">
        <v>38.787234456</v>
      </c>
      <c r="AY7" s="222">
        <f t="shared" ref="AY7:AY12" si="7">AX7/AX$5*100</f>
        <v>0.47860130815271873</v>
      </c>
      <c r="AZ7" s="220">
        <v>34.149958511000001</v>
      </c>
      <c r="BA7" s="222">
        <f t="shared" ref="BA7:BA12" si="8">AZ7/AZ$5*100</f>
        <v>0.44445489474930888</v>
      </c>
      <c r="BB7" s="221">
        <v>23.309883455000001</v>
      </c>
      <c r="BC7" s="223">
        <f t="shared" ref="BC7:BC12" si="9">BB7/BB$5*100</f>
        <v>0.3007097634729195</v>
      </c>
      <c r="BD7" s="221">
        <v>26.363516291</v>
      </c>
      <c r="BE7" s="223">
        <f t="shared" ref="BE7:BE12" si="10">BD7/BD$5*100</f>
        <v>0.34464718553971974</v>
      </c>
      <c r="BF7" s="221">
        <v>24.102604662000001</v>
      </c>
      <c r="BG7" s="223">
        <f t="shared" ref="BG7:BG12" si="11">BF7/BF$5*100</f>
        <v>0.31450115289146058</v>
      </c>
      <c r="BH7" s="221">
        <v>22.848372691000002</v>
      </c>
      <c r="BI7" s="223">
        <f t="shared" ref="BI7:BI12" si="12">BH7/BH$5*100</f>
        <v>0.30910532608514296</v>
      </c>
      <c r="BJ7" s="224">
        <v>26.396598140943944</v>
      </c>
      <c r="BK7" s="225">
        <v>0.35582194049999999</v>
      </c>
      <c r="BL7" s="164"/>
      <c r="BO7" s="164"/>
    </row>
    <row r="8" spans="1:67" ht="12" customHeight="1" x14ac:dyDescent="0.2">
      <c r="B8" s="213" t="s">
        <v>128</v>
      </c>
      <c r="C8" s="214">
        <v>6.1207900102595101</v>
      </c>
      <c r="D8" s="215">
        <v>0.11556526485080246</v>
      </c>
      <c r="E8" s="216">
        <v>278112590.84020698</v>
      </c>
      <c r="F8" s="226"/>
      <c r="G8" s="214">
        <v>6.6905117882476803</v>
      </c>
      <c r="H8" s="215">
        <v>0.12669262017718619</v>
      </c>
      <c r="I8" s="216">
        <v>299278583.98748201</v>
      </c>
      <c r="J8" s="226"/>
      <c r="K8" s="214">
        <v>7.8314722745205296</v>
      </c>
      <c r="L8" s="215">
        <v>0.14748129099645618</v>
      </c>
      <c r="M8" s="216">
        <v>343161649.549371</v>
      </c>
      <c r="N8" s="226"/>
      <c r="O8" s="214">
        <v>8.7081426361501801</v>
      </c>
      <c r="P8" s="215">
        <f>O8*100/$O$5</f>
        <v>0.16672102836436317</v>
      </c>
      <c r="Q8" s="216">
        <v>383084082.24967402</v>
      </c>
      <c r="R8" s="226"/>
      <c r="S8" s="214">
        <v>8.8225215830364192</v>
      </c>
      <c r="T8" s="215">
        <f>(S8*T5)/S5</f>
        <v>0.16242541656595927</v>
      </c>
      <c r="U8" s="216">
        <v>374738198.96634799</v>
      </c>
      <c r="V8" s="226"/>
      <c r="W8" s="214">
        <v>11.224874772476101</v>
      </c>
      <c r="X8" s="218">
        <f t="shared" ref="X8:X25" si="13">(W8/W$5)*100</f>
        <v>0.20479988105614991</v>
      </c>
      <c r="Y8" s="216">
        <v>477345071.54599297</v>
      </c>
      <c r="Z8" s="226"/>
      <c r="AA8" s="214">
        <v>12.572876984521301</v>
      </c>
      <c r="AB8" s="218">
        <f t="shared" si="0"/>
        <v>0.22812847872452618</v>
      </c>
      <c r="AC8" s="216">
        <v>518163105.94228601</v>
      </c>
      <c r="AD8" s="226"/>
      <c r="AE8" s="214">
        <v>13.582346422000001</v>
      </c>
      <c r="AF8" s="218">
        <f t="shared" si="1"/>
        <v>0.25180555906808738</v>
      </c>
      <c r="AG8" s="216">
        <v>556611041.41999996</v>
      </c>
      <c r="AH8" s="214">
        <v>16.448908396</v>
      </c>
      <c r="AI8" s="218">
        <f t="shared" si="2"/>
        <v>0.29916697569967521</v>
      </c>
      <c r="AJ8" s="216">
        <v>665622862.75999999</v>
      </c>
      <c r="AK8" s="214">
        <v>17.590284575999998</v>
      </c>
      <c r="AL8" s="218">
        <f t="shared" si="3"/>
        <v>0.3272982529366123</v>
      </c>
      <c r="AM8" s="219">
        <v>715848565.15999997</v>
      </c>
      <c r="AN8" s="214">
        <v>15.202436497000001</v>
      </c>
      <c r="AO8" s="218">
        <f t="shared" si="4"/>
        <v>0.28625672919369505</v>
      </c>
      <c r="AP8" s="219">
        <v>608436469.85000002</v>
      </c>
      <c r="AQ8" s="214">
        <v>18.020583668</v>
      </c>
      <c r="AR8" s="218">
        <f t="shared" si="5"/>
        <v>0.33514084752169448</v>
      </c>
      <c r="AS8" s="219">
        <v>707673053.37</v>
      </c>
      <c r="AT8" s="214">
        <v>18.384042833999999</v>
      </c>
      <c r="AU8" s="218">
        <f t="shared" si="6"/>
        <v>0.35801142794660124</v>
      </c>
      <c r="AV8" s="216">
        <v>715963839.61000001</v>
      </c>
      <c r="AW8" s="226"/>
      <c r="AX8" s="214">
        <v>21.071788406</v>
      </c>
      <c r="AY8" s="227">
        <f t="shared" si="7"/>
        <v>0.26000785149220262</v>
      </c>
      <c r="AZ8" s="218">
        <v>21.967254101000002</v>
      </c>
      <c r="BA8" s="223">
        <f t="shared" si="8"/>
        <v>0.28589942814268388</v>
      </c>
      <c r="BB8" s="218">
        <v>20.490238672</v>
      </c>
      <c r="BC8" s="223">
        <f t="shared" si="9"/>
        <v>0.26433486192480782</v>
      </c>
      <c r="BD8" s="218">
        <v>20.959999062000001</v>
      </c>
      <c r="BE8" s="223">
        <f t="shared" si="10"/>
        <v>0.27400763258956984</v>
      </c>
      <c r="BF8" s="218">
        <v>22.790928805</v>
      </c>
      <c r="BG8" s="223">
        <f t="shared" si="11"/>
        <v>0.29738584211773428</v>
      </c>
      <c r="BH8" s="218">
        <v>21.660181322</v>
      </c>
      <c r="BI8" s="228">
        <f t="shared" si="12"/>
        <v>0.29303082110689704</v>
      </c>
      <c r="BJ8" s="224">
        <v>23.258826898714929</v>
      </c>
      <c r="BK8" s="225">
        <v>0.31352528369999999</v>
      </c>
      <c r="BL8" s="164"/>
      <c r="BO8" s="164"/>
    </row>
    <row r="9" spans="1:67" ht="12" customHeight="1" x14ac:dyDescent="0.2">
      <c r="B9" s="213" t="s">
        <v>129</v>
      </c>
      <c r="C9" s="214">
        <v>18.166082044285901</v>
      </c>
      <c r="D9" s="215">
        <v>0.34298972505679826</v>
      </c>
      <c r="E9" s="229">
        <v>825418962.95800102</v>
      </c>
      <c r="F9" s="217"/>
      <c r="G9" s="214">
        <v>15.3692987821349</v>
      </c>
      <c r="H9" s="215">
        <v>0.29103554326218356</v>
      </c>
      <c r="I9" s="229">
        <v>687496281.59650397</v>
      </c>
      <c r="J9" s="217"/>
      <c r="K9" s="214">
        <v>16.6448238186723</v>
      </c>
      <c r="L9" s="215">
        <v>0.31345320766479329</v>
      </c>
      <c r="M9" s="229">
        <v>729347560.43990004</v>
      </c>
      <c r="N9" s="217"/>
      <c r="O9" s="214">
        <v>18.959074725394501</v>
      </c>
      <c r="P9" s="215">
        <f>O9*100/$O$5</f>
        <v>0.36297940526752592</v>
      </c>
      <c r="Q9" s="229">
        <v>834037755.804564</v>
      </c>
      <c r="R9" s="217"/>
      <c r="S9" s="214">
        <v>22.609058962251201</v>
      </c>
      <c r="T9" s="215">
        <f>(S9*T5)/S5</f>
        <v>0.41623993611632598</v>
      </c>
      <c r="U9" s="229">
        <v>960323866.15279102</v>
      </c>
      <c r="V9" s="217"/>
      <c r="W9" s="214">
        <v>23.654623284081602</v>
      </c>
      <c r="X9" s="218">
        <f t="shared" si="13"/>
        <v>0.43158290254487214</v>
      </c>
      <c r="Y9" s="216">
        <v>1005928179.40566</v>
      </c>
      <c r="Z9" s="217"/>
      <c r="AA9" s="214">
        <v>34.588663590421199</v>
      </c>
      <c r="AB9" s="218">
        <f t="shared" si="0"/>
        <v>0.62759376519085741</v>
      </c>
      <c r="AC9" s="216">
        <v>1425494688.16646</v>
      </c>
      <c r="AD9" s="217"/>
      <c r="AE9" s="214">
        <v>25.112730598999999</v>
      </c>
      <c r="AF9" s="218">
        <f t="shared" si="1"/>
        <v>0.46556942164020587</v>
      </c>
      <c r="AG9" s="216">
        <v>1029131690.3</v>
      </c>
      <c r="AH9" s="214">
        <v>37.770003465000002</v>
      </c>
      <c r="AI9" s="218">
        <f t="shared" si="2"/>
        <v>0.6869475734656102</v>
      </c>
      <c r="AJ9" s="216">
        <v>1528404027</v>
      </c>
      <c r="AK9" s="214">
        <v>37.206333604999998</v>
      </c>
      <c r="AL9" s="218">
        <f t="shared" si="3"/>
        <v>0.69228942456725318</v>
      </c>
      <c r="AM9" s="219">
        <v>1514136989.0999999</v>
      </c>
      <c r="AN9" s="214">
        <v>41.062958006000002</v>
      </c>
      <c r="AO9" s="218">
        <f t="shared" si="4"/>
        <v>0.77320158858319976</v>
      </c>
      <c r="AP9" s="219">
        <v>1643434012.4000001</v>
      </c>
      <c r="AQ9" s="220">
        <v>41.492445066000002</v>
      </c>
      <c r="AR9" s="221">
        <f t="shared" si="5"/>
        <v>0.77166275306941368</v>
      </c>
      <c r="AS9" s="219">
        <v>1629419214.8</v>
      </c>
      <c r="AT9" s="220">
        <v>32.924007746999997</v>
      </c>
      <c r="AU9" s="221">
        <f t="shared" si="6"/>
        <v>0.64116316164303555</v>
      </c>
      <c r="AV9" s="216">
        <v>1282220631</v>
      </c>
      <c r="AW9" s="217"/>
      <c r="AX9" s="220">
        <v>22.752318371000001</v>
      </c>
      <c r="AY9" s="230">
        <f t="shared" si="7"/>
        <v>0.28074415432274447</v>
      </c>
      <c r="AZ9" s="221">
        <v>25.631706098999999</v>
      </c>
      <c r="BA9" s="231">
        <f t="shared" si="8"/>
        <v>0.33359153958581694</v>
      </c>
      <c r="BB9" s="221">
        <v>25.852742320000001</v>
      </c>
      <c r="BC9" s="223">
        <f t="shared" si="9"/>
        <v>0.3335139810193245</v>
      </c>
      <c r="BD9" s="221">
        <v>23.468891721999999</v>
      </c>
      <c r="BE9" s="223">
        <f t="shared" si="10"/>
        <v>0.3068060948487733</v>
      </c>
      <c r="BF9" s="221">
        <v>25.93232652</v>
      </c>
      <c r="BG9" s="223">
        <f t="shared" si="11"/>
        <v>0.3383761507135406</v>
      </c>
      <c r="BH9" s="221">
        <v>23.237666096000002</v>
      </c>
      <c r="BI9" s="228">
        <f t="shared" si="12"/>
        <v>0.31437190093153106</v>
      </c>
      <c r="BJ9" s="224">
        <v>20.324628231377361</v>
      </c>
      <c r="BK9" s="225">
        <v>0.2739727528</v>
      </c>
      <c r="BL9" s="164"/>
      <c r="BO9" s="164"/>
    </row>
    <row r="10" spans="1:67" ht="12" customHeight="1" x14ac:dyDescent="0.2">
      <c r="B10" s="213" t="s">
        <v>130</v>
      </c>
      <c r="C10" s="214">
        <v>10.956600973775</v>
      </c>
      <c r="D10" s="215">
        <v>0.20686912821326858</v>
      </c>
      <c r="E10" s="229">
        <v>497839115.29578799</v>
      </c>
      <c r="F10" s="217"/>
      <c r="G10" s="214">
        <v>11.2350524632404</v>
      </c>
      <c r="H10" s="215">
        <v>0.21274878207319919</v>
      </c>
      <c r="I10" s="229">
        <v>502564033.76046002</v>
      </c>
      <c r="J10" s="217"/>
      <c r="K10" s="214">
        <v>11.0359330125236</v>
      </c>
      <c r="L10" s="215">
        <v>0.20782728853330934</v>
      </c>
      <c r="M10" s="229">
        <v>483575609.30339903</v>
      </c>
      <c r="N10" s="217"/>
      <c r="O10" s="214">
        <v>10.956318424731</v>
      </c>
      <c r="P10" s="215">
        <f>O10*100/$O$5</f>
        <v>0.20976329295245938</v>
      </c>
      <c r="Q10" s="229">
        <v>481984662.395105</v>
      </c>
      <c r="R10" s="217"/>
      <c r="S10" s="214">
        <v>9.4442566070409892</v>
      </c>
      <c r="T10" s="215">
        <f>(S10*T5)/S5</f>
        <v>0.1738717552705038</v>
      </c>
      <c r="U10" s="229">
        <v>401146506.49350101</v>
      </c>
      <c r="V10" s="217"/>
      <c r="W10" s="214">
        <v>9.3879031670527802</v>
      </c>
      <c r="X10" s="218">
        <f t="shared" si="13"/>
        <v>0.17128400012920109</v>
      </c>
      <c r="Y10" s="216">
        <v>399226663.97418803</v>
      </c>
      <c r="Z10" s="217"/>
      <c r="AA10" s="214">
        <v>7.9325657050033804</v>
      </c>
      <c r="AB10" s="218">
        <f t="shared" si="0"/>
        <v>0.14393238308882333</v>
      </c>
      <c r="AC10" s="216">
        <v>326923017.60815299</v>
      </c>
      <c r="AD10" s="217"/>
      <c r="AE10" s="214">
        <v>6.8380665036000003</v>
      </c>
      <c r="AF10" s="218">
        <f t="shared" si="1"/>
        <v>0.126772142705385</v>
      </c>
      <c r="AG10" s="216">
        <v>280227230.22000003</v>
      </c>
      <c r="AH10" s="232">
        <v>8.7376960793999991</v>
      </c>
      <c r="AI10" s="233">
        <f t="shared" si="2"/>
        <v>0.15891815114568206</v>
      </c>
      <c r="AJ10" s="216">
        <v>353580319.01999998</v>
      </c>
      <c r="AK10" s="214">
        <v>7.2389830967000002</v>
      </c>
      <c r="AL10" s="218">
        <f t="shared" si="3"/>
        <v>0.13469404149494174</v>
      </c>
      <c r="AM10" s="219">
        <v>294595328.49000001</v>
      </c>
      <c r="AN10" s="214">
        <v>6.7278300061999996</v>
      </c>
      <c r="AO10" s="218">
        <f t="shared" si="4"/>
        <v>0.12668275986721322</v>
      </c>
      <c r="AP10" s="219">
        <v>269263228.93000001</v>
      </c>
      <c r="AQ10" s="220">
        <v>7.3057373328999997</v>
      </c>
      <c r="AR10" s="221">
        <f t="shared" si="5"/>
        <v>0.13586968361445584</v>
      </c>
      <c r="AS10" s="219">
        <v>286898223.75999999</v>
      </c>
      <c r="AT10" s="220">
        <v>6.3003384126000004</v>
      </c>
      <c r="AU10" s="221">
        <f t="shared" si="6"/>
        <v>0.1226929882620915</v>
      </c>
      <c r="AV10" s="216">
        <v>245365751.24000001</v>
      </c>
      <c r="AW10" s="217"/>
      <c r="AX10" s="220">
        <v>5.7369600145000001</v>
      </c>
      <c r="AY10" s="230">
        <f t="shared" si="7"/>
        <v>7.078918118986452E-2</v>
      </c>
      <c r="AZ10" s="221">
        <v>6.6694561840000004</v>
      </c>
      <c r="BA10" s="231">
        <f t="shared" si="8"/>
        <v>8.6801641218393566E-2</v>
      </c>
      <c r="BB10" s="221">
        <v>5.9134792028999996</v>
      </c>
      <c r="BC10" s="223">
        <f t="shared" si="9"/>
        <v>7.6286993705438386E-2</v>
      </c>
      <c r="BD10" s="221">
        <v>6.6123332809999997</v>
      </c>
      <c r="BE10" s="223">
        <f t="shared" si="10"/>
        <v>8.6442264756816642E-2</v>
      </c>
      <c r="BF10" s="221">
        <v>6.9456072767999997</v>
      </c>
      <c r="BG10" s="223">
        <f t="shared" si="11"/>
        <v>9.0629271264148076E-2</v>
      </c>
      <c r="BH10" s="221">
        <v>5.2018974741999999</v>
      </c>
      <c r="BI10" s="228">
        <f t="shared" si="12"/>
        <v>7.0374124090572088E-2</v>
      </c>
      <c r="BJ10" s="224">
        <v>8.1597696191913478</v>
      </c>
      <c r="BK10" s="225">
        <v>0.1099923954</v>
      </c>
      <c r="BL10" s="164"/>
      <c r="BO10" s="164"/>
    </row>
    <row r="11" spans="1:67" ht="12" customHeight="1" x14ac:dyDescent="0.2">
      <c r="B11" s="213" t="s">
        <v>131</v>
      </c>
      <c r="C11" s="214">
        <v>5.1352335975275896</v>
      </c>
      <c r="D11" s="215">
        <v>9.6957195031079607E-2</v>
      </c>
      <c r="E11" s="229">
        <v>233331500.99647301</v>
      </c>
      <c r="F11" s="234"/>
      <c r="G11" s="214">
        <v>5.0165796435083898</v>
      </c>
      <c r="H11" s="215">
        <v>9.4994768633398327E-2</v>
      </c>
      <c r="I11" s="229">
        <v>224400598.89093101</v>
      </c>
      <c r="J11" s="234"/>
      <c r="K11" s="214">
        <v>5.1494998195763904</v>
      </c>
      <c r="L11" s="215">
        <v>9.697472643145387E-2</v>
      </c>
      <c r="M11" s="229">
        <v>225642227.986846</v>
      </c>
      <c r="N11" s="234"/>
      <c r="O11" s="214">
        <v>6.3171653774326701</v>
      </c>
      <c r="P11" s="215">
        <f>O11*100/$O$5</f>
        <v>0.12094476997897922</v>
      </c>
      <c r="Q11" s="229">
        <v>277901454.09275001</v>
      </c>
      <c r="R11" s="234"/>
      <c r="S11" s="214">
        <v>7.6726660523227697</v>
      </c>
      <c r="T11" s="215">
        <f>(S11*T5)/S5</f>
        <v>0.14125621206937383</v>
      </c>
      <c r="U11" s="229">
        <v>325897877.45558602</v>
      </c>
      <c r="V11" s="234"/>
      <c r="W11" s="232">
        <v>5.4884138915513399</v>
      </c>
      <c r="X11" s="218">
        <f t="shared" si="13"/>
        <v>0.10013710931838626</v>
      </c>
      <c r="Y11" s="216">
        <v>233398356.31490701</v>
      </c>
      <c r="Z11" s="234"/>
      <c r="AA11" s="232">
        <v>6.4406896108127798</v>
      </c>
      <c r="AB11" s="218">
        <f t="shared" si="0"/>
        <v>0.11686304770662022</v>
      </c>
      <c r="AC11" s="216">
        <v>265438669.06974399</v>
      </c>
      <c r="AD11" s="234"/>
      <c r="AE11" s="232">
        <v>7.1122808960999997</v>
      </c>
      <c r="AF11" s="218">
        <f t="shared" si="1"/>
        <v>0.13185585256395088</v>
      </c>
      <c r="AG11" s="216">
        <v>291464666.94999999</v>
      </c>
      <c r="AH11" s="232">
        <v>8.8985127008999996</v>
      </c>
      <c r="AI11" s="233">
        <f t="shared" si="2"/>
        <v>0.16184302744374049</v>
      </c>
      <c r="AJ11" s="216">
        <v>360087937.48000002</v>
      </c>
      <c r="AK11" s="232">
        <v>10.208610910999999</v>
      </c>
      <c r="AL11" s="233">
        <f t="shared" si="3"/>
        <v>0.18994920188151582</v>
      </c>
      <c r="AM11" s="219">
        <v>415446347.17000002</v>
      </c>
      <c r="AN11" s="232">
        <v>8.5627521767000001</v>
      </c>
      <c r="AO11" s="221">
        <f t="shared" si="4"/>
        <v>0.16123372273135533</v>
      </c>
      <c r="AP11" s="219">
        <v>342701033.99000001</v>
      </c>
      <c r="AQ11" s="232">
        <v>11.142575971999999</v>
      </c>
      <c r="AR11" s="221">
        <f t="shared" si="5"/>
        <v>0.20722593805117306</v>
      </c>
      <c r="AS11" s="219">
        <v>437571884.80000001</v>
      </c>
      <c r="AT11" s="232">
        <v>9.8115945880000002</v>
      </c>
      <c r="AU11" s="235">
        <f t="shared" si="6"/>
        <v>0.19107130137809519</v>
      </c>
      <c r="AV11" s="216">
        <v>382111105.68000001</v>
      </c>
      <c r="AW11" s="234"/>
      <c r="AX11" s="391">
        <v>6.52</v>
      </c>
      <c r="AY11" s="393">
        <f t="shared" si="7"/>
        <v>8.045122507240314E-2</v>
      </c>
      <c r="AZ11" s="221">
        <v>15.095876517000001</v>
      </c>
      <c r="BA11" s="231">
        <f t="shared" si="8"/>
        <v>0.19646982020053205</v>
      </c>
      <c r="BB11" s="221">
        <v>6.9848732693000004</v>
      </c>
      <c r="BC11" s="223">
        <f t="shared" si="9"/>
        <v>9.0108540986676547E-2</v>
      </c>
      <c r="BD11" s="221">
        <v>8.2195931782000002</v>
      </c>
      <c r="BE11" s="223">
        <f t="shared" si="10"/>
        <v>0.10745378666028682</v>
      </c>
      <c r="BF11" s="221">
        <v>5.3270431157000004</v>
      </c>
      <c r="BG11" s="223">
        <f t="shared" si="11"/>
        <v>6.9509549896552517E-2</v>
      </c>
      <c r="BH11" s="221">
        <v>9.3293508263000007</v>
      </c>
      <c r="BI11" s="228">
        <f t="shared" si="12"/>
        <v>0.12621257838909783</v>
      </c>
      <c r="BJ11" s="224">
        <v>4.6026445518331425</v>
      </c>
      <c r="BK11" s="225">
        <v>6.2042915800000001E-2</v>
      </c>
      <c r="BL11" s="164"/>
      <c r="BO11" s="164"/>
    </row>
    <row r="12" spans="1:67" ht="12" customHeight="1" x14ac:dyDescent="0.25">
      <c r="A12" s="50"/>
      <c r="B12" s="213" t="s">
        <v>132</v>
      </c>
      <c r="C12" s="236" t="s">
        <v>99</v>
      </c>
      <c r="D12" s="218"/>
      <c r="E12" s="229"/>
      <c r="F12" s="237"/>
      <c r="G12" s="236" t="s">
        <v>99</v>
      </c>
      <c r="H12" s="218"/>
      <c r="I12" s="229"/>
      <c r="J12" s="237"/>
      <c r="K12" s="236" t="s">
        <v>99</v>
      </c>
      <c r="L12" s="218">
        <v>0</v>
      </c>
      <c r="M12" s="229" t="s">
        <v>99</v>
      </c>
      <c r="N12" s="237"/>
      <c r="O12" s="236" t="s">
        <v>99</v>
      </c>
      <c r="P12" s="218">
        <f>(O12/O$5)*100</f>
        <v>0</v>
      </c>
      <c r="Q12" s="229" t="s">
        <v>99</v>
      </c>
      <c r="R12" s="237"/>
      <c r="S12" s="236" t="s">
        <v>99</v>
      </c>
      <c r="T12" s="218">
        <f>(S12/S$5)*100</f>
        <v>0</v>
      </c>
      <c r="U12" s="229" t="s">
        <v>99</v>
      </c>
      <c r="V12" s="237"/>
      <c r="W12" s="236" t="s">
        <v>99</v>
      </c>
      <c r="X12" s="218">
        <f t="shared" si="13"/>
        <v>0</v>
      </c>
      <c r="Y12" s="229" t="s">
        <v>99</v>
      </c>
      <c r="Z12" s="237"/>
      <c r="AA12" s="236" t="s">
        <v>99</v>
      </c>
      <c r="AB12" s="218">
        <f t="shared" si="0"/>
        <v>0</v>
      </c>
      <c r="AC12" s="229" t="s">
        <v>99</v>
      </c>
      <c r="AD12" s="237"/>
      <c r="AE12" s="232">
        <v>1.6583493949999999</v>
      </c>
      <c r="AF12" s="218">
        <f t="shared" si="1"/>
        <v>3.0744437195462913E-2</v>
      </c>
      <c r="AG12" s="216">
        <v>67959950.003999993</v>
      </c>
      <c r="AH12" s="232">
        <v>1.7821105691000001</v>
      </c>
      <c r="AI12" s="233">
        <f t="shared" si="2"/>
        <v>3.2412401874018802E-2</v>
      </c>
      <c r="AJ12" s="216">
        <v>72115030.988999993</v>
      </c>
      <c r="AK12" s="232">
        <v>2.3572316622999998</v>
      </c>
      <c r="AL12" s="233">
        <f t="shared" si="3"/>
        <v>4.3860450438096221E-2</v>
      </c>
      <c r="AM12" s="219">
        <v>95929141.790999994</v>
      </c>
      <c r="AN12" s="232">
        <v>2.3232458351999998</v>
      </c>
      <c r="AO12" s="238">
        <f t="shared" si="4"/>
        <v>4.3745932043752593E-2</v>
      </c>
      <c r="AP12" s="219">
        <v>92981641.121999994</v>
      </c>
      <c r="AQ12" s="220">
        <v>1.7310486383000001</v>
      </c>
      <c r="AR12" s="221">
        <f t="shared" si="5"/>
        <v>3.2193469336474836E-2</v>
      </c>
      <c r="AS12" s="219">
        <v>67978734.648000002</v>
      </c>
      <c r="AT12" s="239">
        <v>1.4743944063000001</v>
      </c>
      <c r="AU12" s="240">
        <f t="shared" si="6"/>
        <v>2.8712403007445278E-2</v>
      </c>
      <c r="AV12" s="216">
        <v>57420072.928999998</v>
      </c>
      <c r="AW12" s="237"/>
      <c r="AX12" s="392"/>
      <c r="AY12" s="394">
        <f t="shared" si="7"/>
        <v>0</v>
      </c>
      <c r="AZ12" s="238">
        <v>1.1488462045000001</v>
      </c>
      <c r="BA12" s="241">
        <f t="shared" si="8"/>
        <v>1.4952004077536975E-2</v>
      </c>
      <c r="BB12" s="238">
        <v>1.5399218823</v>
      </c>
      <c r="BC12" s="242">
        <f t="shared" si="9"/>
        <v>1.9865802670664016E-2</v>
      </c>
      <c r="BD12" s="238">
        <v>2.3309044140999999</v>
      </c>
      <c r="BE12" s="242">
        <f t="shared" si="10"/>
        <v>3.0471642599356866E-2</v>
      </c>
      <c r="BF12" s="238">
        <v>1.5215507923</v>
      </c>
      <c r="BG12" s="242">
        <f t="shared" si="11"/>
        <v>1.9853849203099263E-2</v>
      </c>
      <c r="BH12" s="238">
        <v>2.4713991869999998</v>
      </c>
      <c r="BI12" s="243">
        <f t="shared" si="12"/>
        <v>3.343444462830835E-2</v>
      </c>
      <c r="BJ12" s="224">
        <v>2.6332250459608759</v>
      </c>
      <c r="BK12" s="225">
        <v>3.5495454400000001E-2</v>
      </c>
      <c r="BL12" s="164"/>
      <c r="BO12" s="164"/>
    </row>
    <row r="13" spans="1:67" s="259" customFormat="1" ht="12" customHeight="1" x14ac:dyDescent="0.25">
      <c r="A13" s="18"/>
      <c r="B13" s="244" t="s">
        <v>133</v>
      </c>
      <c r="C13" s="245">
        <v>62.737090428155497</v>
      </c>
      <c r="D13" s="246">
        <v>1.1845249484373566</v>
      </c>
      <c r="E13" s="247">
        <v>2850608292.6394801</v>
      </c>
      <c r="F13" s="248"/>
      <c r="G13" s="245">
        <v>65.670262782713493</v>
      </c>
      <c r="H13" s="246">
        <v>1.2435427846163933</v>
      </c>
      <c r="I13" s="247">
        <v>2937548557.97718</v>
      </c>
      <c r="J13" s="248"/>
      <c r="K13" s="245">
        <v>67.106314470967504</v>
      </c>
      <c r="L13" s="246">
        <v>1.2637375892131828</v>
      </c>
      <c r="M13" s="247">
        <v>2940483316.7778702</v>
      </c>
      <c r="N13" s="248"/>
      <c r="O13" s="245">
        <v>71.460573468285304</v>
      </c>
      <c r="P13" s="246">
        <f>O13*100/$O$5</f>
        <v>1.3681425298066494</v>
      </c>
      <c r="Q13" s="247">
        <v>3143656385.5178199</v>
      </c>
      <c r="R13" s="248"/>
      <c r="S13" s="245">
        <v>83.371867233105405</v>
      </c>
      <c r="T13" s="249">
        <f>(S13*T5)/S5</f>
        <v>1.5349024808572231</v>
      </c>
      <c r="U13" s="247">
        <v>3541235130.7212801</v>
      </c>
      <c r="V13" s="248"/>
      <c r="W13" s="245">
        <v>80.621608679734706</v>
      </c>
      <c r="X13" s="249">
        <f t="shared" si="13"/>
        <v>1.4709559084482238</v>
      </c>
      <c r="Y13" s="247">
        <v>3428486138.4597602</v>
      </c>
      <c r="Z13" s="248"/>
      <c r="AA13" s="245">
        <f>SUM(AA7:AA12)+1.58</f>
        <v>98.083922994878463</v>
      </c>
      <c r="AB13" s="249">
        <f>SUM(AB7:AB12)</f>
        <v>1.75101475747149</v>
      </c>
      <c r="AC13" s="247">
        <f>SUM(AC7:AC12)+65000000</f>
        <v>4042194124.7976131</v>
      </c>
      <c r="AD13" s="248"/>
      <c r="AE13" s="245">
        <f>SUM(AE7:AE12)</f>
        <v>91.786929357700004</v>
      </c>
      <c r="AF13" s="249">
        <f t="shared" ref="AF13:AU13" si="14">SUM(AF7:AF12)</f>
        <v>1.7016543639781039</v>
      </c>
      <c r="AG13" s="247">
        <f>SUM(AG7:AG12)</f>
        <v>3761472189.6939998</v>
      </c>
      <c r="AH13" s="245">
        <f t="shared" si="14"/>
        <v>111.4766899334</v>
      </c>
      <c r="AI13" s="249">
        <f t="shared" si="14"/>
        <v>2.0274989309622331</v>
      </c>
      <c r="AJ13" s="247">
        <f>SUM(AJ7:AJ12)</f>
        <v>4511024786.349</v>
      </c>
      <c r="AK13" s="245">
        <f t="shared" si="14"/>
        <v>111.44810214499998</v>
      </c>
      <c r="AL13" s="249">
        <f t="shared" si="14"/>
        <v>2.0736884026838394</v>
      </c>
      <c r="AM13" s="247">
        <f>SUM(AM7:AM12)</f>
        <v>4535456130.0110006</v>
      </c>
      <c r="AN13" s="245">
        <f t="shared" si="14"/>
        <v>108.94305398510001</v>
      </c>
      <c r="AO13" s="249">
        <f t="shared" si="14"/>
        <v>2.0513608005072714</v>
      </c>
      <c r="AP13" s="247">
        <f>SUM(AP7:AP12)</f>
        <v>4360151558.1919994</v>
      </c>
      <c r="AQ13" s="250">
        <f t="shared" si="14"/>
        <v>120.06548975520001</v>
      </c>
      <c r="AR13" s="251">
        <f t="shared" si="14"/>
        <v>2.2329382186504358</v>
      </c>
      <c r="AS13" s="247">
        <f>SUM(AS7:AS12)</f>
        <v>4715003315.2779999</v>
      </c>
      <c r="AT13" s="250">
        <f t="shared" si="14"/>
        <v>103.33274274090002</v>
      </c>
      <c r="AU13" s="251">
        <f t="shared" si="14"/>
        <v>2.0123050798103033</v>
      </c>
      <c r="AV13" s="252">
        <f>SUM(AV7:AV12)</f>
        <v>4024278441.9590001</v>
      </c>
      <c r="AW13" s="248"/>
      <c r="AX13" s="250">
        <f>SUM(AX7:AX12)</f>
        <v>94.8683012475</v>
      </c>
      <c r="AY13" s="253">
        <f>SUM(AY7:AY12)</f>
        <v>1.1705937202299335</v>
      </c>
      <c r="AZ13" s="251">
        <f>SUM(AZ7:AZ12)</f>
        <v>104.6630976165</v>
      </c>
      <c r="BA13" s="253">
        <f>SUM(BA7:BA12)</f>
        <v>1.3621693279742724</v>
      </c>
      <c r="BB13" s="254">
        <f>SUM(BB7:BB12)</f>
        <v>84.091138801500009</v>
      </c>
      <c r="BC13" s="255">
        <v>1.0477044039654388</v>
      </c>
      <c r="BD13" s="256">
        <f>SUM(BD7:BD12)</f>
        <v>87.95523794830001</v>
      </c>
      <c r="BE13" s="257">
        <v>1.1126934580825627</v>
      </c>
      <c r="BF13" s="256">
        <f>SUM(BF7:BF12)</f>
        <v>86.620061171800003</v>
      </c>
      <c r="BG13" s="257">
        <v>1.0891407130095776</v>
      </c>
      <c r="BH13" s="256">
        <f>SUM(BH7:BH12)</f>
        <v>84.748867596500006</v>
      </c>
      <c r="BI13" s="257">
        <v>1.1136956521213606</v>
      </c>
      <c r="BJ13" s="250">
        <v>85.375692488021599</v>
      </c>
      <c r="BK13" s="251">
        <v>1.1508507425999999</v>
      </c>
      <c r="BL13" s="258"/>
      <c r="BO13" s="258"/>
    </row>
    <row r="14" spans="1:67" ht="12" customHeight="1" x14ac:dyDescent="0.25">
      <c r="B14" s="260" t="s">
        <v>134</v>
      </c>
      <c r="C14" s="180"/>
      <c r="D14" s="215"/>
      <c r="E14" s="261"/>
      <c r="F14" s="262"/>
      <c r="G14" s="180"/>
      <c r="H14" s="215"/>
      <c r="I14" s="261"/>
      <c r="J14" s="262"/>
      <c r="K14" s="180"/>
      <c r="L14" s="215"/>
      <c r="M14" s="261"/>
      <c r="N14" s="262"/>
      <c r="O14" s="180"/>
      <c r="P14" s="215"/>
      <c r="Q14" s="261"/>
      <c r="R14" s="262"/>
      <c r="S14" s="180"/>
      <c r="T14" s="215"/>
      <c r="U14" s="261"/>
      <c r="V14" s="262"/>
      <c r="W14" s="263"/>
      <c r="X14" s="218"/>
      <c r="Y14" s="261"/>
      <c r="Z14" s="262"/>
      <c r="AA14" s="263"/>
      <c r="AB14" s="264"/>
      <c r="AC14" s="261"/>
      <c r="AD14" s="262"/>
      <c r="AE14" s="263"/>
      <c r="AF14" s="264"/>
      <c r="AG14" s="261"/>
      <c r="AH14" s="263"/>
      <c r="AI14" s="264"/>
      <c r="AJ14" s="261"/>
      <c r="AK14" s="264"/>
      <c r="AL14" s="264"/>
      <c r="AM14" s="264"/>
      <c r="AN14" s="265"/>
      <c r="AO14" s="266"/>
      <c r="AP14" s="267"/>
      <c r="AQ14" s="268"/>
      <c r="AR14" s="269"/>
      <c r="AS14" s="180"/>
      <c r="AT14" s="268"/>
      <c r="AU14" s="269"/>
      <c r="AV14" s="180"/>
      <c r="AW14" s="262"/>
      <c r="AX14" s="270"/>
      <c r="AY14" s="271"/>
      <c r="AZ14" s="272"/>
      <c r="BA14" s="273"/>
      <c r="BB14" s="272"/>
      <c r="BC14" s="273"/>
      <c r="BD14" s="272"/>
      <c r="BE14" s="273"/>
      <c r="BF14" s="207"/>
      <c r="BG14" s="208"/>
      <c r="BH14" s="274"/>
      <c r="BI14" s="275"/>
      <c r="BJ14" s="224"/>
      <c r="BK14" s="276"/>
      <c r="BL14" s="164"/>
      <c r="BO14" s="164"/>
    </row>
    <row r="15" spans="1:67" ht="12" customHeight="1" x14ac:dyDescent="0.2">
      <c r="B15" s="213" t="s">
        <v>135</v>
      </c>
      <c r="C15" s="214">
        <v>164.226839969731</v>
      </c>
      <c r="D15" s="215">
        <v>3.1007301712524598</v>
      </c>
      <c r="E15" s="229">
        <v>7462035435.44627</v>
      </c>
      <c r="F15" s="277"/>
      <c r="G15" s="214">
        <v>165.44129206732501</v>
      </c>
      <c r="H15" s="215">
        <v>3.1328232339903312</v>
      </c>
      <c r="I15" s="229">
        <v>7400485521.8910503</v>
      </c>
      <c r="J15" s="277"/>
      <c r="K15" s="214">
        <v>161.79161141732399</v>
      </c>
      <c r="L15" s="215">
        <v>3.0468390728848989</v>
      </c>
      <c r="M15" s="229">
        <v>7089430226.0195103</v>
      </c>
      <c r="N15" s="277"/>
      <c r="O15" s="214">
        <v>155.853829444377</v>
      </c>
      <c r="P15" s="215">
        <f>O15*100/$O$5</f>
        <v>2.9838866685098333</v>
      </c>
      <c r="Q15" s="229">
        <v>6856240614.3810596</v>
      </c>
      <c r="R15" s="277"/>
      <c r="S15" s="214">
        <v>160.228400578605</v>
      </c>
      <c r="T15" s="215">
        <f>(S15*T5)/S5</f>
        <v>2.9498556013416191</v>
      </c>
      <c r="U15" s="229">
        <v>6805730276.8785105</v>
      </c>
      <c r="V15" s="277"/>
      <c r="W15" s="214">
        <v>153.04695411373999</v>
      </c>
      <c r="X15" s="218">
        <f t="shared" si="13"/>
        <v>2.7923695037878624</v>
      </c>
      <c r="Y15" s="216">
        <v>6508420872.5835104</v>
      </c>
      <c r="Z15" s="277"/>
      <c r="AA15" s="214">
        <v>137.04032873425001</v>
      </c>
      <c r="AB15" s="218">
        <f t="shared" ref="AB15:AB22" si="15">AA15/$AA$5*100</f>
        <v>2.4865272885865051</v>
      </c>
      <c r="AC15" s="216">
        <v>5647811750.9390402</v>
      </c>
      <c r="AD15" s="277"/>
      <c r="AE15" s="214">
        <v>136.02308830000001</v>
      </c>
      <c r="AF15" s="278">
        <f t="shared" ref="AF15:AF23" si="16">AE15/$AE$5*100</f>
        <v>2.52175645734309</v>
      </c>
      <c r="AG15" s="216">
        <v>5574291104</v>
      </c>
      <c r="AH15" s="214">
        <v>132.12254228</v>
      </c>
      <c r="AI15" s="278">
        <f t="shared" ref="AI15:AI23" si="17">AH15/$AH$5*100</f>
        <v>2.402998450965419</v>
      </c>
      <c r="AJ15" s="216">
        <v>5346481523.6999998</v>
      </c>
      <c r="AK15" s="214">
        <v>129.96946715000001</v>
      </c>
      <c r="AL15" s="278">
        <f t="shared" ref="AL15:AL23" si="18">AK15/$AK$5*100</f>
        <v>2.4183110483236234</v>
      </c>
      <c r="AM15" s="219">
        <v>5289195644.8000002</v>
      </c>
      <c r="AN15" s="214">
        <v>126.34943217999999</v>
      </c>
      <c r="AO15" s="279">
        <f t="shared" ref="AO15:AO23" si="19">AN15/$AN$5*100</f>
        <v>2.3791170052553579</v>
      </c>
      <c r="AP15" s="219">
        <v>5056794843.3999996</v>
      </c>
      <c r="AQ15" s="214">
        <v>130.13592396999999</v>
      </c>
      <c r="AR15" s="279">
        <f t="shared" ref="AR15:AR23" si="20">AQ15/AQ$5*100</f>
        <v>2.4202248193421054</v>
      </c>
      <c r="AS15" s="219">
        <v>5110471911.8000002</v>
      </c>
      <c r="AT15" s="214">
        <v>132.95470904999999</v>
      </c>
      <c r="AU15" s="279">
        <f t="shared" ref="AU15:AU23" si="21">AT15/AT$5*100</f>
        <v>2.5891641827108796</v>
      </c>
      <c r="AV15" s="216">
        <v>5177901555.6999998</v>
      </c>
      <c r="AW15" s="277"/>
      <c r="AX15" s="214">
        <v>140.24</v>
      </c>
      <c r="AY15" s="223">
        <f t="shared" ref="AY15:AY23" si="22">AX15/AX$5*100</f>
        <v>1.7304416877536528</v>
      </c>
      <c r="AZ15" s="218">
        <v>135.88999999999999</v>
      </c>
      <c r="BA15" s="223">
        <f t="shared" ref="BA15:BA23" si="23">AZ15/AZ$5*100</f>
        <v>1.7685812305754101</v>
      </c>
      <c r="BB15" s="218">
        <v>136.10616139000001</v>
      </c>
      <c r="BC15" s="223">
        <f t="shared" ref="BC15:BC23" si="24">BB15/BB$5*100</f>
        <v>1.7558411082495011</v>
      </c>
      <c r="BD15" s="218">
        <v>131.14626107999999</v>
      </c>
      <c r="BE15" s="223">
        <f t="shared" ref="BE15:BE23" si="25">BD15/BD$5*100</f>
        <v>1.7144598344307136</v>
      </c>
      <c r="BF15" s="218">
        <v>126.32509645</v>
      </c>
      <c r="BG15" s="223">
        <f t="shared" ref="BG15:BG23" si="26">BF15/BF$5*100</f>
        <v>1.6483441947370541</v>
      </c>
      <c r="BH15" s="218">
        <v>121.20028893999999</v>
      </c>
      <c r="BI15" s="223">
        <f t="shared" ref="BI15:BI23" si="27">BH15/BH$5*100</f>
        <v>1.6396640295161684</v>
      </c>
      <c r="BJ15" s="224">
        <v>111.33064827650556</v>
      </c>
      <c r="BK15" s="225">
        <v>1.5007194145</v>
      </c>
      <c r="BL15" s="164"/>
      <c r="BO15" s="164"/>
    </row>
    <row r="16" spans="1:67" ht="12" customHeight="1" x14ac:dyDescent="0.2">
      <c r="B16" s="280" t="s">
        <v>136</v>
      </c>
      <c r="C16" s="214">
        <v>65.714688052111697</v>
      </c>
      <c r="D16" s="215">
        <v>1.2407443020591662</v>
      </c>
      <c r="E16" s="229">
        <v>2985902492.9453301</v>
      </c>
      <c r="F16" s="277"/>
      <c r="G16" s="214">
        <v>71.064519166748397</v>
      </c>
      <c r="H16" s="215">
        <v>1.3456893014794762</v>
      </c>
      <c r="I16" s="229">
        <v>3178843314.39853</v>
      </c>
      <c r="J16" s="277"/>
      <c r="K16" s="214">
        <v>74.102821514319203</v>
      </c>
      <c r="L16" s="215">
        <v>1.3954949210467404</v>
      </c>
      <c r="M16" s="229">
        <v>3247058225.5458798</v>
      </c>
      <c r="N16" s="277"/>
      <c r="O16" s="214">
        <v>72.371404567756699</v>
      </c>
      <c r="P16" s="215">
        <f t="shared" ref="P16:P25" si="28">O16*100/$O$5</f>
        <v>1.3855807716815263</v>
      </c>
      <c r="Q16" s="229">
        <v>3183725193.5753398</v>
      </c>
      <c r="R16" s="277"/>
      <c r="S16" s="214">
        <v>21.931548448018798</v>
      </c>
      <c r="T16" s="215">
        <f>(S16*100)/S5</f>
        <v>0.40376675297176956</v>
      </c>
      <c r="U16" s="229">
        <v>931546484.59643698</v>
      </c>
      <c r="V16" s="277"/>
      <c r="W16" s="281">
        <v>33.475691791670499</v>
      </c>
      <c r="X16" s="218">
        <f t="shared" si="13"/>
        <v>0.61077008306740554</v>
      </c>
      <c r="Y16" s="282">
        <v>1423575480.1050301</v>
      </c>
      <c r="Z16" s="277"/>
      <c r="AA16" s="281">
        <v>38.979902693361304</v>
      </c>
      <c r="AB16" s="283">
        <f t="shared" si="15"/>
        <v>0.70727057245642366</v>
      </c>
      <c r="AC16" s="282">
        <v>1606469821.8065901</v>
      </c>
      <c r="AD16" s="277"/>
      <c r="AE16" s="214"/>
      <c r="AF16" s="278"/>
      <c r="AG16" s="216"/>
      <c r="AH16" s="214"/>
      <c r="AI16" s="278"/>
      <c r="AJ16" s="216"/>
      <c r="AK16" s="214"/>
      <c r="AL16" s="278"/>
      <c r="AM16" s="219"/>
      <c r="AN16" s="214"/>
      <c r="AO16" s="279"/>
      <c r="AP16" s="219"/>
      <c r="AQ16" s="214"/>
      <c r="AR16" s="279"/>
      <c r="AS16" s="219"/>
      <c r="AT16" s="214"/>
      <c r="AU16" s="279"/>
      <c r="AV16" s="216"/>
      <c r="AW16" s="277"/>
      <c r="AX16" s="214"/>
      <c r="AY16" s="223"/>
      <c r="AZ16" s="218"/>
      <c r="BA16" s="223"/>
      <c r="BB16" s="218"/>
      <c r="BC16" s="223"/>
      <c r="BD16" s="218"/>
      <c r="BE16" s="223"/>
      <c r="BF16" s="218"/>
      <c r="BG16" s="223"/>
      <c r="BH16" s="218"/>
      <c r="BI16" s="223"/>
      <c r="BJ16" s="224"/>
      <c r="BK16" s="225"/>
      <c r="BL16" s="164"/>
      <c r="BO16" s="164"/>
    </row>
    <row r="17" spans="1:67" ht="12" customHeight="1" x14ac:dyDescent="0.2">
      <c r="B17" s="284" t="s">
        <v>137</v>
      </c>
      <c r="C17" s="214">
        <v>78.946742333860598</v>
      </c>
      <c r="D17" s="215">
        <v>1.4905757543761642</v>
      </c>
      <c r="E17" s="229">
        <v>3587132218.5636101</v>
      </c>
      <c r="F17" s="277"/>
      <c r="G17" s="214">
        <v>79.720048251636101</v>
      </c>
      <c r="H17" s="215">
        <v>1.5095918090141762</v>
      </c>
      <c r="I17" s="229">
        <v>3566020644.0518298</v>
      </c>
      <c r="J17" s="277"/>
      <c r="K17" s="214">
        <v>79.886736861115097</v>
      </c>
      <c r="L17" s="215">
        <v>1.5044168800933104</v>
      </c>
      <c r="M17" s="229">
        <v>3500499451.1144099</v>
      </c>
      <c r="N17" s="277"/>
      <c r="O17" s="214">
        <v>79.786417303339306</v>
      </c>
      <c r="P17" s="215">
        <f t="shared" si="28"/>
        <v>1.5275442879288572</v>
      </c>
      <c r="Q17" s="229">
        <v>3509922577.7210999</v>
      </c>
      <c r="R17" s="277"/>
      <c r="S17" s="214">
        <v>75.7076667908903</v>
      </c>
      <c r="T17" s="215">
        <f>(S17*100)/S5</f>
        <v>1.3938021233511146</v>
      </c>
      <c r="U17" s="229">
        <v>3215696831.5852399</v>
      </c>
      <c r="V17" s="277"/>
      <c r="W17" s="281">
        <v>64.721525371550499</v>
      </c>
      <c r="X17" s="218">
        <f t="shared" si="13"/>
        <v>1.1808559976426547</v>
      </c>
      <c r="Y17" s="282">
        <v>2752324795.1775098</v>
      </c>
      <c r="Z17" s="277"/>
      <c r="AA17" s="281">
        <v>58.353610376531101</v>
      </c>
      <c r="AB17" s="283">
        <f t="shared" si="15"/>
        <v>1.0587966763430963</v>
      </c>
      <c r="AC17" s="282">
        <v>2404914009.1702299</v>
      </c>
      <c r="AD17" s="277"/>
      <c r="AE17" s="214"/>
      <c r="AF17" s="278"/>
      <c r="AG17" s="216"/>
      <c r="AH17" s="214"/>
      <c r="AI17" s="278"/>
      <c r="AJ17" s="216"/>
      <c r="AK17" s="214"/>
      <c r="AL17" s="278"/>
      <c r="AM17" s="219"/>
      <c r="AN17" s="214"/>
      <c r="AO17" s="279"/>
      <c r="AP17" s="219"/>
      <c r="AQ17" s="214"/>
      <c r="AR17" s="279"/>
      <c r="AS17" s="219"/>
      <c r="AT17" s="214"/>
      <c r="AU17" s="279"/>
      <c r="AV17" s="216"/>
      <c r="AW17" s="277"/>
      <c r="AX17" s="214"/>
      <c r="AY17" s="223"/>
      <c r="AZ17" s="218"/>
      <c r="BA17" s="223"/>
      <c r="BB17" s="218"/>
      <c r="BC17" s="223"/>
      <c r="BD17" s="218"/>
      <c r="BE17" s="223"/>
      <c r="BF17" s="218"/>
      <c r="BG17" s="223"/>
      <c r="BH17" s="218"/>
      <c r="BI17" s="223"/>
      <c r="BJ17" s="224"/>
      <c r="BK17" s="225"/>
      <c r="BL17" s="164"/>
      <c r="BO17" s="164"/>
    </row>
    <row r="18" spans="1:67" ht="12" customHeight="1" x14ac:dyDescent="0.2">
      <c r="B18" s="284" t="s">
        <v>138</v>
      </c>
      <c r="C18" s="214">
        <v>19.565409583759099</v>
      </c>
      <c r="D18" s="215">
        <v>0.3694101148171367</v>
      </c>
      <c r="E18" s="229">
        <v>889000723.93732595</v>
      </c>
      <c r="F18" s="277"/>
      <c r="G18" s="214">
        <v>14.656724648940401</v>
      </c>
      <c r="H18" s="215">
        <v>0.27754212349667667</v>
      </c>
      <c r="I18" s="229">
        <v>655621563.44068801</v>
      </c>
      <c r="J18" s="277"/>
      <c r="K18" s="214">
        <v>7.8020530418893204</v>
      </c>
      <c r="L18" s="215">
        <v>0.14692727174484088</v>
      </c>
      <c r="M18" s="229">
        <v>341872549.35922599</v>
      </c>
      <c r="N18" s="277"/>
      <c r="O18" s="214">
        <v>3.69600757328047</v>
      </c>
      <c r="P18" s="215">
        <f t="shared" si="28"/>
        <v>7.0761608899439637E-2</v>
      </c>
      <c r="Q18" s="229">
        <v>162592843.084613</v>
      </c>
      <c r="R18" s="277"/>
      <c r="S18" s="214">
        <v>62.589185339696201</v>
      </c>
      <c r="T18" s="215">
        <f>(S18*100)/S5</f>
        <v>1.1522867250187401</v>
      </c>
      <c r="U18" s="229">
        <v>2658486960.6968298</v>
      </c>
      <c r="V18" s="277"/>
      <c r="W18" s="281">
        <v>54.8497369505194</v>
      </c>
      <c r="X18" s="218">
        <f t="shared" si="13"/>
        <v>1.0007434230778098</v>
      </c>
      <c r="Y18" s="282">
        <v>2332520597.3009701</v>
      </c>
      <c r="Z18" s="277"/>
      <c r="AA18" s="281">
        <v>39.7068156643573</v>
      </c>
      <c r="AB18" s="283">
        <f t="shared" si="15"/>
        <v>0.72046003978697959</v>
      </c>
      <c r="AC18" s="282">
        <v>1636427919.96222</v>
      </c>
      <c r="AD18" s="277"/>
      <c r="AE18" s="214"/>
      <c r="AF18" s="278"/>
      <c r="AG18" s="216"/>
      <c r="AH18" s="214"/>
      <c r="AI18" s="278"/>
      <c r="AJ18" s="216"/>
      <c r="AK18" s="214"/>
      <c r="AL18" s="278"/>
      <c r="AM18" s="219"/>
      <c r="AN18" s="214"/>
      <c r="AO18" s="279"/>
      <c r="AP18" s="219"/>
      <c r="AQ18" s="214"/>
      <c r="AR18" s="279"/>
      <c r="AS18" s="219"/>
      <c r="AT18" s="214"/>
      <c r="AU18" s="279"/>
      <c r="AV18" s="216"/>
      <c r="AW18" s="277"/>
      <c r="AX18" s="214"/>
      <c r="AY18" s="223"/>
      <c r="AZ18" s="218"/>
      <c r="BA18" s="223"/>
      <c r="BB18" s="218"/>
      <c r="BC18" s="223"/>
      <c r="BD18" s="218"/>
      <c r="BE18" s="223"/>
      <c r="BF18" s="218"/>
      <c r="BG18" s="223"/>
      <c r="BH18" s="218"/>
      <c r="BI18" s="223"/>
      <c r="BJ18" s="224"/>
      <c r="BK18" s="225"/>
      <c r="BL18" s="164"/>
      <c r="BO18" s="164"/>
    </row>
    <row r="19" spans="1:67" ht="12" customHeight="1" x14ac:dyDescent="0.2">
      <c r="B19" s="213" t="s">
        <v>139</v>
      </c>
      <c r="C19" s="214">
        <v>33.505885323730602</v>
      </c>
      <c r="D19" s="215">
        <v>0.63261711396849107</v>
      </c>
      <c r="E19" s="229">
        <v>1522419256.3636899</v>
      </c>
      <c r="F19" s="277"/>
      <c r="G19" s="214">
        <v>33.143257978882403</v>
      </c>
      <c r="H19" s="215">
        <v>0.62760612752059886</v>
      </c>
      <c r="I19" s="229">
        <v>1482557333.5174799</v>
      </c>
      <c r="J19" s="277"/>
      <c r="K19" s="214">
        <v>33.646716170453999</v>
      </c>
      <c r="L19" s="215">
        <v>0.63363068458461747</v>
      </c>
      <c r="M19" s="229">
        <v>1474341250.0530601</v>
      </c>
      <c r="N19" s="277"/>
      <c r="O19" s="214">
        <v>33.655821987453898</v>
      </c>
      <c r="P19" s="215">
        <f t="shared" si="28"/>
        <v>0.64435477077542547</v>
      </c>
      <c r="Q19" s="229">
        <v>1480569418.43136</v>
      </c>
      <c r="R19" s="277"/>
      <c r="S19" s="214">
        <v>34.095033436751102</v>
      </c>
      <c r="T19" s="215">
        <f>(S19*100)/S5</f>
        <v>0.62770036396880613</v>
      </c>
      <c r="U19" s="229">
        <v>1448192708.1201</v>
      </c>
      <c r="V19" s="277"/>
      <c r="W19" s="214">
        <v>34.263221662649997</v>
      </c>
      <c r="X19" s="218">
        <f t="shared" si="13"/>
        <v>0.62513870874688726</v>
      </c>
      <c r="Y19" s="216">
        <v>1457065698.0564301</v>
      </c>
      <c r="Z19" s="277"/>
      <c r="AA19" s="214">
        <v>34.203131804321004</v>
      </c>
      <c r="AB19" s="218">
        <f t="shared" si="15"/>
        <v>0.62059848638782245</v>
      </c>
      <c r="AC19" s="216">
        <v>1409605854.76969</v>
      </c>
      <c r="AD19" s="277"/>
      <c r="AE19" s="214">
        <v>34.157792016000002</v>
      </c>
      <c r="AF19" s="278">
        <f t="shared" si="16"/>
        <v>0.63325743931760325</v>
      </c>
      <c r="AG19" s="216">
        <v>1399802625.8</v>
      </c>
      <c r="AH19" s="214">
        <v>34.799506999000002</v>
      </c>
      <c r="AI19" s="285">
        <f t="shared" si="17"/>
        <v>0.63292122577946852</v>
      </c>
      <c r="AJ19" s="216">
        <v>1408199675.8</v>
      </c>
      <c r="AK19" s="214">
        <v>34.406912978000001</v>
      </c>
      <c r="AL19" s="285">
        <f t="shared" si="18"/>
        <v>0.6402012689440103</v>
      </c>
      <c r="AM19" s="219">
        <v>1400212667.4000001</v>
      </c>
      <c r="AN19" s="214">
        <v>33.789758098</v>
      </c>
      <c r="AO19" s="279">
        <f t="shared" si="19"/>
        <v>0.63624969821701927</v>
      </c>
      <c r="AP19" s="219">
        <v>1352343825.8</v>
      </c>
      <c r="AQ19" s="214">
        <v>33.800205413999997</v>
      </c>
      <c r="AR19" s="279">
        <f t="shared" si="20"/>
        <v>0.62860502731499679</v>
      </c>
      <c r="AS19" s="219">
        <v>1327342943.5</v>
      </c>
      <c r="AT19" s="214">
        <v>33.370807778</v>
      </c>
      <c r="AU19" s="279">
        <f t="shared" si="21"/>
        <v>0.64986415948933418</v>
      </c>
      <c r="AV19" s="216">
        <v>1299621192.3</v>
      </c>
      <c r="AW19" s="277"/>
      <c r="AX19" s="214">
        <v>33.679481490999997</v>
      </c>
      <c r="AY19" s="223">
        <f t="shared" si="22"/>
        <v>0.41557600395004241</v>
      </c>
      <c r="AZ19" s="218">
        <v>33.265870221</v>
      </c>
      <c r="BA19" s="223">
        <f t="shared" si="23"/>
        <v>0.43294866209153049</v>
      </c>
      <c r="BB19" s="218">
        <v>33.561794190000001</v>
      </c>
      <c r="BC19" s="223">
        <f t="shared" si="24"/>
        <v>0.4329648070564196</v>
      </c>
      <c r="BD19" s="218">
        <v>32.406840060999997</v>
      </c>
      <c r="BE19" s="223">
        <f t="shared" si="25"/>
        <v>0.4236508550671727</v>
      </c>
      <c r="BF19" s="218">
        <v>33.837399796</v>
      </c>
      <c r="BG19" s="223">
        <f t="shared" si="26"/>
        <v>0.44152494703069251</v>
      </c>
      <c r="BH19" s="218">
        <v>33.566794307000002</v>
      </c>
      <c r="BI19" s="228">
        <f t="shared" si="27"/>
        <v>0.45411001650831556</v>
      </c>
      <c r="BJ19" s="224">
        <v>32.334588693683465</v>
      </c>
      <c r="BK19" s="225">
        <v>0.43586510779999998</v>
      </c>
      <c r="BL19" s="164"/>
      <c r="BO19" s="164"/>
    </row>
    <row r="20" spans="1:67" ht="12" customHeight="1" x14ac:dyDescent="0.2">
      <c r="B20" s="213" t="s">
        <v>140</v>
      </c>
      <c r="C20" s="214">
        <v>6.0003086306910296</v>
      </c>
      <c r="D20" s="215">
        <v>0.11329048291643068</v>
      </c>
      <c r="E20" s="229">
        <v>272638234.00659102</v>
      </c>
      <c r="F20" s="277"/>
      <c r="G20" s="214">
        <v>7.3245701866227</v>
      </c>
      <c r="H20" s="215">
        <v>0.1386992532088456</v>
      </c>
      <c r="I20" s="229">
        <v>327641152.59761</v>
      </c>
      <c r="J20" s="277"/>
      <c r="K20" s="214">
        <v>7.7339347533455198</v>
      </c>
      <c r="L20" s="215">
        <v>0.14564447678844505</v>
      </c>
      <c r="M20" s="229">
        <v>338887723.07857603</v>
      </c>
      <c r="N20" s="277"/>
      <c r="O20" s="214">
        <v>8.0628351709790405</v>
      </c>
      <c r="P20" s="215">
        <f t="shared" si="28"/>
        <v>0.15436634738360971</v>
      </c>
      <c r="Q20" s="229">
        <v>354696051.82884502</v>
      </c>
      <c r="R20" s="277"/>
      <c r="S20" s="214">
        <v>9.6935489532538295</v>
      </c>
      <c r="T20" s="215">
        <f>(S20*100)/S5</f>
        <v>0.17846130631883231</v>
      </c>
      <c r="U20" s="229">
        <v>411735243.96006697</v>
      </c>
      <c r="V20" s="277"/>
      <c r="W20" s="286">
        <v>8.9489083504330704</v>
      </c>
      <c r="X20" s="218">
        <f t="shared" si="13"/>
        <v>0.16327445988484696</v>
      </c>
      <c r="Y20" s="216">
        <v>380558125.00202203</v>
      </c>
      <c r="Z20" s="277"/>
      <c r="AA20" s="286">
        <v>8.9850944064146407</v>
      </c>
      <c r="AB20" s="218">
        <f t="shared" si="15"/>
        <v>0.16302998276807396</v>
      </c>
      <c r="AC20" s="216">
        <v>370300642.44995201</v>
      </c>
      <c r="AD20" s="277"/>
      <c r="AE20" s="287">
        <v>7.9823516746000003</v>
      </c>
      <c r="AF20" s="278">
        <f t="shared" si="16"/>
        <v>0.14798625095035414</v>
      </c>
      <c r="AG20" s="216">
        <v>327120582.88</v>
      </c>
      <c r="AH20" s="287">
        <v>8.9489141230999998</v>
      </c>
      <c r="AI20" s="285">
        <f t="shared" si="17"/>
        <v>0.16275971083011057</v>
      </c>
      <c r="AJ20" s="216">
        <v>362127485.51999998</v>
      </c>
      <c r="AK20" s="287">
        <v>9.6376506224000007</v>
      </c>
      <c r="AL20" s="285">
        <f t="shared" si="18"/>
        <v>0.17932547921531561</v>
      </c>
      <c r="AM20" s="219">
        <v>392210730.86000001</v>
      </c>
      <c r="AN20" s="287">
        <v>9.0878017800999995</v>
      </c>
      <c r="AO20" s="279">
        <f t="shared" si="19"/>
        <v>0.17112022889524492</v>
      </c>
      <c r="AP20" s="219">
        <v>363714726.57999998</v>
      </c>
      <c r="AQ20" s="287">
        <v>8.8576284462999997</v>
      </c>
      <c r="AR20" s="279">
        <f t="shared" si="20"/>
        <v>0.16473124063104858</v>
      </c>
      <c r="AS20" s="219">
        <v>347841395.35000002</v>
      </c>
      <c r="AT20" s="287">
        <v>8.8389889836000002</v>
      </c>
      <c r="AU20" s="279">
        <f t="shared" si="21"/>
        <v>0.17213074926971278</v>
      </c>
      <c r="AV20" s="216">
        <v>344233123.70999998</v>
      </c>
      <c r="AW20" s="277"/>
      <c r="AX20" s="287">
        <v>9.8071110484999995</v>
      </c>
      <c r="AY20" s="223">
        <f t="shared" si="22"/>
        <v>0.12101136476578604</v>
      </c>
      <c r="AZ20" s="288">
        <v>10.096808040000001</v>
      </c>
      <c r="BA20" s="223">
        <f t="shared" si="23"/>
        <v>0.13140794163122302</v>
      </c>
      <c r="BB20" s="288">
        <v>10.199404796</v>
      </c>
      <c r="BC20" s="223">
        <f t="shared" si="24"/>
        <v>0.13157768933897573</v>
      </c>
      <c r="BD20" s="288">
        <v>10.120734284999999</v>
      </c>
      <c r="BE20" s="223">
        <f t="shared" si="25"/>
        <v>0.1323071834735248</v>
      </c>
      <c r="BF20" s="218">
        <v>9.2083422512999995</v>
      </c>
      <c r="BG20" s="223">
        <f t="shared" si="26"/>
        <v>0.12015441048240172</v>
      </c>
      <c r="BH20" s="221">
        <v>9.1384870395999993</v>
      </c>
      <c r="BI20" s="228">
        <f t="shared" si="27"/>
        <v>0.12363046832709818</v>
      </c>
      <c r="BJ20" s="224">
        <v>8.8662154922551029</v>
      </c>
      <c r="BK20" s="225">
        <v>0.11951517330000001</v>
      </c>
      <c r="BL20" s="164"/>
      <c r="BO20" s="164"/>
    </row>
    <row r="21" spans="1:67" ht="12" customHeight="1" x14ac:dyDescent="0.2">
      <c r="B21" s="213" t="s">
        <v>141</v>
      </c>
      <c r="C21" s="214">
        <v>3.23761231946829</v>
      </c>
      <c r="D21" s="215">
        <v>6.1128632832759169E-2</v>
      </c>
      <c r="E21" s="229">
        <v>147108583.82565501</v>
      </c>
      <c r="F21" s="289"/>
      <c r="G21" s="214">
        <v>2.55446436101214</v>
      </c>
      <c r="H21" s="215">
        <v>4.8371752907505512E-2</v>
      </c>
      <c r="I21" s="229">
        <v>114265769.34713601</v>
      </c>
      <c r="J21" s="289"/>
      <c r="K21" s="214">
        <v>3.84941372727419</v>
      </c>
      <c r="L21" s="215">
        <v>7.2491670298690469E-2</v>
      </c>
      <c r="M21" s="229">
        <v>168674690.804582</v>
      </c>
      <c r="N21" s="289"/>
      <c r="O21" s="214">
        <v>4.4904046800927597</v>
      </c>
      <c r="P21" s="215">
        <f t="shared" si="28"/>
        <v>8.5970673347650378E-2</v>
      </c>
      <c r="Q21" s="229">
        <v>197539547.487645</v>
      </c>
      <c r="R21" s="289"/>
      <c r="S21" s="214">
        <v>4.2660462225980798</v>
      </c>
      <c r="T21" s="215">
        <f>(S21*100)/S5</f>
        <v>7.8539262077571712E-2</v>
      </c>
      <c r="U21" s="229">
        <v>181201084.41983399</v>
      </c>
      <c r="V21" s="289"/>
      <c r="W21" s="286">
        <v>5.6598873272202299</v>
      </c>
      <c r="X21" s="218">
        <f t="shared" si="13"/>
        <v>0.10326567332832857</v>
      </c>
      <c r="Y21" s="216">
        <v>240690375.25290999</v>
      </c>
      <c r="Z21" s="289"/>
      <c r="AA21" s="286">
        <v>7.1913650580808497</v>
      </c>
      <c r="AB21" s="218">
        <f t="shared" si="15"/>
        <v>0.13048367312210368</v>
      </c>
      <c r="AC21" s="216">
        <v>296376084.729653</v>
      </c>
      <c r="AD21" s="289"/>
      <c r="AE21" s="287">
        <v>5.0269507338999997</v>
      </c>
      <c r="AF21" s="278">
        <f t="shared" si="16"/>
        <v>9.3195542259702613E-2</v>
      </c>
      <c r="AG21" s="216">
        <v>206006841.24000001</v>
      </c>
      <c r="AH21" s="287">
        <v>5.0642645775000004</v>
      </c>
      <c r="AI21" s="218">
        <f t="shared" si="17"/>
        <v>9.2107067613197757E-2</v>
      </c>
      <c r="AJ21" s="216">
        <v>204930941.59</v>
      </c>
      <c r="AK21" s="287">
        <v>4.7492152589999996</v>
      </c>
      <c r="AL21" s="218">
        <f t="shared" si="18"/>
        <v>8.8367521876901362E-2</v>
      </c>
      <c r="AM21" s="219">
        <v>193272537.12</v>
      </c>
      <c r="AN21" s="220">
        <v>3.3935038059</v>
      </c>
      <c r="AO21" s="221">
        <f t="shared" si="19"/>
        <v>6.3898527066696548E-2</v>
      </c>
      <c r="AP21" s="219">
        <v>135815826.40000001</v>
      </c>
      <c r="AQ21" s="220">
        <v>3.2691861867999998</v>
      </c>
      <c r="AR21" s="290">
        <f t="shared" si="20"/>
        <v>6.0799242107565266E-2</v>
      </c>
      <c r="AS21" s="219">
        <v>128381800.14</v>
      </c>
      <c r="AT21" s="220">
        <v>2.4124086807</v>
      </c>
      <c r="AU21" s="290">
        <f t="shared" si="21"/>
        <v>4.6979322468226982E-2</v>
      </c>
      <c r="AV21" s="216">
        <v>93950900.645999998</v>
      </c>
      <c r="AW21" s="289"/>
      <c r="AX21" s="220">
        <v>1.1639199065000001</v>
      </c>
      <c r="AY21" s="291">
        <f t="shared" si="22"/>
        <v>1.4361776436208886E-2</v>
      </c>
      <c r="AZ21" s="221">
        <v>0.80074335590000001</v>
      </c>
      <c r="BA21" s="223">
        <f t="shared" si="23"/>
        <v>1.0421514973527895E-2</v>
      </c>
      <c r="BB21" s="221">
        <v>0.95253774530000002</v>
      </c>
      <c r="BC21" s="223">
        <f t="shared" si="24"/>
        <v>1.228823819051527E-2</v>
      </c>
      <c r="BD21" s="221">
        <v>0.72840648050000001</v>
      </c>
      <c r="BE21" s="223">
        <f t="shared" si="25"/>
        <v>9.5223732927810969E-3</v>
      </c>
      <c r="BF21" s="292">
        <v>0.469019362</v>
      </c>
      <c r="BG21" s="223">
        <f t="shared" si="26"/>
        <v>6.1199663748364927E-3</v>
      </c>
      <c r="BH21" s="221">
        <v>0.16160700159999999</v>
      </c>
      <c r="BI21" s="228">
        <f t="shared" si="27"/>
        <v>2.1863082155906444E-3</v>
      </c>
      <c r="BJ21" s="224"/>
      <c r="BK21" s="225"/>
      <c r="BL21" s="164"/>
      <c r="BO21" s="164"/>
    </row>
    <row r="22" spans="1:67" ht="12" customHeight="1" x14ac:dyDescent="0.2">
      <c r="B22" s="213" t="s">
        <v>142</v>
      </c>
      <c r="C22" s="293">
        <v>1.4760255665347699</v>
      </c>
      <c r="D22" s="215">
        <v>2.7868508025472069E-2</v>
      </c>
      <c r="E22" s="229">
        <v>67066717.493541799</v>
      </c>
      <c r="F22" s="289"/>
      <c r="G22" s="293">
        <v>0.96707557310894998</v>
      </c>
      <c r="H22" s="215">
        <v>1.8312700454656331E-2</v>
      </c>
      <c r="I22" s="229">
        <v>43259023.717336901</v>
      </c>
      <c r="J22" s="289"/>
      <c r="K22" s="293">
        <v>0.57379484735564201</v>
      </c>
      <c r="L22" s="215">
        <v>1.0805631672916262E-2</v>
      </c>
      <c r="M22" s="229">
        <v>25142703.621912099</v>
      </c>
      <c r="N22" s="289"/>
      <c r="O22" s="293">
        <v>0.26493376958482201</v>
      </c>
      <c r="P22" s="215">
        <f t="shared" si="28"/>
        <v>5.0722676877461076E-3</v>
      </c>
      <c r="Q22" s="229">
        <v>11654828.614890199</v>
      </c>
      <c r="R22" s="289"/>
      <c r="S22" s="293" t="s">
        <v>99</v>
      </c>
      <c r="T22" s="218">
        <f>(S22/S$5)*100</f>
        <v>0</v>
      </c>
      <c r="U22" s="294" t="s">
        <v>99</v>
      </c>
      <c r="V22" s="289"/>
      <c r="W22" s="293" t="s">
        <v>99</v>
      </c>
      <c r="X22" s="218">
        <f t="shared" si="13"/>
        <v>0</v>
      </c>
      <c r="Y22" s="294" t="s">
        <v>99</v>
      </c>
      <c r="Z22" s="289"/>
      <c r="AA22" s="293" t="s">
        <v>99</v>
      </c>
      <c r="AB22" s="218">
        <f t="shared" si="15"/>
        <v>0</v>
      </c>
      <c r="AC22" s="294" t="s">
        <v>99</v>
      </c>
      <c r="AD22" s="289"/>
      <c r="AE22" s="220">
        <v>0.29918614640000002</v>
      </c>
      <c r="AF22" s="278">
        <f t="shared" si="16"/>
        <v>5.5466656878705427E-3</v>
      </c>
      <c r="AG22" s="216">
        <v>12260791.128</v>
      </c>
      <c r="AH22" s="220">
        <v>0.50846783549999996</v>
      </c>
      <c r="AI22" s="221">
        <f t="shared" si="17"/>
        <v>9.2478346237301837E-3</v>
      </c>
      <c r="AJ22" s="216">
        <v>20575700.717</v>
      </c>
      <c r="AK22" s="220">
        <v>0.73092434979999998</v>
      </c>
      <c r="AL22" s="221">
        <f t="shared" si="18"/>
        <v>1.3600136011714817E-2</v>
      </c>
      <c r="AM22" s="219">
        <v>29745462.318999998</v>
      </c>
      <c r="AN22" s="220">
        <v>0.95492490370000005</v>
      </c>
      <c r="AO22" s="221">
        <f t="shared" si="19"/>
        <v>1.7980912442075257E-2</v>
      </c>
      <c r="AP22" s="219">
        <v>38218290.697999999</v>
      </c>
      <c r="AQ22" s="220">
        <v>0.96840085740000004</v>
      </c>
      <c r="AR22" s="290">
        <f t="shared" si="20"/>
        <v>1.8009998458934022E-2</v>
      </c>
      <c r="AS22" s="219">
        <v>38029355.998999998</v>
      </c>
      <c r="AT22" s="220">
        <v>0.87143287290000004</v>
      </c>
      <c r="AU22" s="290">
        <f t="shared" si="21"/>
        <v>1.6970311155364997E-2</v>
      </c>
      <c r="AV22" s="216">
        <v>33937824.844999999</v>
      </c>
      <c r="AW22" s="289"/>
      <c r="AX22" s="220">
        <v>1.1626707851</v>
      </c>
      <c r="AY22" s="291">
        <f t="shared" si="22"/>
        <v>1.4346363346194442E-2</v>
      </c>
      <c r="AZ22" s="221">
        <v>1.3187258818000001</v>
      </c>
      <c r="BA22" s="223">
        <f t="shared" si="23"/>
        <v>1.7162954174887682E-2</v>
      </c>
      <c r="BB22" s="288">
        <v>1.9756686303</v>
      </c>
      <c r="BC22" s="223">
        <f t="shared" si="24"/>
        <v>2.5487165033034258E-2</v>
      </c>
      <c r="BD22" s="288">
        <v>1.5620806057000001</v>
      </c>
      <c r="BE22" s="223">
        <f t="shared" si="25"/>
        <v>2.0420898274653664E-2</v>
      </c>
      <c r="BF22" s="218">
        <v>1.9057367409999999</v>
      </c>
      <c r="BG22" s="223">
        <f t="shared" si="26"/>
        <v>2.4866872711771935E-2</v>
      </c>
      <c r="BH22" s="221">
        <v>2.6957457211000002</v>
      </c>
      <c r="BI22" s="228">
        <f t="shared" si="27"/>
        <v>3.6469527674129289E-2</v>
      </c>
      <c r="BJ22" s="224">
        <v>3.6625777964739288</v>
      </c>
      <c r="BK22" s="225">
        <v>4.9370965599999997E-2</v>
      </c>
      <c r="BL22" s="164"/>
      <c r="BO22" s="164"/>
    </row>
    <row r="23" spans="1:67" ht="12" customHeight="1" x14ac:dyDescent="0.2">
      <c r="B23" s="213" t="s">
        <v>143</v>
      </c>
      <c r="C23" s="214">
        <v>7.2204064768124301</v>
      </c>
      <c r="D23" s="215">
        <v>0.13632687699212537</v>
      </c>
      <c r="E23" s="229">
        <v>328076269.373694</v>
      </c>
      <c r="F23" s="277"/>
      <c r="G23" s="214">
        <v>7.0044038622410998</v>
      </c>
      <c r="H23" s="215">
        <v>0.1326365315797387</v>
      </c>
      <c r="I23" s="229">
        <v>313319539.05980599</v>
      </c>
      <c r="J23" s="277"/>
      <c r="K23" s="214">
        <v>10.0422725967841</v>
      </c>
      <c r="L23" s="215">
        <v>0.18911480181454493</v>
      </c>
      <c r="M23" s="229">
        <v>440035118.396415</v>
      </c>
      <c r="N23" s="277"/>
      <c r="O23" s="214">
        <v>14.278655142180501</v>
      </c>
      <c r="P23" s="215">
        <f t="shared" si="28"/>
        <v>0.27337081722594103</v>
      </c>
      <c r="Q23" s="229">
        <v>628139171.51453602</v>
      </c>
      <c r="R23" s="277"/>
      <c r="S23" s="214">
        <v>16.346523414824901</v>
      </c>
      <c r="T23" s="215">
        <f>(S23*100)/S5</f>
        <v>0.30094467325115315</v>
      </c>
      <c r="U23" s="229">
        <v>694321536.78273499</v>
      </c>
      <c r="V23" s="277"/>
      <c r="W23" s="214">
        <v>19.321408875092001</v>
      </c>
      <c r="X23" s="218">
        <f t="shared" si="13"/>
        <v>0.3525226178165371</v>
      </c>
      <c r="Y23" s="216">
        <v>821655429.46326005</v>
      </c>
      <c r="Z23" s="277"/>
      <c r="AA23" s="214">
        <v>24.907154049137599</v>
      </c>
      <c r="AB23" s="218">
        <f>AA23/$AA$5*100</f>
        <v>0.45192768286705071</v>
      </c>
      <c r="AC23" s="216">
        <v>1026492847.9116499</v>
      </c>
      <c r="AD23" s="277"/>
      <c r="AE23" s="214">
        <v>28.827421069</v>
      </c>
      <c r="AF23" s="278">
        <f t="shared" si="16"/>
        <v>0.53443673524723956</v>
      </c>
      <c r="AG23" s="216">
        <v>1181361479.3</v>
      </c>
      <c r="AH23" s="214">
        <v>31.976074379</v>
      </c>
      <c r="AI23" s="285">
        <f t="shared" si="17"/>
        <v>0.58156962373500598</v>
      </c>
      <c r="AJ23" s="216">
        <v>1293946422.2</v>
      </c>
      <c r="AK23" s="214">
        <v>34.517950589999998</v>
      </c>
      <c r="AL23" s="285">
        <f t="shared" si="18"/>
        <v>0.64226731945392868</v>
      </c>
      <c r="AM23" s="219">
        <v>1404731418.4000001</v>
      </c>
      <c r="AN23" s="214">
        <v>32.992196325000002</v>
      </c>
      <c r="AO23" s="295">
        <f t="shared" si="19"/>
        <v>0.62123188021699305</v>
      </c>
      <c r="AP23" s="219">
        <v>1320423569.5</v>
      </c>
      <c r="AQ23" s="214">
        <v>30.893499015</v>
      </c>
      <c r="AR23" s="279">
        <f t="shared" si="20"/>
        <v>0.57454706426536228</v>
      </c>
      <c r="AS23" s="219">
        <v>1213195819.8</v>
      </c>
      <c r="AT23" s="214">
        <v>27.641637748000001</v>
      </c>
      <c r="AU23" s="279">
        <f t="shared" si="21"/>
        <v>0.53829412226140794</v>
      </c>
      <c r="AV23" s="216">
        <v>1076499509.5999999</v>
      </c>
      <c r="AW23" s="277"/>
      <c r="AX23" s="214">
        <v>14.967721280999999</v>
      </c>
      <c r="AY23" s="242">
        <f t="shared" si="22"/>
        <v>0.18468888245379284</v>
      </c>
      <c r="AZ23" s="296">
        <v>10.237112743999999</v>
      </c>
      <c r="BA23" s="242">
        <f t="shared" si="23"/>
        <v>0.13323397935332057</v>
      </c>
      <c r="BB23" s="296">
        <v>3.0092874592999999</v>
      </c>
      <c r="BC23" s="242">
        <f t="shared" si="24"/>
        <v>3.8821391872468532E-2</v>
      </c>
      <c r="BD23" s="238">
        <v>2.1234018944000002</v>
      </c>
      <c r="BE23" s="242">
        <f t="shared" si="25"/>
        <v>2.7758986267112633E-2</v>
      </c>
      <c r="BF23" s="238">
        <v>0.95613639350000001</v>
      </c>
      <c r="BG23" s="242">
        <f t="shared" si="26"/>
        <v>1.247607892566583E-2</v>
      </c>
      <c r="BH23" s="238">
        <v>0.87861250209999997</v>
      </c>
      <c r="BI23" s="243">
        <f t="shared" si="27"/>
        <v>1.1886352154570772E-2</v>
      </c>
      <c r="BJ23" s="224">
        <v>1.155749591971746</v>
      </c>
      <c r="BK23" s="225">
        <v>1.55793205E-2</v>
      </c>
      <c r="BL23" s="164"/>
      <c r="BO23" s="164"/>
    </row>
    <row r="24" spans="1:67" s="259" customFormat="1" ht="12" customHeight="1" x14ac:dyDescent="0.2">
      <c r="A24" s="18"/>
      <c r="B24" s="244" t="s">
        <v>144</v>
      </c>
      <c r="C24" s="245">
        <v>215.66707828696801</v>
      </c>
      <c r="D24" s="297">
        <v>4.0719617859877353</v>
      </c>
      <c r="E24" s="247">
        <v>9799344496.5094395</v>
      </c>
      <c r="F24" s="248"/>
      <c r="G24" s="245">
        <v>216.43506402919201</v>
      </c>
      <c r="H24" s="297">
        <v>4.098449599661671</v>
      </c>
      <c r="I24" s="247">
        <v>9681528340.1304207</v>
      </c>
      <c r="J24" s="248"/>
      <c r="K24" s="245">
        <v>217.63774351253701</v>
      </c>
      <c r="L24" s="297">
        <v>4.0985263380441053</v>
      </c>
      <c r="M24" s="247">
        <v>9536511711.9740696</v>
      </c>
      <c r="N24" s="248"/>
      <c r="O24" s="245">
        <v>216.606480194667</v>
      </c>
      <c r="P24" s="297">
        <f t="shared" si="28"/>
        <v>4.1470215449301859</v>
      </c>
      <c r="Q24" s="247">
        <v>9528839632.2583199</v>
      </c>
      <c r="R24" s="248"/>
      <c r="S24" s="245">
        <v>224.80483528932999</v>
      </c>
      <c r="T24" s="249">
        <f>(S24*100)/S5</f>
        <v>4.1387282166720842</v>
      </c>
      <c r="U24" s="247">
        <v>9548626013.8177395</v>
      </c>
      <c r="V24" s="248"/>
      <c r="W24" s="245">
        <v>221.349283269518</v>
      </c>
      <c r="X24" s="249">
        <f t="shared" si="13"/>
        <v>4.0385579175117554</v>
      </c>
      <c r="Y24" s="247">
        <v>9413021668.4488506</v>
      </c>
      <c r="Z24" s="248"/>
      <c r="AA24" s="245">
        <f>SUM(AA16:AA23)+0.11</f>
        <v>212.43707405220383</v>
      </c>
      <c r="AB24" s="249">
        <f>SUM(AB16:AB23)</f>
        <v>3.8525671137315505</v>
      </c>
      <c r="AC24" s="247">
        <f>SUM(AC16:AC23)+4000000</f>
        <v>8754587180.7999859</v>
      </c>
      <c r="AD24" s="248"/>
      <c r="AE24" s="245">
        <f>SUM(AE15:AE23)</f>
        <v>212.31678993990002</v>
      </c>
      <c r="AF24" s="249">
        <f>SUM(AF15:AF23)</f>
        <v>3.9361790908058598</v>
      </c>
      <c r="AG24" s="247">
        <f>SUM(AG15:AG23)</f>
        <v>8700843424.3479996</v>
      </c>
      <c r="AH24" s="245">
        <f t="shared" ref="AH24:AU24" si="29">SUM(AH15:AH23)</f>
        <v>213.41977019410004</v>
      </c>
      <c r="AI24" s="249">
        <f>SUM(AI15:AI23)</f>
        <v>3.881603913546932</v>
      </c>
      <c r="AJ24" s="247">
        <f>SUM(AJ15:AJ23)</f>
        <v>8636261749.5270004</v>
      </c>
      <c r="AK24" s="245">
        <f t="shared" si="29"/>
        <v>214.01212094920004</v>
      </c>
      <c r="AL24" s="249">
        <f>SUM(AL15:AL23)</f>
        <v>3.9820727738254944</v>
      </c>
      <c r="AM24" s="247">
        <f>SUM(AM15:AM23)</f>
        <v>8709368460.8990002</v>
      </c>
      <c r="AN24" s="245">
        <f t="shared" si="29"/>
        <v>206.5676170927</v>
      </c>
      <c r="AO24" s="249">
        <f t="shared" si="29"/>
        <v>3.8895982520933865</v>
      </c>
      <c r="AP24" s="247">
        <f>SUM(AP15:AP23)</f>
        <v>8267311082.3779993</v>
      </c>
      <c r="AQ24" s="250">
        <f t="shared" si="29"/>
        <v>207.92484388950001</v>
      </c>
      <c r="AR24" s="251">
        <f t="shared" si="29"/>
        <v>3.8669173921200124</v>
      </c>
      <c r="AS24" s="247">
        <f>SUM(AS15:AS23)</f>
        <v>8165263226.5890007</v>
      </c>
      <c r="AT24" s="250">
        <f t="shared" si="29"/>
        <v>206.08998511319996</v>
      </c>
      <c r="AU24" s="251">
        <f t="shared" si="29"/>
        <v>4.0134028473549268</v>
      </c>
      <c r="AV24" s="252">
        <f>SUM(AV15:AV23)</f>
        <v>8026144106.8010006</v>
      </c>
      <c r="AW24" s="248"/>
      <c r="AX24" s="250">
        <f>SUM(AX15:AX23)</f>
        <v>201.0209045121</v>
      </c>
      <c r="AY24" s="253">
        <f>SUM(AY15:AY23)</f>
        <v>2.4804260787056776</v>
      </c>
      <c r="AZ24" s="251">
        <f>SUM(AZ15:AZ23)</f>
        <v>191.6092602427</v>
      </c>
      <c r="BA24" s="253">
        <f>SUM(BA15:BA23)</f>
        <v>2.4937562827998998</v>
      </c>
      <c r="BB24" s="254">
        <f>SUM(BB15:BB23)</f>
        <v>185.8048542109</v>
      </c>
      <c r="BC24" s="255">
        <v>2.3734198831197193</v>
      </c>
      <c r="BD24" s="256">
        <f>SUM(BD15:BD23)</f>
        <v>178.08772440659999</v>
      </c>
      <c r="BE24" s="257">
        <v>2.3120839177620844</v>
      </c>
      <c r="BF24" s="256">
        <f>SUM(BF15:BF23)</f>
        <v>172.7017309938</v>
      </c>
      <c r="BG24" s="257">
        <v>2.2306258224380171</v>
      </c>
      <c r="BH24" s="256">
        <f>SUM(BH15:BH23)</f>
        <v>167.64153551139998</v>
      </c>
      <c r="BI24" s="257">
        <v>2.2543234351606962</v>
      </c>
      <c r="BJ24" s="250">
        <v>157.3497798508898</v>
      </c>
      <c r="BK24" s="251">
        <v>2.1210499817000001</v>
      </c>
      <c r="BL24" s="258"/>
      <c r="BO24" s="258"/>
    </row>
    <row r="25" spans="1:67" s="308" customFormat="1" ht="12" customHeight="1" thickBot="1" x14ac:dyDescent="0.3">
      <c r="A25" s="18"/>
      <c r="B25" s="298" t="s">
        <v>144</v>
      </c>
      <c r="C25" s="299">
        <v>278.40416871512349</v>
      </c>
      <c r="D25" s="300">
        <v>5.2564867344250921</v>
      </c>
      <c r="E25" s="301">
        <v>12649952789.14892</v>
      </c>
      <c r="F25" s="302"/>
      <c r="G25" s="299">
        <v>282.10532681190551</v>
      </c>
      <c r="H25" s="300">
        <v>5.3419923842780639</v>
      </c>
      <c r="I25" s="301">
        <v>12619076898.107601</v>
      </c>
      <c r="J25" s="302"/>
      <c r="K25" s="299">
        <v>284.74405798350449</v>
      </c>
      <c r="L25" s="300">
        <v>5.3622639272572874</v>
      </c>
      <c r="M25" s="301">
        <v>12476995028.75194</v>
      </c>
      <c r="N25" s="302"/>
      <c r="O25" s="299">
        <f>O13+O24</f>
        <v>288.06705366295228</v>
      </c>
      <c r="P25" s="300">
        <f t="shared" si="28"/>
        <v>5.5151640747368358</v>
      </c>
      <c r="Q25" s="301">
        <f>Q13+Q24</f>
        <v>12672496017.77614</v>
      </c>
      <c r="R25" s="302"/>
      <c r="S25" s="303">
        <f>S13+S24</f>
        <v>308.17670252243539</v>
      </c>
      <c r="T25" s="300">
        <f>(S25*100)/S5</f>
        <v>5.6736306975293074</v>
      </c>
      <c r="U25" s="301">
        <f>U13+U24</f>
        <v>13089861144.539021</v>
      </c>
      <c r="V25" s="302"/>
      <c r="W25" s="304">
        <f>W24+W13</f>
        <v>301.97089194925269</v>
      </c>
      <c r="X25" s="305">
        <f t="shared" si="13"/>
        <v>5.5095138259599796</v>
      </c>
      <c r="Y25" s="301">
        <f>Y24+Y13</f>
        <v>12841507806.908611</v>
      </c>
      <c r="Z25" s="302"/>
      <c r="AA25" s="304">
        <f>SUM(AA24+AA13)</f>
        <v>310.52099704708229</v>
      </c>
      <c r="AB25" s="305">
        <f>SUM(AB24+AB13)</f>
        <v>5.6035818712030405</v>
      </c>
      <c r="AC25" s="301">
        <f>SUM(AC24+AC13)</f>
        <v>12796781305.597599</v>
      </c>
      <c r="AD25" s="302"/>
      <c r="AE25" s="304">
        <f>SUM(AE24+AE13)</f>
        <v>304.10371929760004</v>
      </c>
      <c r="AF25" s="305">
        <f t="shared" ref="AF25:AV25" si="30">SUM(AF24+AF13)</f>
        <v>5.6378334547839639</v>
      </c>
      <c r="AG25" s="301">
        <f t="shared" si="30"/>
        <v>12462315614.042</v>
      </c>
      <c r="AH25" s="304">
        <f t="shared" si="30"/>
        <v>324.89646012750006</v>
      </c>
      <c r="AI25" s="305">
        <f t="shared" si="30"/>
        <v>5.9091028445091656</v>
      </c>
      <c r="AJ25" s="301">
        <f t="shared" si="30"/>
        <v>13147286535.875999</v>
      </c>
      <c r="AK25" s="304">
        <f t="shared" si="30"/>
        <v>325.46022309420005</v>
      </c>
      <c r="AL25" s="305">
        <f t="shared" si="30"/>
        <v>6.0557611765093338</v>
      </c>
      <c r="AM25" s="301">
        <f t="shared" si="30"/>
        <v>13244824590.91</v>
      </c>
      <c r="AN25" s="304">
        <f t="shared" si="30"/>
        <v>315.5106710778</v>
      </c>
      <c r="AO25" s="305">
        <f t="shared" si="30"/>
        <v>5.9409590526006575</v>
      </c>
      <c r="AP25" s="301">
        <f t="shared" si="30"/>
        <v>12627462640.57</v>
      </c>
      <c r="AQ25" s="304">
        <f t="shared" si="30"/>
        <v>327.9903336447</v>
      </c>
      <c r="AR25" s="305">
        <f t="shared" si="30"/>
        <v>6.0998556107704482</v>
      </c>
      <c r="AS25" s="301">
        <f t="shared" si="30"/>
        <v>12880266541.867001</v>
      </c>
      <c r="AT25" s="304">
        <f t="shared" si="30"/>
        <v>309.4227278541</v>
      </c>
      <c r="AU25" s="305">
        <f t="shared" si="30"/>
        <v>6.0257079271652305</v>
      </c>
      <c r="AV25" s="306">
        <f t="shared" si="30"/>
        <v>12050422548.76</v>
      </c>
      <c r="AW25" s="302"/>
      <c r="AX25" s="304">
        <f>SUM(AX24+AX13)</f>
        <v>295.88920575960003</v>
      </c>
      <c r="AY25" s="307">
        <f>SUM(AY24+AY13)</f>
        <v>3.6510197989356108</v>
      </c>
      <c r="AZ25" s="305">
        <f>SUM(AZ24+AZ13)</f>
        <v>296.27235785919999</v>
      </c>
      <c r="BA25" s="307">
        <f>SUM(BA24+BA13)</f>
        <v>3.8559256107741722</v>
      </c>
      <c r="BB25" s="305">
        <f>SUM(BB24+BB13)</f>
        <v>269.89599301240003</v>
      </c>
      <c r="BC25" s="307">
        <v>3.4211242870851581</v>
      </c>
      <c r="BD25" s="305">
        <f>SUM(BD24+BD13)</f>
        <v>266.0429623549</v>
      </c>
      <c r="BE25" s="305">
        <v>3.4247773758446471</v>
      </c>
      <c r="BF25" s="305">
        <f>SUM(BF24+BF13)</f>
        <v>259.32179216560002</v>
      </c>
      <c r="BG25" s="307">
        <v>3.3197665354475947</v>
      </c>
      <c r="BH25" s="305">
        <f>SUM(BH24+BH13)</f>
        <v>252.3904031079</v>
      </c>
      <c r="BI25" s="305">
        <v>3.3680190872820566</v>
      </c>
      <c r="BJ25" s="304">
        <v>242.7254723389114</v>
      </c>
      <c r="BK25" s="305">
        <v>3.2719007243</v>
      </c>
    </row>
    <row r="26" spans="1:67" ht="12" customHeight="1" thickTop="1" x14ac:dyDescent="0.2">
      <c r="B26" s="159" t="s">
        <v>145</v>
      </c>
      <c r="C26" s="309"/>
      <c r="D26" s="310"/>
      <c r="E26" s="159"/>
      <c r="F26" s="159"/>
      <c r="G26" s="309"/>
      <c r="H26" s="310"/>
      <c r="I26" s="159"/>
      <c r="J26" s="159"/>
      <c r="K26" s="309"/>
      <c r="L26" s="310"/>
      <c r="M26" s="159"/>
      <c r="N26" s="159"/>
      <c r="O26" s="309"/>
      <c r="P26" s="310"/>
      <c r="Q26" s="159"/>
      <c r="R26" s="159"/>
      <c r="S26" s="309"/>
      <c r="T26" s="310"/>
      <c r="U26" s="159"/>
      <c r="V26" s="159"/>
      <c r="W26" s="309"/>
      <c r="X26" s="310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311"/>
      <c r="BC26" s="312"/>
      <c r="BD26" s="159"/>
      <c r="BK26" s="313" t="s">
        <v>178</v>
      </c>
    </row>
    <row r="27" spans="1:67" ht="12" customHeight="1" x14ac:dyDescent="0.2">
      <c r="B27" s="3" t="s">
        <v>146</v>
      </c>
      <c r="C27" s="351"/>
      <c r="D27" s="352"/>
      <c r="E27" s="6"/>
      <c r="F27" s="6"/>
      <c r="G27" s="351"/>
      <c r="H27" s="352"/>
      <c r="I27" s="6"/>
      <c r="J27" s="6"/>
      <c r="K27" s="351"/>
      <c r="L27" s="352"/>
      <c r="M27" s="6"/>
      <c r="N27" s="6"/>
      <c r="O27" s="347"/>
      <c r="P27" s="348"/>
      <c r="Q27" s="6"/>
      <c r="R27" s="6"/>
      <c r="S27" s="347"/>
      <c r="T27" s="348"/>
      <c r="U27" s="6"/>
      <c r="V27" s="6"/>
      <c r="W27" s="347"/>
      <c r="X27" s="348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349"/>
      <c r="BC27" s="350"/>
      <c r="BD27" s="6"/>
      <c r="BK27" s="313"/>
    </row>
    <row r="28" spans="1:67" ht="12" customHeight="1" x14ac:dyDescent="0.2">
      <c r="B28" s="159" t="s">
        <v>147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314"/>
      <c r="BA28" s="159"/>
      <c r="BB28" s="311"/>
      <c r="BC28" s="312"/>
      <c r="BD28" s="159"/>
    </row>
    <row r="29" spans="1:67" ht="12" customHeight="1" x14ac:dyDescent="0.2">
      <c r="B29" s="18" t="s">
        <v>148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315"/>
      <c r="BD29" s="159"/>
    </row>
    <row r="30" spans="1:67" ht="12.75" customHeight="1" x14ac:dyDescent="0.2">
      <c r="B30" s="159" t="s">
        <v>179</v>
      </c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316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D30" s="159"/>
    </row>
    <row r="31" spans="1:67" ht="12.75" customHeight="1" x14ac:dyDescent="0.2">
      <c r="B31" s="317"/>
      <c r="C31" s="61"/>
      <c r="D31" s="159"/>
      <c r="E31" s="159"/>
      <c r="F31" s="159"/>
      <c r="G31" s="61"/>
      <c r="H31" s="159"/>
      <c r="I31" s="159"/>
      <c r="J31" s="159"/>
      <c r="K31" s="61"/>
      <c r="L31" s="159"/>
      <c r="M31" s="159"/>
      <c r="N31" s="159"/>
      <c r="O31" s="61"/>
      <c r="P31" s="159"/>
      <c r="Q31" s="159"/>
      <c r="R31" s="159"/>
      <c r="S31" s="61"/>
      <c r="T31" s="159"/>
      <c r="U31" s="159"/>
      <c r="V31" s="159"/>
      <c r="W31" s="61"/>
      <c r="X31" s="159"/>
      <c r="Y31" s="159"/>
      <c r="Z31" s="159"/>
      <c r="AA31" s="61"/>
      <c r="AB31" s="159"/>
      <c r="AC31" s="61"/>
      <c r="AD31" s="159"/>
      <c r="AE31" s="318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D31" s="159"/>
    </row>
    <row r="32" spans="1:67" ht="12.75" customHeight="1" x14ac:dyDescent="0.2">
      <c r="B32" s="319"/>
      <c r="C32" s="320"/>
      <c r="D32" s="159"/>
      <c r="E32" s="159"/>
      <c r="F32" s="159"/>
      <c r="G32" s="320"/>
      <c r="H32" s="159"/>
      <c r="I32" s="159"/>
      <c r="J32" s="159"/>
      <c r="K32" s="320"/>
      <c r="L32" s="159"/>
      <c r="M32" s="159"/>
      <c r="N32" s="159"/>
      <c r="O32" s="320"/>
      <c r="P32" s="159"/>
      <c r="Q32" s="159"/>
      <c r="R32" s="159"/>
      <c r="S32" s="320"/>
      <c r="T32" s="159"/>
      <c r="U32" s="159"/>
      <c r="V32" s="159"/>
      <c r="W32" s="320"/>
      <c r="X32" s="159"/>
      <c r="Y32" s="159"/>
      <c r="Z32" s="159"/>
      <c r="AA32" s="320"/>
      <c r="AB32" s="159"/>
      <c r="AC32" s="216"/>
      <c r="AD32" s="159"/>
      <c r="AE32" s="318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D32" s="159"/>
    </row>
    <row r="33" spans="2:56" ht="12.75" customHeight="1" x14ac:dyDescent="0.2">
      <c r="B33" s="319"/>
      <c r="C33" s="320"/>
      <c r="D33" s="159"/>
      <c r="E33" s="216"/>
      <c r="F33" s="159"/>
      <c r="G33" s="320"/>
      <c r="H33" s="159"/>
      <c r="I33" s="216"/>
      <c r="J33" s="159"/>
      <c r="K33" s="320"/>
      <c r="L33" s="159"/>
      <c r="M33" s="216"/>
      <c r="N33" s="159"/>
      <c r="O33" s="320"/>
      <c r="P33" s="159"/>
      <c r="Q33" s="216"/>
      <c r="R33" s="159"/>
      <c r="S33" s="320"/>
      <c r="T33" s="159"/>
      <c r="U33" s="216"/>
      <c r="V33" s="159"/>
      <c r="W33" s="320"/>
      <c r="X33" s="159"/>
      <c r="Y33" s="216"/>
      <c r="Z33" s="159"/>
      <c r="AA33" s="320"/>
      <c r="AB33" s="159"/>
      <c r="AC33" s="216"/>
      <c r="AD33" s="159"/>
      <c r="AE33" s="318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D33" s="159"/>
    </row>
    <row r="34" spans="2:56" ht="12.75" customHeight="1" x14ac:dyDescent="0.2">
      <c r="B34" s="319"/>
      <c r="C34" s="320"/>
      <c r="D34" s="159"/>
      <c r="E34" s="216"/>
      <c r="F34" s="159"/>
      <c r="G34" s="320"/>
      <c r="H34" s="159"/>
      <c r="I34" s="216"/>
      <c r="J34" s="159"/>
      <c r="K34" s="320"/>
      <c r="L34" s="159"/>
      <c r="M34" s="216"/>
      <c r="N34" s="159"/>
      <c r="O34" s="320"/>
      <c r="P34" s="159"/>
      <c r="Q34" s="216"/>
      <c r="R34" s="159"/>
      <c r="S34" s="320"/>
      <c r="T34" s="159"/>
      <c r="U34" s="216"/>
      <c r="V34" s="159"/>
      <c r="W34" s="320"/>
      <c r="X34" s="159"/>
      <c r="Y34" s="216"/>
      <c r="Z34" s="159"/>
      <c r="AA34" s="320"/>
      <c r="AB34" s="159"/>
      <c r="AC34" s="216"/>
      <c r="AD34" s="159"/>
      <c r="AE34" s="318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D34" s="159"/>
    </row>
    <row r="35" spans="2:56" ht="12.75" customHeight="1" x14ac:dyDescent="0.2">
      <c r="B35" s="318"/>
      <c r="C35" s="318"/>
      <c r="D35" s="159"/>
      <c r="E35" s="318"/>
      <c r="F35" s="159"/>
      <c r="G35" s="318"/>
      <c r="H35" s="159"/>
      <c r="I35" s="318"/>
      <c r="J35" s="159"/>
      <c r="K35" s="318"/>
      <c r="L35" s="159"/>
      <c r="M35" s="318"/>
      <c r="N35" s="159"/>
      <c r="O35" s="318"/>
      <c r="P35" s="159"/>
      <c r="Q35" s="318"/>
      <c r="R35" s="159"/>
      <c r="S35" s="318"/>
      <c r="T35" s="159"/>
      <c r="U35" s="318"/>
      <c r="V35" s="159"/>
      <c r="W35" s="318"/>
      <c r="X35" s="159"/>
      <c r="Y35" s="318"/>
      <c r="Z35" s="159"/>
      <c r="AA35" s="318"/>
      <c r="AB35" s="159"/>
      <c r="AC35" s="318"/>
      <c r="AD35" s="159"/>
      <c r="AE35" s="318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D35" s="159"/>
    </row>
    <row r="36" spans="2:56" ht="12.75" customHeight="1" x14ac:dyDescent="0.2"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C36" s="321"/>
      <c r="BD36" s="159"/>
    </row>
    <row r="37" spans="2:56" ht="12.75" customHeight="1" x14ac:dyDescent="0.2"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322"/>
      <c r="BC37" s="312"/>
      <c r="BD37" s="159"/>
    </row>
    <row r="38" spans="2:56" ht="12.75" customHeight="1" x14ac:dyDescent="0.2"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315"/>
      <c r="BD38" s="159"/>
    </row>
    <row r="39" spans="2:56" ht="12.75" customHeight="1" x14ac:dyDescent="0.2"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D39" s="159"/>
    </row>
    <row r="40" spans="2:56" ht="12.75" customHeight="1" x14ac:dyDescent="0.2"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D40" s="159"/>
    </row>
    <row r="41" spans="2:56" ht="12.75" customHeight="1" x14ac:dyDescent="0.2"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D41" s="159"/>
    </row>
    <row r="42" spans="2:56" ht="12.75" customHeight="1" x14ac:dyDescent="0.2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D42" s="159"/>
    </row>
    <row r="43" spans="2:56" ht="12.75" customHeight="1" x14ac:dyDescent="0.2"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D43" s="159"/>
    </row>
    <row r="44" spans="2:56" ht="12.75" customHeight="1" x14ac:dyDescent="0.2"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D44" s="159"/>
    </row>
    <row r="45" spans="2:56" ht="12.75" customHeight="1" x14ac:dyDescent="0.2"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C45" s="312"/>
      <c r="BD45" s="159"/>
    </row>
    <row r="46" spans="2:56" ht="12.75" customHeight="1" x14ac:dyDescent="0.25"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94"/>
      <c r="BD46" s="159"/>
    </row>
    <row r="47" spans="2:56" ht="12.75" customHeight="1" x14ac:dyDescent="0.2"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C47" s="159"/>
      <c r="BD47" s="159"/>
    </row>
    <row r="48" spans="2:56" ht="12.75" customHeight="1" x14ac:dyDescent="0.2"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</row>
    <row r="49" spans="2:61" ht="12.75" customHeight="1" x14ac:dyDescent="0.2">
      <c r="B49" s="164"/>
    </row>
    <row r="51" spans="2:61" ht="12.75" customHeight="1" x14ac:dyDescent="0.25">
      <c r="B51" s="323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2:61" ht="12.75" customHeight="1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2:61" ht="12.75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2:61" ht="12.75" customHeight="1" x14ac:dyDescent="0.2"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19"/>
      <c r="BE54" s="19"/>
      <c r="BF54" s="21"/>
      <c r="BG54" s="19"/>
    </row>
    <row r="55" spans="2:61" ht="12.75" customHeight="1" x14ac:dyDescent="0.2">
      <c r="B55" s="1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19"/>
      <c r="BE55" s="19"/>
      <c r="BF55" s="21"/>
      <c r="BG55" s="19"/>
    </row>
    <row r="56" spans="2:61" ht="12.75" customHeight="1" x14ac:dyDescent="0.2">
      <c r="B56" s="1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19"/>
      <c r="BE56" s="19"/>
      <c r="BF56" s="21"/>
      <c r="BG56" s="19"/>
    </row>
    <row r="57" spans="2:61" ht="12.75" customHeight="1" x14ac:dyDescent="0.2">
      <c r="B57" s="1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19"/>
      <c r="BE57" s="19"/>
      <c r="BF57" s="21"/>
      <c r="BG57" s="19"/>
    </row>
    <row r="58" spans="2:61" ht="12.75" customHeight="1" x14ac:dyDescent="0.2">
      <c r="B58" s="1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19"/>
      <c r="BE58" s="19"/>
      <c r="BF58" s="21"/>
      <c r="BG58" s="19"/>
    </row>
    <row r="59" spans="2:61" ht="12.75" customHeight="1" x14ac:dyDescent="0.2">
      <c r="B59" s="1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19"/>
      <c r="BE59" s="19"/>
      <c r="BF59" s="21"/>
      <c r="BG59" s="19"/>
      <c r="BI59" s="19"/>
    </row>
    <row r="60" spans="2:61" ht="12.75" customHeight="1" x14ac:dyDescent="0.2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19"/>
      <c r="BE60" s="19"/>
      <c r="BF60" s="21"/>
      <c r="BG60" s="19"/>
    </row>
    <row r="61" spans="2:61" ht="12.75" customHeight="1" x14ac:dyDescent="0.2">
      <c r="B61" s="1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19"/>
      <c r="BE61" s="19"/>
      <c r="BF61" s="21"/>
      <c r="BG61" s="19"/>
    </row>
    <row r="62" spans="2:61" ht="12.75" customHeight="1" x14ac:dyDescent="0.2">
      <c r="B62" s="1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19"/>
      <c r="BE62" s="19"/>
      <c r="BF62" s="21"/>
      <c r="BG62" s="19"/>
    </row>
    <row r="63" spans="2:61" ht="12.75" customHeight="1" x14ac:dyDescent="0.2">
      <c r="B63" s="1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19"/>
      <c r="BE63" s="19"/>
      <c r="BF63" s="21"/>
      <c r="BG63" s="19"/>
    </row>
    <row r="64" spans="2:61" ht="12.75" customHeight="1" x14ac:dyDescent="0.2"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19"/>
      <c r="BE64" s="19"/>
      <c r="BF64" s="21"/>
      <c r="BG64" s="19"/>
    </row>
    <row r="65" spans="2:59" ht="12.75" customHeight="1" x14ac:dyDescent="0.2">
      <c r="B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19"/>
      <c r="BE65" s="19"/>
      <c r="BF65" s="21"/>
      <c r="BG65" s="19"/>
    </row>
    <row r="66" spans="2:59" ht="12.75" customHeight="1" x14ac:dyDescent="0.2">
      <c r="B66" s="1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19"/>
      <c r="BE66" s="19"/>
      <c r="BF66" s="21"/>
      <c r="BG66" s="19"/>
    </row>
    <row r="67" spans="2:59" ht="12.75" customHeight="1" x14ac:dyDescent="0.2">
      <c r="B67" s="1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19"/>
      <c r="BE67" s="19"/>
      <c r="BF67" s="21"/>
      <c r="BG67" s="19"/>
    </row>
    <row r="68" spans="2:59" ht="12.75" customHeight="1" x14ac:dyDescent="0.2">
      <c r="B68" s="1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19"/>
      <c r="BE68" s="19"/>
      <c r="BF68" s="21"/>
      <c r="BG68" s="19"/>
    </row>
    <row r="69" spans="2:59" ht="12.75" customHeight="1" x14ac:dyDescent="0.2">
      <c r="B69" s="1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19"/>
      <c r="BE69" s="19"/>
      <c r="BF69" s="21"/>
      <c r="BG69" s="19"/>
    </row>
    <row r="70" spans="2:59" ht="12.75" customHeight="1" x14ac:dyDescent="0.2">
      <c r="B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19"/>
      <c r="BE70" s="19"/>
      <c r="BF70" s="21"/>
      <c r="BG70" s="19"/>
    </row>
    <row r="71" spans="2:59" ht="12.75" customHeight="1" x14ac:dyDescent="0.2">
      <c r="B71" s="1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19"/>
      <c r="BE71" s="19"/>
      <c r="BF71" s="21"/>
      <c r="BG71" s="19"/>
    </row>
    <row r="72" spans="2:59" ht="12.75" customHeight="1" x14ac:dyDescent="0.2">
      <c r="B72" s="1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19"/>
      <c r="BE72" s="19"/>
      <c r="BF72" s="21"/>
      <c r="BG72" s="19"/>
    </row>
    <row r="73" spans="2:59" ht="12.75" customHeight="1" x14ac:dyDescent="0.2">
      <c r="B73" s="1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19"/>
      <c r="BE73" s="19"/>
      <c r="BF73" s="21"/>
      <c r="BG73" s="19"/>
    </row>
    <row r="74" spans="2:59" ht="12.75" customHeight="1" x14ac:dyDescent="0.2"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19"/>
      <c r="BE74" s="19"/>
      <c r="BF74" s="21"/>
      <c r="BG74" s="19"/>
    </row>
    <row r="75" spans="2:59" ht="12.75" customHeight="1" x14ac:dyDescent="0.2">
      <c r="B75" s="1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19"/>
      <c r="BE75" s="19"/>
      <c r="BF75" s="21"/>
      <c r="BG75" s="19"/>
    </row>
  </sheetData>
  <mergeCells count="22">
    <mergeCell ref="S3:U3"/>
    <mergeCell ref="AA3:AC3"/>
    <mergeCell ref="BB3:BC3"/>
    <mergeCell ref="BD3:BE3"/>
    <mergeCell ref="BF3:BG3"/>
    <mergeCell ref="W3:Y3"/>
    <mergeCell ref="BJ3:BK3"/>
    <mergeCell ref="G3:I3"/>
    <mergeCell ref="C3:E3"/>
    <mergeCell ref="AX11:AX12"/>
    <mergeCell ref="AY11:AY12"/>
    <mergeCell ref="AZ3:BA3"/>
    <mergeCell ref="AH3:AJ3"/>
    <mergeCell ref="AK3:AM3"/>
    <mergeCell ref="AN3:AP3"/>
    <mergeCell ref="AQ3:AS3"/>
    <mergeCell ref="AT3:AV3"/>
    <mergeCell ref="AX3:AY3"/>
    <mergeCell ref="AE3:AG3"/>
    <mergeCell ref="K3:M3"/>
    <mergeCell ref="O3:Q3"/>
    <mergeCell ref="BH3:BI3"/>
  </mergeCells>
  <conditionalFormatting sqref="AC22">
    <cfRule type="expression" dxfId="103" priority="102" stopIfTrue="1">
      <formula>OR($AH22="f",$AH22="g")</formula>
    </cfRule>
  </conditionalFormatting>
  <conditionalFormatting sqref="AC12">
    <cfRule type="expression" dxfId="102" priority="104" stopIfTrue="1">
      <formula>OR($AH12="f",$AH12="g")</formula>
    </cfRule>
  </conditionalFormatting>
  <conditionalFormatting sqref="AA22">
    <cfRule type="expression" dxfId="101" priority="103" stopIfTrue="1">
      <formula>OR($AH22="f",$AH22="g")</formula>
    </cfRule>
  </conditionalFormatting>
  <conditionalFormatting sqref="Y22">
    <cfRule type="expression" dxfId="100" priority="99" stopIfTrue="1">
      <formula>OR($AH22="f",$AH22="g")</formula>
    </cfRule>
  </conditionalFormatting>
  <conditionalFormatting sqref="Y12">
    <cfRule type="expression" dxfId="99" priority="101" stopIfTrue="1">
      <formula>OR($AH12="f",$AH12="g")</formula>
    </cfRule>
  </conditionalFormatting>
  <conditionalFormatting sqref="W22">
    <cfRule type="expression" dxfId="98" priority="100" stopIfTrue="1">
      <formula>OR($AH22="f",$AH22="g")</formula>
    </cfRule>
  </conditionalFormatting>
  <conditionalFormatting sqref="T7">
    <cfRule type="expression" dxfId="97" priority="98" stopIfTrue="1">
      <formula>OR($X7="f",$X7="g")</formula>
    </cfRule>
  </conditionalFormatting>
  <conditionalFormatting sqref="T8">
    <cfRule type="expression" dxfId="96" priority="97" stopIfTrue="1">
      <formula>OR($X8="f",$X8="g")</formula>
    </cfRule>
  </conditionalFormatting>
  <conditionalFormatting sqref="T9">
    <cfRule type="expression" dxfId="95" priority="96" stopIfTrue="1">
      <formula>OR($X9="f",$X9="g")</formula>
    </cfRule>
  </conditionalFormatting>
  <conditionalFormatting sqref="T10">
    <cfRule type="expression" dxfId="94" priority="95" stopIfTrue="1">
      <formula>OR($X10="f",$X10="g")</formula>
    </cfRule>
  </conditionalFormatting>
  <conditionalFormatting sqref="U9">
    <cfRule type="expression" dxfId="93" priority="94" stopIfTrue="1">
      <formula>OR($AA9="f",$AA9="g")</formula>
    </cfRule>
  </conditionalFormatting>
  <conditionalFormatting sqref="U10">
    <cfRule type="expression" dxfId="92" priority="93" stopIfTrue="1">
      <formula>OR($AA10="f",$AA10="g")</formula>
    </cfRule>
  </conditionalFormatting>
  <conditionalFormatting sqref="U11">
    <cfRule type="expression" dxfId="91" priority="92" stopIfTrue="1">
      <formula>OR($AA11="f",$AA11="g")</formula>
    </cfRule>
  </conditionalFormatting>
  <conditionalFormatting sqref="U15">
    <cfRule type="expression" dxfId="90" priority="91" stopIfTrue="1">
      <formula>OR($AA15="f",$AA15="g")</formula>
    </cfRule>
  </conditionalFormatting>
  <conditionalFormatting sqref="U16">
    <cfRule type="expression" dxfId="89" priority="90" stopIfTrue="1">
      <formula>OR($AA16="f",$AA16="g")</formula>
    </cfRule>
  </conditionalFormatting>
  <conditionalFormatting sqref="U17">
    <cfRule type="expression" dxfId="88" priority="89" stopIfTrue="1">
      <formula>OR($AA17="f",$AA17="g")</formula>
    </cfRule>
  </conditionalFormatting>
  <conditionalFormatting sqref="U18">
    <cfRule type="expression" dxfId="87" priority="88" stopIfTrue="1">
      <formula>OR($AA18="f",$AA18="g")</formula>
    </cfRule>
  </conditionalFormatting>
  <conditionalFormatting sqref="U19">
    <cfRule type="expression" dxfId="86" priority="87" stopIfTrue="1">
      <formula>OR($AA19="f",$AA19="g")</formula>
    </cfRule>
  </conditionalFormatting>
  <conditionalFormatting sqref="U20">
    <cfRule type="expression" dxfId="85" priority="86" stopIfTrue="1">
      <formula>OR($AA20="f",$AA20="g")</formula>
    </cfRule>
  </conditionalFormatting>
  <conditionalFormatting sqref="U21">
    <cfRule type="expression" dxfId="84" priority="85" stopIfTrue="1">
      <formula>OR($AA21="f",$AA21="g")</formula>
    </cfRule>
  </conditionalFormatting>
  <conditionalFormatting sqref="U23">
    <cfRule type="expression" dxfId="83" priority="84" stopIfTrue="1">
      <formula>OR($AA23="f",$AA23="g")</formula>
    </cfRule>
  </conditionalFormatting>
  <conditionalFormatting sqref="U22">
    <cfRule type="expression" dxfId="82" priority="82" stopIfTrue="1">
      <formula>OR($AH22="f",$AH22="g")</formula>
    </cfRule>
  </conditionalFormatting>
  <conditionalFormatting sqref="S22">
    <cfRule type="expression" dxfId="81" priority="83" stopIfTrue="1">
      <formula>OR($AH22="f",$AH22="g")</formula>
    </cfRule>
  </conditionalFormatting>
  <conditionalFormatting sqref="U12">
    <cfRule type="expression" dxfId="80" priority="81" stopIfTrue="1">
      <formula>OR($AH12="f",$AH12="g")</formula>
    </cfRule>
  </conditionalFormatting>
  <conditionalFormatting sqref="P7">
    <cfRule type="expression" dxfId="79" priority="80" stopIfTrue="1">
      <formula>OR($X7="f",$X7="g")</formula>
    </cfRule>
  </conditionalFormatting>
  <conditionalFormatting sqref="Q9">
    <cfRule type="expression" dxfId="78" priority="79" stopIfTrue="1">
      <formula>OR($AA9="f",$AA9="g")</formula>
    </cfRule>
  </conditionalFormatting>
  <conditionalFormatting sqref="Q10">
    <cfRule type="expression" dxfId="77" priority="78" stopIfTrue="1">
      <formula>OR($AA10="f",$AA10="g")</formula>
    </cfRule>
  </conditionalFormatting>
  <conditionalFormatting sqref="Q11">
    <cfRule type="expression" dxfId="76" priority="77" stopIfTrue="1">
      <formula>OR($AA11="f",$AA11="g")</formula>
    </cfRule>
  </conditionalFormatting>
  <conditionalFormatting sqref="Q15">
    <cfRule type="expression" dxfId="75" priority="76" stopIfTrue="1">
      <formula>OR($AA15="f",$AA15="g")</formula>
    </cfRule>
  </conditionalFormatting>
  <conditionalFormatting sqref="Q16">
    <cfRule type="expression" dxfId="74" priority="75" stopIfTrue="1">
      <formula>OR($AA16="f",$AA16="g")</formula>
    </cfRule>
  </conditionalFormatting>
  <conditionalFormatting sqref="Q17">
    <cfRule type="expression" dxfId="73" priority="74" stopIfTrue="1">
      <formula>OR($AA17="f",$AA17="g")</formula>
    </cfRule>
  </conditionalFormatting>
  <conditionalFormatting sqref="Q18">
    <cfRule type="expression" dxfId="72" priority="73" stopIfTrue="1">
      <formula>OR($AA18="f",$AA18="g")</formula>
    </cfRule>
  </conditionalFormatting>
  <conditionalFormatting sqref="Q19">
    <cfRule type="expression" dxfId="71" priority="72" stopIfTrue="1">
      <formula>OR($AA19="f",$AA19="g")</formula>
    </cfRule>
  </conditionalFormatting>
  <conditionalFormatting sqref="Q20">
    <cfRule type="expression" dxfId="70" priority="71" stopIfTrue="1">
      <formula>OR($AA20="f",$AA20="g")</formula>
    </cfRule>
  </conditionalFormatting>
  <conditionalFormatting sqref="Q21">
    <cfRule type="expression" dxfId="69" priority="70" stopIfTrue="1">
      <formula>OR($AA21="f",$AA21="g")</formula>
    </cfRule>
  </conditionalFormatting>
  <conditionalFormatting sqref="Q23">
    <cfRule type="expression" dxfId="68" priority="69" stopIfTrue="1">
      <formula>OR($AA23="f",$AA23="g")</formula>
    </cfRule>
  </conditionalFormatting>
  <conditionalFormatting sqref="O22">
    <cfRule type="expression" dxfId="67" priority="68" stopIfTrue="1">
      <formula>OR($AH22="f",$AH22="g")</formula>
    </cfRule>
  </conditionalFormatting>
  <conditionalFormatting sqref="Q12">
    <cfRule type="expression" dxfId="66" priority="67" stopIfTrue="1">
      <formula>OR($AH12="f",$AH12="g")</formula>
    </cfRule>
  </conditionalFormatting>
  <conditionalFormatting sqref="P8">
    <cfRule type="expression" dxfId="65" priority="66" stopIfTrue="1">
      <formula>OR($X8="f",$X8="g")</formula>
    </cfRule>
  </conditionalFormatting>
  <conditionalFormatting sqref="P9">
    <cfRule type="expression" dxfId="64" priority="65" stopIfTrue="1">
      <formula>OR($X9="f",$X9="g")</formula>
    </cfRule>
  </conditionalFormatting>
  <conditionalFormatting sqref="P10">
    <cfRule type="expression" dxfId="63" priority="64" stopIfTrue="1">
      <formula>OR($X10="f",$X10="g")</formula>
    </cfRule>
  </conditionalFormatting>
  <conditionalFormatting sqref="P11">
    <cfRule type="expression" dxfId="62" priority="63" stopIfTrue="1">
      <formula>OR($X11="f",$X11="g")</formula>
    </cfRule>
  </conditionalFormatting>
  <conditionalFormatting sqref="P13">
    <cfRule type="expression" dxfId="61" priority="62" stopIfTrue="1">
      <formula>OR($X13="f",$X13="g")</formula>
    </cfRule>
  </conditionalFormatting>
  <conditionalFormatting sqref="Q22">
    <cfRule type="expression" dxfId="60" priority="61" stopIfTrue="1">
      <formula>OR($AA22="f",$AA22="g")</formula>
    </cfRule>
  </conditionalFormatting>
  <conditionalFormatting sqref="L7">
    <cfRule type="expression" dxfId="59" priority="60" stopIfTrue="1">
      <formula>OR($X7="f",$X7="g")</formula>
    </cfRule>
  </conditionalFormatting>
  <conditionalFormatting sqref="M9">
    <cfRule type="expression" dxfId="58" priority="59" stopIfTrue="1">
      <formula>OR($AA9="f",$AA9="g")</formula>
    </cfRule>
  </conditionalFormatting>
  <conditionalFormatting sqref="M10">
    <cfRule type="expression" dxfId="57" priority="58" stopIfTrue="1">
      <formula>OR($AA10="f",$AA10="g")</formula>
    </cfRule>
  </conditionalFormatting>
  <conditionalFormatting sqref="M11">
    <cfRule type="expression" dxfId="56" priority="57" stopIfTrue="1">
      <formula>OR($AA11="f",$AA11="g")</formula>
    </cfRule>
  </conditionalFormatting>
  <conditionalFormatting sqref="M15">
    <cfRule type="expression" dxfId="55" priority="56" stopIfTrue="1">
      <formula>OR($AA15="f",$AA15="g")</formula>
    </cfRule>
  </conditionalFormatting>
  <conditionalFormatting sqref="M16">
    <cfRule type="expression" dxfId="54" priority="55" stopIfTrue="1">
      <formula>OR($AA16="f",$AA16="g")</formula>
    </cfRule>
  </conditionalFormatting>
  <conditionalFormatting sqref="M17">
    <cfRule type="expression" dxfId="53" priority="54" stopIfTrue="1">
      <formula>OR($AA17="f",$AA17="g")</formula>
    </cfRule>
  </conditionalFormatting>
  <conditionalFormatting sqref="M18">
    <cfRule type="expression" dxfId="52" priority="53" stopIfTrue="1">
      <formula>OR($AA18="f",$AA18="g")</formula>
    </cfRule>
  </conditionalFormatting>
  <conditionalFormatting sqref="M19">
    <cfRule type="expression" dxfId="51" priority="52" stopIfTrue="1">
      <formula>OR($AA19="f",$AA19="g")</formula>
    </cfRule>
  </conditionalFormatting>
  <conditionalFormatting sqref="M20">
    <cfRule type="expression" dxfId="50" priority="51" stopIfTrue="1">
      <formula>OR($AA20="f",$AA20="g")</formula>
    </cfRule>
  </conditionalFormatting>
  <conditionalFormatting sqref="M21">
    <cfRule type="expression" dxfId="49" priority="50" stopIfTrue="1">
      <formula>OR($AA21="f",$AA21="g")</formula>
    </cfRule>
  </conditionalFormatting>
  <conditionalFormatting sqref="M23">
    <cfRule type="expression" dxfId="48" priority="49" stopIfTrue="1">
      <formula>OR($AA23="f",$AA23="g")</formula>
    </cfRule>
  </conditionalFormatting>
  <conditionalFormatting sqref="K22">
    <cfRule type="expression" dxfId="47" priority="48" stopIfTrue="1">
      <formula>OR($AH22="f",$AH22="g")</formula>
    </cfRule>
  </conditionalFormatting>
  <conditionalFormatting sqref="M12">
    <cfRule type="expression" dxfId="46" priority="47" stopIfTrue="1">
      <formula>OR($AH12="f",$AH12="g")</formula>
    </cfRule>
  </conditionalFormatting>
  <conditionalFormatting sqref="L8">
    <cfRule type="expression" dxfId="45" priority="46" stopIfTrue="1">
      <formula>OR($X8="f",$X8="g")</formula>
    </cfRule>
  </conditionalFormatting>
  <conditionalFormatting sqref="L9">
    <cfRule type="expression" dxfId="44" priority="45" stopIfTrue="1">
      <formula>OR($X9="f",$X9="g")</formula>
    </cfRule>
  </conditionalFormatting>
  <conditionalFormatting sqref="L10">
    <cfRule type="expression" dxfId="43" priority="44" stopIfTrue="1">
      <formula>OR($X10="f",$X10="g")</formula>
    </cfRule>
  </conditionalFormatting>
  <conditionalFormatting sqref="L11">
    <cfRule type="expression" dxfId="42" priority="43" stopIfTrue="1">
      <formula>OR($X11="f",$X11="g")</formula>
    </cfRule>
  </conditionalFormatting>
  <conditionalFormatting sqref="L13">
    <cfRule type="expression" dxfId="41" priority="42" stopIfTrue="1">
      <formula>OR($X13="f",$X13="g")</formula>
    </cfRule>
  </conditionalFormatting>
  <conditionalFormatting sqref="M22">
    <cfRule type="expression" dxfId="40" priority="41" stopIfTrue="1">
      <formula>OR($AA22="f",$AA22="g")</formula>
    </cfRule>
  </conditionalFormatting>
  <conditionalFormatting sqref="H7">
    <cfRule type="expression" dxfId="39" priority="40" stopIfTrue="1">
      <formula>OR($X7="f",$X7="g")</formula>
    </cfRule>
  </conditionalFormatting>
  <conditionalFormatting sqref="I9">
    <cfRule type="expression" dxfId="38" priority="39" stopIfTrue="1">
      <formula>OR($AA9="f",$AA9="g")</formula>
    </cfRule>
  </conditionalFormatting>
  <conditionalFormatting sqref="I10">
    <cfRule type="expression" dxfId="37" priority="38" stopIfTrue="1">
      <formula>OR($AA10="f",$AA10="g")</formula>
    </cfRule>
  </conditionalFormatting>
  <conditionalFormatting sqref="I11">
    <cfRule type="expression" dxfId="36" priority="37" stopIfTrue="1">
      <formula>OR($AA11="f",$AA11="g")</formula>
    </cfRule>
  </conditionalFormatting>
  <conditionalFormatting sqref="I15">
    <cfRule type="expression" dxfId="35" priority="36" stopIfTrue="1">
      <formula>OR($AA15="f",$AA15="g")</formula>
    </cfRule>
  </conditionalFormatting>
  <conditionalFormatting sqref="I16">
    <cfRule type="expression" dxfId="34" priority="35" stopIfTrue="1">
      <formula>OR($AA16="f",$AA16="g")</formula>
    </cfRule>
  </conditionalFormatting>
  <conditionalFormatting sqref="I17">
    <cfRule type="expression" dxfId="33" priority="34" stopIfTrue="1">
      <formula>OR($AA17="f",$AA17="g")</formula>
    </cfRule>
  </conditionalFormatting>
  <conditionalFormatting sqref="I18">
    <cfRule type="expression" dxfId="32" priority="33" stopIfTrue="1">
      <formula>OR($AA18="f",$AA18="g")</formula>
    </cfRule>
  </conditionalFormatting>
  <conditionalFormatting sqref="I19">
    <cfRule type="expression" dxfId="31" priority="32" stopIfTrue="1">
      <formula>OR($AA19="f",$AA19="g")</formula>
    </cfRule>
  </conditionalFormatting>
  <conditionalFormatting sqref="I20">
    <cfRule type="expression" dxfId="30" priority="31" stopIfTrue="1">
      <formula>OR($AA20="f",$AA20="g")</formula>
    </cfRule>
  </conditionalFormatting>
  <conditionalFormatting sqref="I21">
    <cfRule type="expression" dxfId="29" priority="30" stopIfTrue="1">
      <formula>OR($AA21="f",$AA21="g")</formula>
    </cfRule>
  </conditionalFormatting>
  <conditionalFormatting sqref="I23">
    <cfRule type="expression" dxfId="28" priority="29" stopIfTrue="1">
      <formula>OR($AA23="f",$AA23="g")</formula>
    </cfRule>
  </conditionalFormatting>
  <conditionalFormatting sqref="G22">
    <cfRule type="expression" dxfId="27" priority="28" stopIfTrue="1">
      <formula>OR($AH22="f",$AH22="g")</formula>
    </cfRule>
  </conditionalFormatting>
  <conditionalFormatting sqref="I12">
    <cfRule type="expression" dxfId="26" priority="27" stopIfTrue="1">
      <formula>OR($AH12="f",$AH12="g")</formula>
    </cfRule>
  </conditionalFormatting>
  <conditionalFormatting sqref="H8">
    <cfRule type="expression" dxfId="25" priority="26" stopIfTrue="1">
      <formula>OR($X8="f",$X8="g")</formula>
    </cfRule>
  </conditionalFormatting>
  <conditionalFormatting sqref="H9">
    <cfRule type="expression" dxfId="24" priority="25" stopIfTrue="1">
      <formula>OR($X9="f",$X9="g")</formula>
    </cfRule>
  </conditionalFormatting>
  <conditionalFormatting sqref="H10">
    <cfRule type="expression" dxfId="23" priority="24" stopIfTrue="1">
      <formula>OR($X10="f",$X10="g")</formula>
    </cfRule>
  </conditionalFormatting>
  <conditionalFormatting sqref="H11">
    <cfRule type="expression" dxfId="22" priority="23" stopIfTrue="1">
      <formula>OR($X11="f",$X11="g")</formula>
    </cfRule>
  </conditionalFormatting>
  <conditionalFormatting sqref="H13">
    <cfRule type="expression" dxfId="21" priority="22" stopIfTrue="1">
      <formula>OR($X13="f",$X13="g")</formula>
    </cfRule>
  </conditionalFormatting>
  <conditionalFormatting sqref="I22">
    <cfRule type="expression" dxfId="20" priority="21" stopIfTrue="1">
      <formula>OR($AA22="f",$AA22="g")</formula>
    </cfRule>
  </conditionalFormatting>
  <conditionalFormatting sqref="D7">
    <cfRule type="expression" dxfId="19" priority="20" stopIfTrue="1">
      <formula>OR($X7="f",$X7="g")</formula>
    </cfRule>
  </conditionalFormatting>
  <conditionalFormatting sqref="E9">
    <cfRule type="expression" dxfId="18" priority="19" stopIfTrue="1">
      <formula>OR($AA9="f",$AA9="g")</formula>
    </cfRule>
  </conditionalFormatting>
  <conditionalFormatting sqref="E10">
    <cfRule type="expression" dxfId="17" priority="18" stopIfTrue="1">
      <formula>OR($AA10="f",$AA10="g")</formula>
    </cfRule>
  </conditionalFormatting>
  <conditionalFormatting sqref="E11">
    <cfRule type="expression" dxfId="16" priority="17" stopIfTrue="1">
      <formula>OR($AA11="f",$AA11="g")</formula>
    </cfRule>
  </conditionalFormatting>
  <conditionalFormatting sqref="E15">
    <cfRule type="expression" dxfId="15" priority="16" stopIfTrue="1">
      <formula>OR($AA15="f",$AA15="g")</formula>
    </cfRule>
  </conditionalFormatting>
  <conditionalFormatting sqref="E16">
    <cfRule type="expression" dxfId="14" priority="15" stopIfTrue="1">
      <formula>OR($AA16="f",$AA16="g")</formula>
    </cfRule>
  </conditionalFormatting>
  <conditionalFormatting sqref="E17">
    <cfRule type="expression" dxfId="13" priority="14" stopIfTrue="1">
      <formula>OR($AA17="f",$AA17="g")</formula>
    </cfRule>
  </conditionalFormatting>
  <conditionalFormatting sqref="E18">
    <cfRule type="expression" dxfId="12" priority="13" stopIfTrue="1">
      <formula>OR($AA18="f",$AA18="g")</formula>
    </cfRule>
  </conditionalFormatting>
  <conditionalFormatting sqref="E19">
    <cfRule type="expression" dxfId="11" priority="12" stopIfTrue="1">
      <formula>OR($AA19="f",$AA19="g")</formula>
    </cfRule>
  </conditionalFormatting>
  <conditionalFormatting sqref="E20">
    <cfRule type="expression" dxfId="10" priority="11" stopIfTrue="1">
      <formula>OR($AA20="f",$AA20="g")</formula>
    </cfRule>
  </conditionalFormatting>
  <conditionalFormatting sqref="E21">
    <cfRule type="expression" dxfId="9" priority="10" stopIfTrue="1">
      <formula>OR($AA21="f",$AA21="g")</formula>
    </cfRule>
  </conditionalFormatting>
  <conditionalFormatting sqref="E23">
    <cfRule type="expression" dxfId="8" priority="9" stopIfTrue="1">
      <formula>OR($AA23="f",$AA23="g")</formula>
    </cfRule>
  </conditionalFormatting>
  <conditionalFormatting sqref="C22">
    <cfRule type="expression" dxfId="7" priority="8" stopIfTrue="1">
      <formula>OR($AH22="f",$AH22="g")</formula>
    </cfRule>
  </conditionalFormatting>
  <conditionalFormatting sqref="E12">
    <cfRule type="expression" dxfId="6" priority="7" stopIfTrue="1">
      <formula>OR($AH12="f",$AH12="g")</formula>
    </cfRule>
  </conditionalFormatting>
  <conditionalFormatting sqref="D8">
    <cfRule type="expression" dxfId="5" priority="6" stopIfTrue="1">
      <formula>OR($X8="f",$X8="g")</formula>
    </cfRule>
  </conditionalFormatting>
  <conditionalFormatting sqref="D9">
    <cfRule type="expression" dxfId="4" priority="5" stopIfTrue="1">
      <formula>OR($X9="f",$X9="g")</formula>
    </cfRule>
  </conditionalFormatting>
  <conditionalFormatting sqref="D10">
    <cfRule type="expression" dxfId="3" priority="4" stopIfTrue="1">
      <formula>OR($X10="f",$X10="g")</formula>
    </cfRule>
  </conditionalFormatting>
  <conditionalFormatting sqref="D11">
    <cfRule type="expression" dxfId="2" priority="3" stopIfTrue="1">
      <formula>OR($X11="f",$X11="g")</formula>
    </cfRule>
  </conditionalFormatting>
  <conditionalFormatting sqref="D13">
    <cfRule type="expression" dxfId="1" priority="2" stopIfTrue="1">
      <formula>OR($X13="f",$X13="g")</formula>
    </cfRule>
  </conditionalFormatting>
  <conditionalFormatting sqref="E22">
    <cfRule type="expression" dxfId="0" priority="1" stopIfTrue="1">
      <formula>OR($AA22="f",$AA22="g")</formula>
    </cfRule>
  </conditionalFormatting>
  <hyperlinks>
    <hyperlink ref="B1" location="'Titel'!A1" display="Titres"/>
  </hyperlinks>
  <pageMargins left="0" right="0" top="0" bottom="0" header="0.51181102362204722" footer="0.51181102362204722"/>
  <pageSetup paperSize="9" orientation="landscape" r:id="rId1"/>
  <colBreaks count="7" manualBreakCount="7">
    <brk id="10" max="1048575" man="1"/>
    <brk id="17" max="1048575" man="1"/>
    <brk id="26" max="1048575" man="1"/>
    <brk id="33" max="1048575" man="1"/>
    <brk id="39" max="1048575" man="1"/>
    <brk id="45" max="1048575" man="1"/>
    <brk id="5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Tablong_8</vt:lpstr>
      <vt:lpstr>Tablang_1!Impression_des_titres</vt:lpstr>
      <vt:lpstr>Tablang_7!Impression_des_titres</vt:lpstr>
      <vt:lpstr>Tablang_5!Zone_d_impression</vt:lpstr>
      <vt:lpstr>Tablang_7!Zone_impres_MI</vt:lpstr>
      <vt:lpstr>Tablong_8!Zone_impres_MI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Equipement TIC des ménages ERC 2003</dc:title>
  <dc:creator>SUKO / YF</dc:creator>
  <cp:lastModifiedBy>Steiner Pittet Mary Josée BFS</cp:lastModifiedBy>
  <cp:lastPrinted>2022-04-25T06:51:42Z</cp:lastPrinted>
  <dcterms:created xsi:type="dcterms:W3CDTF">2000-12-07T15:16:45Z</dcterms:created>
  <dcterms:modified xsi:type="dcterms:W3CDTF">2022-04-25T06:53:26Z</dcterms:modified>
</cp:coreProperties>
</file>