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40_Pers-Fin\04 HS Finanzen\Diffusion\HES\2021\Tableaux finances\Prep\"/>
    </mc:Choice>
  </mc:AlternateContent>
  <bookViews>
    <workbookView xWindow="840" yWindow="840" windowWidth="18080" windowHeight="11000" tabRatio="858"/>
  </bookViews>
  <sheets>
    <sheet name="Contenu" sheetId="27" r:id="rId1"/>
    <sheet name="Définitions et lacunes"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éthodes et précisions"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62913"/>
</workbook>
</file>

<file path=xl/calcChain.xml><?xml version="1.0" encoding="utf-8"?>
<calcChain xmlns="http://schemas.openxmlformats.org/spreadsheetml/2006/main">
  <c r="A25" i="27" l="1"/>
  <c r="A23" i="27"/>
  <c r="A21" i="27"/>
  <c r="A19" i="27"/>
  <c r="A11" i="27"/>
  <c r="A9" i="27"/>
  <c r="A29" i="27"/>
  <c r="A27" i="27"/>
  <c r="A60" i="27" l="1"/>
  <c r="A53" i="27"/>
  <c r="A51" i="27"/>
  <c r="A49" i="27"/>
  <c r="A47" i="27"/>
  <c r="A45" i="27"/>
  <c r="A43" i="27"/>
  <c r="A41" i="27"/>
  <c r="A39" i="27"/>
  <c r="A37" i="27"/>
  <c r="A35" i="27"/>
  <c r="A33" i="27"/>
  <c r="A17" i="27"/>
  <c r="A15" i="27"/>
  <c r="A13" i="27"/>
  <c r="A7" i="27"/>
  <c r="A5" i="27"/>
</calcChain>
</file>

<file path=xl/sharedStrings.xml><?xml version="1.0" encoding="utf-8"?>
<sst xmlns="http://schemas.openxmlformats.org/spreadsheetml/2006/main" count="2485" uniqueCount="258">
  <si>
    <t xml:space="preserve"> </t>
  </si>
  <si>
    <t xml:space="preserve">Architecture, construction et planification                                     </t>
  </si>
  <si>
    <t xml:space="preserve">Technique et IT                                                                 </t>
  </si>
  <si>
    <t xml:space="preserve">Chimie et sciences de la vie                                                    </t>
  </si>
  <si>
    <t xml:space="preserve">Agronomie et économie forestière                                                </t>
  </si>
  <si>
    <t xml:space="preserve">Economie et services                                                            </t>
  </si>
  <si>
    <t xml:space="preserve">Design                                                                          </t>
  </si>
  <si>
    <t xml:space="preserve">Musique, arts de la scène et autres arts                                        </t>
  </si>
  <si>
    <t xml:space="preserve">Linguistique appliquée                                                          </t>
  </si>
  <si>
    <t xml:space="preserve">Travail social                                                                  </t>
  </si>
  <si>
    <t xml:space="preserve">Psychologie appliquée                                                           </t>
  </si>
  <si>
    <t xml:space="preserve">Santé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</si>
  <si>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</si>
  <si>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</si>
  <si>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</si>
  <si>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</si>
  <si>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</si>
  <si>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</si>
  <si>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</si>
  <si>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</si>
  <si>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</si>
  <si>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</si>
  <si>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</si>
  <si>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</si>
  <si>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</si>
  <si>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</si>
  <si>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BFH                                     </t>
  </si>
  <si>
    <t xml:space="preserve">HES-SO                                  </t>
  </si>
  <si>
    <t xml:space="preserve">FHNW                                    </t>
  </si>
  <si>
    <t xml:space="preserve">SUPSI                                   </t>
  </si>
  <si>
    <t xml:space="preserve">ZFH                                     </t>
  </si>
  <si>
    <t xml:space="preserve">Total                                   </t>
  </si>
  <si>
    <t xml:space="preserve"> En %</t>
  </si>
  <si>
    <t>Confédération</t>
  </si>
  <si>
    <t>Privés</t>
  </si>
  <si>
    <t xml:space="preserve"> * Sans les produits d´infrastructure</t>
  </si>
  <si>
    <t>BFH</t>
  </si>
  <si>
    <t>HES-SO</t>
  </si>
  <si>
    <t>FHNW</t>
  </si>
  <si>
    <t>SUPSI</t>
  </si>
  <si>
    <t>ZFH</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</si>
  <si>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</si>
  <si>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</si>
  <si>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</si>
  <si>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</si>
  <si>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</si>
  <si>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</si>
  <si>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</si>
  <si>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</si>
  <si>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</si>
  <si>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</si>
  <si>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</si>
  <si>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Définitions et lacunes</t>
  </si>
  <si>
    <t>Lacunes et qualité des données</t>
  </si>
  <si>
    <t>retour</t>
  </si>
  <si>
    <t>Lacunes des données</t>
  </si>
  <si>
    <t>Abegg Stiftung Riggisberg</t>
  </si>
  <si>
    <t>Eidgenössische Hochschule für Sport Magglingen</t>
  </si>
  <si>
    <t>Kalaidos FH</t>
  </si>
  <si>
    <t>Qualité des données</t>
  </si>
  <si>
    <t>L’attribution de budgets globaux et la constitution de provisions ne permettent pas d’obtenir une égalité entre les produits et les coûts d’une année civile.</t>
  </si>
  <si>
    <t>Définitions et indications générales</t>
  </si>
  <si>
    <t>Sources de financement</t>
  </si>
  <si>
    <t>Les produits des HES proviennent des sources de financement suivantes :</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</si>
  <si>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</si>
  <si>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</si>
  <si>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</si>
  <si>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</si>
  <si>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</si>
  <si>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</si>
  <si>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T2 Classification des sources de financement selon les pourvoyeurs de fonds</t>
  </si>
  <si>
    <t>Pourvoyeurs de fonds</t>
  </si>
  <si>
    <t>Programme rech. EU et autres progr. rech int.</t>
  </si>
  <si>
    <t>Canton</t>
  </si>
  <si>
    <t>Indicateurs</t>
  </si>
  <si>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</si>
  <si>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</si>
  <si>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</si>
  <si>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t xml:space="preserve">  </t>
  </si>
  <si>
    <t>a)  Objet du relevé</t>
  </si>
  <si>
    <t>b)  Coûts d'infrastructure calculés</t>
  </si>
  <si>
    <t>a)  Sources de financement</t>
  </si>
  <si>
    <t>b)  Délimitations</t>
  </si>
  <si>
    <t>Pourvoyeurs de fonds: Confédération, cantons, privés</t>
  </si>
  <si>
    <t>(Total)</t>
  </si>
  <si>
    <t>Financement du solde par les organes responsables (sans les coûts d'infrastructure)</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</si>
  <si>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</si>
  <si>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BFH</t>
    </r>
    <r>
      <rPr>
        <sz val="9"/>
        <rFont val="Arial"/>
        <family val="2"/>
      </rPr>
      <t xml:space="preserve"> - Berner Fachhochschule</t>
    </r>
  </si>
  <si>
    <r>
      <t>FHNW</t>
    </r>
    <r>
      <rPr>
        <sz val="9"/>
        <rFont val="Arial"/>
        <family val="2"/>
      </rPr>
      <t xml:space="preserve"> - Fachhochschule Nordwestschweiz </t>
    </r>
  </si>
  <si>
    <r>
      <t>SUPSI</t>
    </r>
    <r>
      <rPr>
        <sz val="9"/>
        <rFont val="Arial"/>
        <family val="2"/>
      </rPr>
      <t xml:space="preserve"> - Scuola Universitaria Professionale della Svizzera Italiana </t>
    </r>
  </si>
  <si>
    <r>
      <t>ZFH</t>
    </r>
    <r>
      <rPr>
        <sz val="9"/>
        <rFont val="Arial"/>
        <family val="2"/>
      </rPr>
      <t xml:space="preserve"> - Zürcher Fachhochschule </t>
    </r>
  </si>
  <si>
    <t>Liste des abréviations</t>
  </si>
  <si>
    <t>Hautes écoles spécialisées:</t>
  </si>
  <si>
    <t xml:space="preserve">Le classement des sources de financement par pourvoyeur de fonds a pour but de montrer l’origine de ces fonds. </t>
  </si>
  <si>
    <t>Renseignements : persfinHS@bfs.admin.ch</t>
  </si>
  <si>
    <t>Etud./EPT Professeurs</t>
  </si>
  <si>
    <t xml:space="preserve">Etud./EPT Autres enseignants  </t>
  </si>
  <si>
    <t xml:space="preserve">Coûts totaux                        </t>
  </si>
  <si>
    <t xml:space="preserve">Professeurs                </t>
  </si>
  <si>
    <t>Autres enseignants</t>
  </si>
  <si>
    <t>Indicateurs - Base: coûts d'exploitation</t>
  </si>
  <si>
    <t>Indicateurs - Base: coûts complets</t>
  </si>
  <si>
    <t xml:space="preserve">Enseignement de base                </t>
  </si>
  <si>
    <t xml:space="preserve">Prestations de services             </t>
  </si>
  <si>
    <t>Etudiants</t>
  </si>
  <si>
    <t>EPT (selon reporting financier)</t>
  </si>
  <si>
    <t>Total CH</t>
  </si>
  <si>
    <t>-</t>
  </si>
  <si>
    <r>
      <rPr>
        <b/>
        <sz val="10"/>
        <rFont val="Arial"/>
        <family val="2"/>
      </rPr>
      <t>α</t>
    </r>
    <r>
      <rPr>
        <sz val="10"/>
        <rFont val="Arial"/>
        <family val="2"/>
      </rPr>
      <t xml:space="preserve">: coûts d'exploitation de l'enseignement de base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</si>
  <si>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µ</t>
    </r>
    <r>
      <rPr>
        <sz val="10"/>
        <rFont val="Arial"/>
        <family val="2"/>
      </rPr>
      <t>: étudiants en formation de base (par EPT)</t>
    </r>
  </si>
  <si>
    <t>Personnel</t>
  </si>
  <si>
    <t>Indicateurs de coût par étudiant basé sur les coûts d'exploitation:</t>
  </si>
  <si>
    <t>Indicateurs de coût par étudiant basé sur les coûts complets:</t>
  </si>
  <si>
    <t>Taux d'encadrement 1:</t>
  </si>
  <si>
    <t>Taux d'encadrement 2:</t>
  </si>
  <si>
    <t>TE 1 = Ω / φ</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</si>
  <si>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</si>
  <si>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r>
      <t>α</t>
    </r>
    <r>
      <rPr>
        <sz val="10"/>
        <rFont val="Arial"/>
        <family val="2"/>
      </rPr>
      <t>: coûts complets de l'enseignement de base</t>
    </r>
    <r>
      <rPr>
        <b/>
        <sz val="10"/>
        <rFont val="Arial"/>
        <family val="2"/>
      </rPr>
      <t xml:space="preserve">
Ω</t>
    </r>
    <r>
      <rPr>
        <sz val="10"/>
        <rFont val="Arial"/>
        <family val="2"/>
      </rPr>
      <t>: étudiants en formation de base (par tête)</t>
    </r>
  </si>
  <si>
    <r>
      <t xml:space="preserve">Les </t>
    </r>
    <r>
      <rPr>
        <b/>
        <sz val="9"/>
        <color indexed="8"/>
        <rFont val="Arial"/>
        <family val="2"/>
      </rPr>
      <t>coûts complets</t>
    </r>
    <r>
      <rPr>
        <sz val="9"/>
        <color indexed="8"/>
        <rFont val="Arial"/>
        <family val="2"/>
      </rPr>
      <t xml:space="preserve"> sont constitués des </t>
    </r>
    <r>
      <rPr>
        <b/>
        <sz val="9"/>
        <color indexed="8"/>
        <rFont val="Arial"/>
        <family val="2"/>
      </rPr>
      <t>coûts d'exploitation</t>
    </r>
    <r>
      <rPr>
        <sz val="9"/>
        <color indexed="8"/>
        <rFont val="Arial"/>
        <family val="2"/>
      </rPr>
      <t xml:space="preserve"> auxquels sont ajoutés des </t>
    </r>
    <r>
      <rPr>
        <b/>
        <sz val="9"/>
        <color indexed="8"/>
        <rFont val="Arial"/>
        <family val="2"/>
      </rPr>
      <t>coûts d'infrastructure</t>
    </r>
    <r>
      <rPr>
        <sz val="9"/>
        <color indexed="8"/>
        <rFont val="Arial"/>
        <family val="2"/>
      </rPr>
      <t xml:space="preserve">; ces derniers se composent des coûts des objets en location et des coûts de bâtiments effectifs. Les conditions d’utilisation de l’immobilier étant propres à chaque haute école (loyers différents selon la région, bâtiments propriétés du canton ou de la haute école, etc...), les </t>
    </r>
    <r>
      <rPr>
        <b/>
        <sz val="9"/>
        <color indexed="8"/>
        <rFont val="Arial"/>
        <family val="2"/>
      </rPr>
      <t xml:space="preserve">coûts d'infrastructure </t>
    </r>
    <r>
      <rPr>
        <b/>
        <u/>
        <sz val="9"/>
        <color indexed="8"/>
        <rFont val="Arial"/>
        <family val="2"/>
      </rPr>
      <t>effectifs</t>
    </r>
    <r>
      <rPr>
        <sz val="9"/>
        <color indexed="8"/>
        <rFont val="Arial"/>
        <family val="2"/>
      </rPr>
      <t xml:space="preserve"> sont remplacés par des </t>
    </r>
    <r>
      <rPr>
        <b/>
        <sz val="9"/>
        <color indexed="8"/>
        <rFont val="Arial"/>
        <family val="2"/>
      </rPr>
      <t xml:space="preserve">coûts d'infrastructure </t>
    </r>
    <r>
      <rPr>
        <b/>
        <u/>
        <sz val="9"/>
        <color indexed="8"/>
        <rFont val="Arial"/>
        <family val="2"/>
      </rPr>
      <t>calculés</t>
    </r>
    <r>
      <rPr>
        <sz val="9"/>
        <color indexed="8"/>
        <rFont val="Arial"/>
        <family val="2"/>
      </rPr>
      <t xml:space="preserve"> sur la base de standards identiques employés par toutes les HES.</t>
    </r>
  </si>
  <si>
    <t xml:space="preserve">Subsides SEFRI                                                                                       </t>
  </si>
  <si>
    <t xml:space="preserve">Subsides forfaitaires du SEFRI                                                                            </t>
  </si>
  <si>
    <r>
      <t>HES-SO</t>
    </r>
    <r>
      <rPr>
        <sz val="9"/>
        <rFont val="Arial"/>
        <family val="2"/>
      </rPr>
      <t xml:space="preserve"> - Haute école spécialisée de Suisse occidentale</t>
    </r>
  </si>
  <si>
    <t>Dans les HES, les coûts complets, y compris les coûts d’infrastructure, sont relevés. Les coûts d’infrastructure se composent des coûts des objets en location et les coûts de bâtiments effectifs. Les conditions d’utilisation de l’immobilier étant très différents, les coûts d'infrastructure effectifs sont remplacés par des coûts d'infrastructure calculés.</t>
  </si>
  <si>
    <t>Lors du relevé des produits, l’attribution de certaines sources de financement aux différentes prestations ne s’est pas faite dans le respect des directives du SEFRI. Dans ce cas, le type de financement n’a pas pu être établi. Les produits non répartissables provenant de ces sources de financement n’ont pas été pris en compte pour établir le type de financement. Etant donné que le montant exclu représentait 0,02% du total des produits, une distorsion majeure des résultats n’est pas à craindre.</t>
  </si>
  <si>
    <r>
      <t>Autres subsides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</si>
  <si>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Subsides Fonds national suisse                                                                                </t>
  </si>
  <si>
    <t>Subsides Fonds national suisse (FNS)</t>
  </si>
  <si>
    <t xml:space="preserve">Subsides du Fonds national suisse </t>
  </si>
  <si>
    <t>Autres subsides de la Confédération </t>
  </si>
  <si>
    <t>Financement du solde par les organes scolaires responsables de la formation</t>
  </si>
  <si>
    <t>Taux d'encadrement I (EPT toutes prestations)</t>
  </si>
  <si>
    <t>Remarques méthodologiques sur le calcul des indicateurs</t>
  </si>
  <si>
    <t>IC 1 Exp. = α / Ω</t>
  </si>
  <si>
    <t>IC 2 Exp. = (α + β) / Ω</t>
  </si>
  <si>
    <t>IC 1 Exp. = α / µ</t>
  </si>
  <si>
    <t>IC 2 Exp. = (α + β) / µ</t>
  </si>
  <si>
    <t>IC 2 Comp. = (α + β) / µ</t>
  </si>
  <si>
    <t>IC 1 Comp. = α / µ</t>
  </si>
  <si>
    <t>IC 2 Comp. = (α + β) / Ω</t>
  </si>
  <si>
    <t>IC 1 Comp. = α / Ω</t>
  </si>
  <si>
    <t>Indicateurs de coûts I par étudiant - (Enseignement)</t>
  </si>
  <si>
    <t>Indicateurs de coûts II par étudiant - (Enseignement + R&amp;D)</t>
  </si>
  <si>
    <t>Indicateurs de coûts I par EPT - (Enseignement)</t>
  </si>
  <si>
    <t>Indicateurs de coûts II par EPT - (Enseignement + R&amp;D)</t>
  </si>
  <si>
    <t>TE 2 = Ω / ψ</t>
  </si>
  <si>
    <t>Etud./EPT Corps enseignant (Professeurs + Autres enseignants)</t>
  </si>
  <si>
    <t>EPT - toutes prestations</t>
  </si>
  <si>
    <t>EPT - enseignement de base</t>
  </si>
  <si>
    <t>Données de base - coûts d'exploitation</t>
  </si>
  <si>
    <t>Données de base - coûts complets</t>
  </si>
  <si>
    <t>Taux d'encadrement II (EPT enseignement de base)</t>
  </si>
  <si>
    <r>
      <t xml:space="preserve">Ω: </t>
    </r>
    <r>
      <rPr>
        <sz val="9"/>
        <rFont val="Arial"/>
        <family val="2"/>
      </rPr>
      <t>étudiants en formation de base (par tête)</t>
    </r>
    <r>
      <rPr>
        <b/>
        <sz val="9"/>
        <rFont val="Arial"/>
        <family val="2"/>
      </rPr>
      <t xml:space="preserve">
φ: </t>
    </r>
    <r>
      <rPr>
        <sz val="9"/>
        <rFont val="Arial"/>
        <family val="2"/>
      </rPr>
      <t>personnel académique (toutes prestations) en EPT</t>
    </r>
  </si>
  <si>
    <r>
      <t xml:space="preserve">Ω: </t>
    </r>
    <r>
      <rPr>
        <sz val="9"/>
        <rFont val="Arial"/>
        <family val="2"/>
      </rPr>
      <t>étudiants en formation de base (par tête)</t>
    </r>
    <r>
      <rPr>
        <b/>
        <sz val="9"/>
        <rFont val="Arial"/>
        <family val="2"/>
      </rPr>
      <t xml:space="preserve">
ψ: </t>
    </r>
    <r>
      <rPr>
        <sz val="9"/>
        <rFont val="Arial"/>
        <family val="2"/>
      </rPr>
      <t>personnel académique (en enseignement de base) en EPT</t>
    </r>
  </si>
  <si>
    <t>Méthodes et précisions</t>
  </si>
  <si>
    <t xml:space="preserve"> Coûts d´infrastructure calculés</t>
  </si>
  <si>
    <t xml:space="preserve">Les coûts et les produits des HES suisses ne peuvent être présentés dans leur totalité. Il manque notamment les données des hautes écoles suivantes:
</t>
  </si>
  <si>
    <t xml:space="preserve">Architecture, construction
et planification                                     </t>
  </si>
  <si>
    <t xml:space="preserve">Chimie et sciences
de la vie                                                    </t>
  </si>
  <si>
    <t xml:space="preserve">Agronomie et économie
forestière                                                </t>
  </si>
  <si>
    <t xml:space="preserve">Economie et
services                                                            </t>
  </si>
  <si>
    <t xml:space="preserve">Linguistique
appliquée                                                          </t>
  </si>
  <si>
    <t xml:space="preserve">Psychologie
appliquée                                                           </t>
  </si>
  <si>
    <t>Design</t>
  </si>
  <si>
    <t xml:space="preserve">Musique, arts
de la scène
et autres arts                                        </t>
  </si>
  <si>
    <t xml:space="preserve">Technique
et IT                                                           </t>
  </si>
  <si>
    <t>Personnel académique</t>
  </si>
  <si>
    <t>Etud./EPT Personnel académique</t>
  </si>
  <si>
    <t>Corps enseignant (Professeurs + Autres enseignants)</t>
  </si>
  <si>
    <t>Source: Finances des hautes écoles (SHIS-FIN), Personnel des hautes écoles (SHIS-PERS), Etudiants et examens finals des hautes écoles (SHIS-studex)</t>
  </si>
  <si>
    <t>Coûts indirects de tous les groupes de personnel</t>
  </si>
  <si>
    <t>https://www.sbfi.admin.ch/sbfi/de/home/hs/hochschulen/finanzierung-hochschulen/grundbeitraege.html</t>
  </si>
  <si>
    <t>https://www.sbfi.admin.ch/sbfi/de/home/hs/hochschulen/finanzierung-hochschulen/projektgebundene-beitraege.html</t>
  </si>
  <si>
    <t>%</t>
  </si>
  <si>
    <t>Têtes - selon SHIS-studex (total)</t>
  </si>
  <si>
    <t>Têtes - selon SHIS-studex (statut de congé 0/1/2/7)</t>
  </si>
  <si>
    <t>Source: Finances des hautes écoles (SHIS-FIN)</t>
  </si>
  <si>
    <t>Des indicateurs pertinents pour les finances sont disponibles dans les données de base de la comptabilité analytique des HES, onglets: Tab 12 - Tab 22. Ils sont calculés de la manière suivante:</t>
  </si>
  <si>
    <r>
      <t>Les indicateurs de coûts présentés se calculent à partir des coûts de l'</t>
    </r>
    <r>
      <rPr>
        <b/>
        <sz val="9"/>
        <rFont val="Arial"/>
        <family val="2"/>
      </rPr>
      <t>enseignement de base</t>
    </r>
    <r>
      <rPr>
        <sz val="9"/>
        <rFont val="Arial"/>
        <family val="2"/>
      </rPr>
      <t xml:space="preserve"> d'une part (KI 1), en y ajoutant les coûts de la </t>
    </r>
    <r>
      <rPr>
        <b/>
        <sz val="9"/>
        <rFont val="Arial"/>
        <family val="2"/>
      </rPr>
      <t xml:space="preserve">prestation de recherche et développement </t>
    </r>
    <r>
      <rPr>
        <sz val="9"/>
        <rFont val="Arial"/>
        <family val="2"/>
      </rPr>
      <t>d'autre part  (KI 2).</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</si>
  <si>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Ω</t>
    </r>
    <r>
      <rPr>
        <sz val="10"/>
        <rFont val="Arial"/>
        <family val="2"/>
      </rPr>
      <t>: étudiants en formation de base (par tête)</t>
    </r>
  </si>
  <si>
    <r>
      <rPr>
        <b/>
        <sz val="10"/>
        <rFont val="Arial"/>
        <family val="2"/>
      </rPr>
      <t>α</t>
    </r>
    <r>
      <rPr>
        <sz val="10"/>
        <rFont val="Arial"/>
        <family val="2"/>
      </rPr>
      <t xml:space="preserve">: coûts d'exploitation de l'enseignement de base
</t>
    </r>
    <r>
      <rPr>
        <b/>
        <sz val="10"/>
        <rFont val="Arial"/>
        <family val="2"/>
      </rPr>
      <t>β</t>
    </r>
    <r>
      <rPr>
        <sz val="10"/>
        <rFont val="Arial"/>
        <family val="2"/>
      </rPr>
      <t xml:space="preserve">: coûts d'exploitation de la recherche
</t>
    </r>
    <r>
      <rPr>
        <b/>
        <sz val="10"/>
        <rFont val="Arial"/>
        <family val="2"/>
      </rPr>
      <t>µ</t>
    </r>
    <r>
      <rPr>
        <sz val="10"/>
        <rFont val="Arial"/>
        <family val="2"/>
      </rPr>
      <t>: étudiants en formation de base (par EPT)</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</si>
  <si>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Ω</t>
    </r>
    <r>
      <rPr>
        <sz val="10"/>
        <rFont val="Arial"/>
        <family val="2"/>
      </rPr>
      <t>: étudiants en formation de base (par tête)</t>
    </r>
  </si>
  <si>
    <r>
      <t>α</t>
    </r>
    <r>
      <rPr>
        <sz val="10"/>
        <rFont val="Arial"/>
        <family val="2"/>
      </rPr>
      <t>: coûts complets de l'enseignement de base</t>
    </r>
    <r>
      <rPr>
        <b/>
        <sz val="10"/>
        <rFont val="Arial"/>
        <family val="2"/>
      </rPr>
      <t xml:space="preserve">
β</t>
    </r>
    <r>
      <rPr>
        <sz val="10"/>
        <rFont val="Arial"/>
        <family val="2"/>
      </rPr>
      <t>: coûts complets de la recherche</t>
    </r>
    <r>
      <rPr>
        <b/>
        <sz val="10"/>
        <rFont val="Arial"/>
        <family val="2"/>
      </rPr>
      <t xml:space="preserve">
µ</t>
    </r>
    <r>
      <rPr>
        <sz val="10"/>
        <rFont val="Arial"/>
        <family val="2"/>
      </rPr>
      <t>: étudiants en formation de base (par EPT)</t>
    </r>
  </si>
  <si>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HES</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HES</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</si>
  <si>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</si>
  <si>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</si>
  <si>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</si>
  <si>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</si>
  <si>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Contribution de base du SEFRI</t>
  </si>
  <si>
    <t xml:space="preserve">Définition Corps enseignant </t>
  </si>
  <si>
    <t xml:space="preserve">Les enseignants avec responsabilité de direction et les autres enseignants </t>
  </si>
  <si>
    <t>Tab. 1a, 1b, 2a, 2b et 3</t>
  </si>
  <si>
    <r>
      <t>Contribution de base SEFRI:</t>
    </r>
    <r>
      <rPr>
        <sz val="9"/>
        <rFont val="Arial"/>
        <family val="2"/>
      </rPr>
      <t xml:space="preserve"> la répartition de la contribution de base sur
l’enseignement et la Ra&amp;D relève de la compétence de la HES.</t>
    </r>
  </si>
  <si>
    <r>
      <t>Contributions AHES (à l’intérieur de la région des organes responsables)</t>
    </r>
    <r>
      <rPr>
        <sz val="9"/>
        <rFont val="Arial"/>
        <family val="2"/>
      </rPr>
      <t>: dans le cadre de l'Accord intercantonal sur les hautes écoles spécialisées (AHES), contributions versées par les cantons situés à l’intérieur de la région de l’organe responsable de la haute école (le plus souvent calculées).</t>
    </r>
  </si>
  <si>
    <r>
      <t>Contributions AHES (à l’extérieur de la région des organes responsables)</t>
    </r>
    <r>
      <rPr>
        <sz val="9"/>
        <rFont val="Arial"/>
        <family val="2"/>
      </rPr>
      <t>: dans le cadre de l'Accord intercantonal sur les hautes écoles spécialisées (AHES), contributions versées par les cantons situés à l’extérieur de la région de l’organe responsable de la haute école.</t>
    </r>
  </si>
  <si>
    <t>Autres contributions versées par le SEFRI: Contributions liées à des projets selon l’art. 59 LEHE.</t>
  </si>
  <si>
    <t>Autres contributions versées par le SEFRI</t>
  </si>
  <si>
    <t xml:space="preserve">Les contributions en faveur des HES englobent une part liée aux prestations d’enseignement (85%) et une autre liée aux prestations de recherche (15%). </t>
  </si>
  <si>
    <t xml:space="preserve">Les contributions liées à des projets permettent à la Confédération de soutenir des projets de coopération d’intérêt national. </t>
  </si>
  <si>
    <t>Pour des raisons pratiques, les enseignants avec responsabilité de direction sont appelés professeurs.</t>
  </si>
  <si>
    <t>Tab. 5, 7, 11</t>
  </si>
  <si>
    <t>Innosuisse (Subsides CTI jusqu'en 2017)</t>
  </si>
  <si>
    <r>
      <t xml:space="preserve">Subsides Innosuisse </t>
    </r>
    <r>
      <rPr>
        <sz val="9"/>
        <rFont val="Arial"/>
        <family val="2"/>
      </rPr>
      <t>: subventions versées par Innosuisse (Subsides CTI jusqu'en 2017)</t>
    </r>
  </si>
  <si>
    <t xml:space="preserve">Subsides Innosuisse                                                                                         </t>
  </si>
  <si>
    <t>Assistants et collaborateurs scientifiques</t>
  </si>
  <si>
    <t>Personnel administratif et technique</t>
  </si>
  <si>
    <t>Recherche appliquée et développement</t>
  </si>
  <si>
    <t>OST</t>
  </si>
  <si>
    <t>FHGR</t>
  </si>
  <si>
    <t>Total FHGR</t>
  </si>
  <si>
    <t xml:space="preserve">OST                                   </t>
  </si>
  <si>
    <r>
      <t>OST</t>
    </r>
    <r>
      <rPr>
        <sz val="9"/>
        <rFont val="Arial"/>
        <family val="2"/>
      </rPr>
      <t xml:space="preserve"> - Fachhochschule Ostschweiz </t>
    </r>
  </si>
  <si>
    <r>
      <t xml:space="preserve">FHGR - </t>
    </r>
    <r>
      <rPr>
        <sz val="9"/>
        <rFont val="Arial"/>
        <family val="2"/>
      </rPr>
      <t>Fachhochschule Graubünden</t>
    </r>
  </si>
  <si>
    <t>FH GR</t>
  </si>
  <si>
    <t>HSLU</t>
  </si>
  <si>
    <t xml:space="preserve">HSLU                                     </t>
  </si>
  <si>
    <t xml:space="preserve">HSLU                                   </t>
  </si>
  <si>
    <r>
      <t xml:space="preserve">HSLU </t>
    </r>
    <r>
      <rPr>
        <sz val="9"/>
        <rFont val="Arial"/>
        <family val="2"/>
      </rPr>
      <t xml:space="preserve">- Hochschule Luzern </t>
    </r>
  </si>
  <si>
    <t xml:space="preserve">HSLU                           </t>
  </si>
  <si>
    <t xml:space="preserve">HSLU   </t>
  </si>
  <si>
    <t>Changement et qualité des données depuis 2020</t>
  </si>
  <si>
    <t>La FHO (Fachhochschule Ostschweiz) a modifié sa structure. La FHO s'est scindée en deux écoles distinctes nouvellement accréditées : FH Ost et FH GR.</t>
  </si>
  <si>
    <t>Finances des hautes écoles spécialisées 2021</t>
  </si>
  <si>
    <t>.</t>
  </si>
  <si>
    <t>La Fachhochschule Zentralschweiz (FHZ) a changé de nom pour devenir Hochschule Luzern (HSLU).</t>
  </si>
  <si>
    <t>ZFH*</t>
  </si>
  <si>
    <r>
      <t>*</t>
    </r>
    <r>
      <rPr>
        <sz val="8"/>
        <rFont val="Arial"/>
        <family val="2"/>
      </rPr>
      <t xml:space="preserve">Le « Bachelor en Communication et Journalisme » est désormais rattaché au domaine d’études « Linguistique appliquée » (auparavant domaine d’études « Economie et Services »). Des différences surviennent entre 2020 et 2021 pour les indicateurs de ces deux domaines d’études. </t>
    </r>
  </si>
  <si>
    <t>Tab.1a  Produits d´exploitation* 2021 selon la haute école, le pourvoyeur de fonds et la source de financement</t>
  </si>
  <si>
    <t>© 2022 BFS/OFS/UST</t>
  </si>
  <si>
    <t>Tab.1a  Produits d´exploitation* 2021 selon la haute école, le pourvoyeur de fonds et la source de financement (%)</t>
  </si>
  <si>
    <t>Tab.2a  Produits d´exploitation* 2021 selon le domaine, le pourvoyeur de fonds et la source de financement</t>
  </si>
  <si>
    <t>Tab.2b  Produits d´exploitation* 2021 selon le domaine, le pourvoyeur de fonds et la source de financement (%)</t>
  </si>
  <si>
    <t>Tab.3  Produits d´exploitation* 2021 selon la prestation et le pourvoyeur de fonds et la source de financement</t>
  </si>
  <si>
    <t>Tab.4  Coûts complets 2021 selon la nature de coûts et la haute école</t>
  </si>
  <si>
    <t>Tab.5  Coûts de personnel 2021 selon le groupe de personnel et la haute école</t>
  </si>
  <si>
    <t>Tab.6  Coûts complets 2021 selon la nature de coûts et le domaine</t>
  </si>
  <si>
    <t>Tab.7  Coûts de personnel 2021 selon le groupe de personnel et le domaine</t>
  </si>
  <si>
    <t>Tab.8  Coûts complets 2021 selon la prestation et le domaine</t>
  </si>
  <si>
    <t>Tab.9  Coûts complets 2021 selon la prestation, la haute école et le domaine</t>
  </si>
  <si>
    <t xml:space="preserve">Total BFH                                     </t>
  </si>
  <si>
    <t xml:space="preserve">Total HES-SO                                  </t>
  </si>
  <si>
    <t xml:space="preserve">Total FHNW                                    </t>
  </si>
  <si>
    <t xml:space="preserve">Total HSLU   </t>
  </si>
  <si>
    <t xml:space="preserve">Total SUPSI                                   </t>
  </si>
  <si>
    <t xml:space="preserve">Total OST                                   </t>
  </si>
  <si>
    <t xml:space="preserve">Total ZFH                                     </t>
  </si>
  <si>
    <t>Tab.10  Coûts complets 2021 selon la nature de coûts et la prestation</t>
  </si>
  <si>
    <t>Tab.11  Coûts de personnel 2021 selon le groupe de personnel et la prestation</t>
  </si>
  <si>
    <t>Tab.12  Chiffres-clés 2021 - Architecture, construction et planification</t>
  </si>
  <si>
    <t>Tab.13  Chiffres-clés 2021 - Technique et IT</t>
  </si>
  <si>
    <t>Tab.14  Chiffres-clés 2021 - Chimie et Sciences de la vie</t>
  </si>
  <si>
    <t>Tab.15  Chiffres-clés 2021 - Agronomie et économie forestière</t>
  </si>
  <si>
    <t>Tab.16  Chiffres-clés 2021 - Economie et services</t>
  </si>
  <si>
    <t>Tab.17  Chiffres-clés 2021 - Design</t>
  </si>
  <si>
    <t>Tab.18  Chiffres-clés 2021 - Musique, arts de la scène et autres arts</t>
  </si>
  <si>
    <t>Tab.19  Chiffres-clés 2021 - Linguistique appliquée</t>
  </si>
  <si>
    <t>Tab.20  Chiffres-clés 2021 - Travail social</t>
  </si>
  <si>
    <t>Tab.21  Chiffres-clés 2021 - Psychologie appliquée</t>
  </si>
  <si>
    <t>Tab.22  Chiffres-clés 2021 -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</si>
</sst>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0.000"/>
  </numFmts>
  <fonts count="31">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sz val="10"/>
      <name val="Times Ten Roman"/>
    </font>
    <font>
      <b/>
      <i/>
      <sz val="8"/>
      <name val="Arial"/>
      <family val="2"/>
    </font>
    <font>
      <b/>
      <u/>
      <sz val="9"/>
      <name val="Arial"/>
      <family val="2"/>
    </font>
    <font>
      <sz val="9"/>
      <color indexed="8"/>
      <name val="Arial"/>
      <family val="2"/>
    </font>
    <font>
      <b/>
      <sz val="9"/>
      <color indexed="8"/>
      <name val="Arial"/>
      <family val="2"/>
    </font>
    <font>
      <b/>
      <u/>
      <sz val="9"/>
      <color indexed="8"/>
      <name val="Arial"/>
      <family val="2"/>
    </font>
    <font>
      <u/>
      <sz val="9"/>
      <color indexed="8"/>
      <name val="Arial"/>
      <family val="2"/>
    </font>
    <font>
      <sz val="9"/>
      <color theme="1"/>
      <name val="Arial"/>
      <family val="2"/>
    </font>
    <font>
      <u/>
      <sz val="9"/>
      <color theme="1"/>
      <name val="Arial"/>
      <family val="2"/>
    </font>
    <font>
      <sz val="9"/>
      <color rgb="FF0070C0"/>
      <name val="Arial"/>
      <family val="2"/>
    </font>
    <font>
      <b/>
      <sz val="10"/>
      <color theme="0" tint="-0.34998626667073579"/>
      <name val="Arial"/>
      <family val="2"/>
    </font>
    <font>
      <sz val="10"/>
      <color theme="0" tint="-0.34998626667073579"/>
      <name val="Arial"/>
      <family val="2"/>
    </font>
    <font>
      <sz val="10"/>
      <color rgb="FF0070C0"/>
      <name val="Arial"/>
      <family val="2"/>
    </font>
    <font>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40">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16" fillId="2" borderId="0" xfId="0" applyFont="1" applyFill="1" applyAlignment="1">
      <alignment horizontal="left" wrapText="1"/>
    </xf>
    <xf numFmtId="0" fontId="15" fillId="2" borderId="0" xfId="0" applyFont="1" applyFill="1" applyAlignment="1">
      <alignment horizontal="left" wrapText="1"/>
    </xf>
    <xf numFmtId="0" fontId="11" fillId="2" borderId="0" xfId="0" applyFont="1" applyFill="1" applyAlignment="1">
      <alignment horizontal="left"/>
    </xf>
    <xf numFmtId="0" fontId="5" fillId="2" borderId="0" xfId="1" applyFont="1" applyFill="1" applyAlignment="1" applyProtection="1">
      <alignment horizontal="righ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5" fillId="2" borderId="0" xfId="0" applyFont="1" applyFill="1" applyAlignment="1"/>
    <xf numFmtId="0" fontId="16" fillId="2" borderId="0" xfId="0" applyFont="1" applyFill="1"/>
    <xf numFmtId="0" fontId="10" fillId="2" borderId="2" xfId="0" applyFont="1" applyFill="1" applyBorder="1" applyAlignment="1">
      <alignment wrapText="1"/>
    </xf>
    <xf numFmtId="0" fontId="17" fillId="2" borderId="0" xfId="0" applyFont="1" applyFill="1" applyAlignment="1">
      <alignment horizontal="justify"/>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8" fillId="2" borderId="0" xfId="0" applyFont="1" applyFill="1" applyAlignment="1">
      <alignment horizontal="right"/>
    </xf>
    <xf numFmtId="0" fontId="5" fillId="2" borderId="0" xfId="0" applyFont="1" applyFill="1" applyAlignment="1">
      <alignment horizontal="right"/>
    </xf>
    <xf numFmtId="0" fontId="10" fillId="2" borderId="0" xfId="0" applyFont="1" applyFill="1" applyAlignment="1">
      <alignment horizontal="left" wrapText="1"/>
    </xf>
    <xf numFmtId="0" fontId="19"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6" fontId="3" fillId="2" borderId="0" xfId="0" applyNumberFormat="1" applyFont="1" applyFill="1" applyBorder="1" applyAlignment="1">
      <alignment horizontal="right" wrapText="1"/>
    </xf>
    <xf numFmtId="0" fontId="10" fillId="3" borderId="0" xfId="0" applyFont="1" applyFill="1" applyAlignment="1">
      <alignment horizontal="left"/>
    </xf>
    <xf numFmtId="0" fontId="15" fillId="3" borderId="0" xfId="0" applyFont="1" applyFill="1" applyAlignment="1">
      <alignment horizontal="left"/>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8" fillId="4" borderId="0" xfId="0" applyFont="1" applyFill="1"/>
    <xf numFmtId="0" fontId="3" fillId="4" borderId="0" xfId="0" applyFont="1" applyFill="1"/>
    <xf numFmtId="0" fontId="7" fillId="2" borderId="3" xfId="0" applyFont="1" applyFill="1" applyBorder="1"/>
    <xf numFmtId="0" fontId="18"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8" fillId="2" borderId="10"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7" fillId="2" borderId="0" xfId="0" applyFont="1" applyFill="1" applyBorder="1" applyAlignment="1"/>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27" fillId="2" borderId="1" xfId="0" applyFont="1" applyFill="1" applyBorder="1" applyAlignment="1">
      <alignment horizontal="center" vertical="center" wrapText="1"/>
    </xf>
    <xf numFmtId="164" fontId="28" fillId="3" borderId="0" xfId="0" applyNumberFormat="1" applyFont="1" applyFill="1"/>
    <xf numFmtId="164" fontId="28" fillId="3" borderId="0" xfId="0" applyNumberFormat="1" applyFont="1" applyFill="1" applyAlignment="1">
      <alignment horizontal="right" indent="3"/>
    </xf>
    <xf numFmtId="164" fontId="27" fillId="3" borderId="0" xfId="0" applyNumberFormat="1" applyFont="1" applyFill="1" applyBorder="1" applyAlignment="1">
      <alignment horizontal="right" indent="3"/>
    </xf>
    <xf numFmtId="164" fontId="28" fillId="2" borderId="0" xfId="0" applyNumberFormat="1" applyFont="1" applyFill="1"/>
    <xf numFmtId="164" fontId="27" fillId="2" borderId="0" xfId="0" applyNumberFormat="1" applyFont="1" applyFill="1" applyBorder="1" applyAlignment="1">
      <alignment horizontal="right" indent="3"/>
    </xf>
    <xf numFmtId="0" fontId="28" fillId="2" borderId="0" xfId="0" applyFont="1" applyFill="1"/>
    <xf numFmtId="0" fontId="29" fillId="3" borderId="0" xfId="0" applyFont="1" applyFill="1"/>
    <xf numFmtId="0" fontId="24" fillId="3" borderId="0" xfId="0" applyFont="1" applyFill="1" applyBorder="1" applyAlignment="1">
      <alignment horizontal="left" vertical="center" wrapText="1" shrinkToFit="1"/>
    </xf>
    <xf numFmtId="0" fontId="11" fillId="2" borderId="0" xfId="0" applyFont="1" applyFill="1" applyAlignment="1">
      <alignment horizontal="left"/>
    </xf>
    <xf numFmtId="164" fontId="7" fillId="4" borderId="0" xfId="0" applyNumberFormat="1" applyFont="1" applyFill="1"/>
    <xf numFmtId="164" fontId="7" fillId="2" borderId="0" xfId="0" applyNumberFormat="1" applyFont="1" applyFill="1"/>
    <xf numFmtId="164" fontId="8" fillId="2" borderId="0" xfId="0" applyNumberFormat="1" applyFont="1" applyFill="1" applyAlignment="1">
      <alignment horizontal="right"/>
    </xf>
    <xf numFmtId="0" fontId="19" fillId="2" borderId="0" xfId="0" applyFont="1" applyFill="1" applyAlignment="1">
      <alignment horizontal="left"/>
    </xf>
    <xf numFmtId="0" fontId="19" fillId="2" borderId="0" xfId="0" applyFont="1" applyFill="1" applyAlignment="1">
      <alignment horizontal="left" vertical="top"/>
    </xf>
    <xf numFmtId="0" fontId="3" fillId="2" borderId="0" xfId="0" applyFont="1" applyFill="1" applyAlignment="1"/>
    <xf numFmtId="0" fontId="11" fillId="2" borderId="0" xfId="0" applyFont="1" applyFill="1" applyAlignment="1">
      <alignment horizontal="left"/>
    </xf>
    <xf numFmtId="0" fontId="15" fillId="2" borderId="0" xfId="0" applyFont="1" applyFill="1" applyAlignment="1">
      <alignment horizontal="left" wrapText="1"/>
    </xf>
    <xf numFmtId="0" fontId="16" fillId="2" borderId="0" xfId="0" applyFont="1" applyFill="1" applyAlignment="1">
      <alignment horizontal="left" wrapText="1"/>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1" fillId="0" borderId="0" xfId="0" applyFont="1" applyAlignment="1">
      <alignment horizontal="left"/>
    </xf>
    <xf numFmtId="0" fontId="10" fillId="2" borderId="0" xfId="0" applyFont="1" applyFill="1" applyBorder="1" applyAlignment="1">
      <alignment wrapText="1"/>
    </xf>
    <xf numFmtId="0" fontId="0" fillId="0" borderId="0" xfId="0" applyAlignment="1"/>
    <xf numFmtId="0" fontId="15" fillId="0" borderId="0" xfId="0" applyFont="1" applyAlignment="1">
      <alignment horizontal="left" wrapText="1"/>
    </xf>
    <xf numFmtId="0" fontId="10" fillId="2" borderId="9" xfId="0" applyFont="1" applyFill="1" applyBorder="1" applyAlignment="1">
      <alignment horizontal="left"/>
    </xf>
    <xf numFmtId="0" fontId="26" fillId="2" borderId="0" xfId="0" applyFont="1" applyFill="1" applyAlignment="1">
      <alignment horizontal="left" wrapText="1"/>
    </xf>
    <xf numFmtId="0" fontId="15" fillId="2" borderId="1" xfId="0" applyFont="1" applyFill="1" applyBorder="1" applyAlignment="1">
      <alignment horizontal="left" vertical="top" wrapText="1"/>
    </xf>
    <xf numFmtId="0" fontId="15" fillId="2" borderId="4" xfId="0" applyFont="1" applyFill="1" applyBorder="1" applyAlignment="1">
      <alignment horizontal="left"/>
    </xf>
    <xf numFmtId="0" fontId="15" fillId="2" borderId="0" xfId="0" applyFont="1" applyFill="1" applyBorder="1" applyAlignment="1">
      <alignment horizontal="left"/>
    </xf>
    <xf numFmtId="0" fontId="15" fillId="2" borderId="3" xfId="0" applyFont="1" applyFill="1" applyBorder="1" applyAlignment="1">
      <alignment horizontal="left"/>
    </xf>
    <xf numFmtId="0" fontId="10" fillId="2" borderId="2" xfId="0" applyFont="1" applyFill="1" applyBorder="1" applyAlignment="1">
      <alignment horizontal="left"/>
    </xf>
    <xf numFmtId="0" fontId="15" fillId="2" borderId="7" xfId="0" applyFont="1" applyFill="1" applyBorder="1" applyAlignment="1">
      <alignment horizontal="left" vertical="top" wrapText="1"/>
    </xf>
    <xf numFmtId="0" fontId="15" fillId="2" borderId="8" xfId="0" applyFont="1" applyFill="1" applyBorder="1" applyAlignment="1">
      <alignment horizontal="left"/>
    </xf>
    <xf numFmtId="0" fontId="18" fillId="2" borderId="3" xfId="0" applyFont="1" applyFill="1" applyBorder="1" applyAlignment="1">
      <alignment horizontal="center" vertical="center"/>
    </xf>
    <xf numFmtId="0" fontId="30" fillId="3" borderId="0" xfId="1" applyFont="1" applyFill="1" applyBorder="1" applyAlignment="1" applyProtection="1">
      <alignment horizontal="left" vertical="center" wrapText="1"/>
    </xf>
    <xf numFmtId="0" fontId="26" fillId="3" borderId="0" xfId="0" applyFont="1" applyFill="1" applyBorder="1" applyAlignment="1">
      <alignment horizontal="left" vertical="center"/>
    </xf>
    <xf numFmtId="0" fontId="26" fillId="3" borderId="0" xfId="0" applyFont="1" applyFill="1" applyAlignment="1">
      <alignment horizontal="left" vertical="center"/>
    </xf>
    <xf numFmtId="0" fontId="24" fillId="3" borderId="0" xfId="0" applyFont="1" applyFill="1" applyBorder="1" applyAlignment="1">
      <alignment horizontal="left" vertical="center" wrapText="1" shrinkToFit="1"/>
    </xf>
    <xf numFmtId="0" fontId="24" fillId="3" borderId="0" xfId="0" applyFont="1" applyFill="1" applyAlignment="1">
      <alignment horizontal="left" vertical="center"/>
    </xf>
    <xf numFmtId="0" fontId="11" fillId="3" borderId="0" xfId="0" applyFont="1" applyFill="1" applyAlignment="1">
      <alignment horizontal="left"/>
    </xf>
    <xf numFmtId="0" fontId="15" fillId="3" borderId="0" xfId="0" applyFont="1" applyFill="1" applyAlignment="1">
      <alignment horizontal="left" vertical="center"/>
    </xf>
    <xf numFmtId="0" fontId="24" fillId="3" borderId="0" xfId="0" applyFont="1" applyFill="1" applyAlignment="1">
      <alignment horizontal="left" vertical="center" wrapText="1"/>
    </xf>
    <xf numFmtId="0" fontId="25" fillId="3" borderId="0" xfId="0" quotePrefix="1" applyFont="1" applyFill="1" applyAlignment="1">
      <alignment horizontal="left" vertical="center" wrapText="1"/>
    </xf>
    <xf numFmtId="0" fontId="24" fillId="3" borderId="0" xfId="0" quotePrefix="1" applyFont="1" applyFill="1" applyAlignment="1">
      <alignment horizontal="left" vertical="center"/>
    </xf>
  </cellXfs>
  <cellStyles count="4">
    <cellStyle name="Lien hypertexte" xfId="1" builtinId="8"/>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bfs.admin.ch/bfs/fr/home/statistiques/education-science/enquetes/hsp.assetdetail.7437.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59999389629810485"/>
    <pageSetUpPr fitToPage="1"/>
  </sheetPr>
  <dimension ref="A1:E60"/>
  <sheetViews>
    <sheetView tabSelected="1" zoomScaleNormal="100" workbookViewId="0">
      <selection activeCell="A69" sqref="A69"/>
    </sheetView>
  </sheetViews>
  <sheetFormatPr baseColWidth="10" defaultColWidth="11.453125" defaultRowHeight="12.5"/>
  <cols>
    <col min="1" max="1" width="149.81640625" style="2" bestFit="1" customWidth="1"/>
    <col min="2" max="16384" width="11.453125" style="2"/>
  </cols>
  <sheetData>
    <row r="1" spans="1:5" s="1" customFormat="1" ht="18">
      <c r="A1" s="1" t="s">
        <v>221</v>
      </c>
    </row>
    <row r="2" spans="1:5">
      <c r="A2" s="2" t="s">
        <v>0</v>
      </c>
    </row>
    <row r="3" spans="1:5">
      <c r="A3" s="3" t="s">
        <v>52</v>
      </c>
    </row>
    <row r="4" spans="1:5">
      <c r="A4" s="2" t="s">
        <v>0</v>
      </c>
    </row>
    <row r="5" spans="1:5">
      <c r="A5" s="3" t="str">
        <f>"Tab.1a  Produits d´exploitation* " &amp; RIGHT(A1,4) &amp; " selon la haute école, le pourvoyeur de fonds et la source de financement"</f>
        <v>Tab.1a  Produits d´exploitation* 2021 selon la haute école, le pourvoyeur de fonds et la source de financement</v>
      </c>
    </row>
    <row r="6" spans="1:5">
      <c r="A6" s="4"/>
    </row>
    <row r="7" spans="1:5">
      <c r="A7" s="4" t="str">
        <f>"Tab.1a  Produits d´exploitation* " &amp; RIGHT(A1,4) &amp; " selon la haute école, le pourvoyeur de fonds et la source de financement (%)"</f>
        <v>Tab.1a  Produits d´exploitation* 2021 selon la haute école, le pourvoyeur de fonds et la source de financement (%)</v>
      </c>
      <c r="B7" s="4"/>
      <c r="C7" s="4"/>
      <c r="D7" s="4"/>
      <c r="E7" s="4"/>
    </row>
    <row r="8" spans="1:5">
      <c r="A8" s="2" t="s">
        <v>0</v>
      </c>
    </row>
    <row r="9" spans="1:5">
      <c r="A9" s="3" t="str">
        <f>"Tab.2a  Produits d´exploitation* " &amp; RIGHT(A1,4) &amp; " selon le domaine, le pourvoyeur de fonds et la source de financement"</f>
        <v>Tab.2a  Produits d´exploitation* 2021 selon le domaine, le pourvoyeur de fonds et la source de financement</v>
      </c>
    </row>
    <row r="10" spans="1:5">
      <c r="A10" s="2" t="s">
        <v>0</v>
      </c>
    </row>
    <row r="11" spans="1:5">
      <c r="A11" s="3" t="str">
        <f>"Tab.2b  Produits d´exploitation* " &amp; RIGHT(A1,4) &amp; " selon le domaine, le pourvoyeur de fonds et la source de financement (%)"</f>
        <v>Tab.2b  Produits d´exploitation* 2021 selon le domaine, le pourvoyeur de fonds et la source de financement (%)</v>
      </c>
    </row>
    <row r="12" spans="1:5">
      <c r="A12" s="2" t="s">
        <v>0</v>
      </c>
    </row>
    <row r="13" spans="1:5">
      <c r="A13" s="3" t="str">
        <f>"Tab.3  Produits d´exploitation* " &amp; RIGHT(A1,4) &amp; " selon la prestation et le pourvoyeur de fonds et la source de financement"</f>
        <v>Tab.3  Produits d´exploitation* 2021 selon la prestation et le pourvoyeur de fonds et la source de financement</v>
      </c>
    </row>
    <row r="15" spans="1:5">
      <c r="A15" s="4" t="str">
        <f>"Tab.4  Coûts complets " &amp; RIGHT(A1,4) &amp; " selon la nature de coûts et la haute école"</f>
        <v>Tab.4  Coûts complets 2021 selon la nature de coûts et la haute école</v>
      </c>
    </row>
    <row r="16" spans="1:5">
      <c r="A16" s="2" t="s">
        <v>0</v>
      </c>
    </row>
    <row r="17" spans="1:1">
      <c r="A17" s="4" t="str">
        <f>"Tab.5  Coûts de personnel " &amp; RIGHT(A1,4) &amp; " selon le groupe de personnel et la haute école"</f>
        <v>Tab.5  Coûts de personnel 2021 selon le groupe de personnel et la haute école</v>
      </c>
    </row>
    <row r="18" spans="1:1">
      <c r="A18" s="2" t="s">
        <v>0</v>
      </c>
    </row>
    <row r="19" spans="1:1">
      <c r="A19" s="3" t="str">
        <f>"Tab.6  Coûts complets " &amp; RIGHT(A1,4) &amp; " selon la nature de coûts et le domaine"</f>
        <v>Tab.6  Coûts complets 2021 selon la nature de coûts et le domaine</v>
      </c>
    </row>
    <row r="20" spans="1:1">
      <c r="A20" s="2" t="s">
        <v>0</v>
      </c>
    </row>
    <row r="21" spans="1:1">
      <c r="A21" s="3" t="str">
        <f>"Tab.7  Coûts de personnel " &amp; RIGHT(A1,4) &amp; " selon le groupe de personnel et le domaine"</f>
        <v>Tab.7  Coûts de personnel 2021 selon le groupe de personnel et le domaine</v>
      </c>
    </row>
    <row r="22" spans="1:1">
      <c r="A22" s="2" t="s">
        <v>0</v>
      </c>
    </row>
    <row r="23" spans="1:1">
      <c r="A23" s="3" t="str">
        <f>"Tab.8  Coûts complets " &amp; RIGHT(A1,4) &amp; " selon la prestation et le domaine"</f>
        <v>Tab.8  Coûts complets 2021 selon la prestation et le domaine</v>
      </c>
    </row>
    <row r="24" spans="1:1">
      <c r="A24" s="2" t="s">
        <v>0</v>
      </c>
    </row>
    <row r="25" spans="1:1">
      <c r="A25" s="3" t="str">
        <f>"Tab.9  Coûts complets " &amp; RIGHT(A1,4) &amp; " selon la prestation, la haute école et le domaine"</f>
        <v>Tab.9  Coûts complets 2021 selon la prestation, la haute école et le domaine</v>
      </c>
    </row>
    <row r="26" spans="1:1">
      <c r="A26" s="2" t="s">
        <v>0</v>
      </c>
    </row>
    <row r="27" spans="1:1">
      <c r="A27" s="3" t="str">
        <f>"Tab.10  Coûts complets " &amp; RIGHT(A1,4) &amp; " selon la nature de coûts et la prestation"</f>
        <v>Tab.10  Coûts complets 2021 selon la nature de coûts et la prestation</v>
      </c>
    </row>
    <row r="28" spans="1:1">
      <c r="A28" s="2" t="s">
        <v>0</v>
      </c>
    </row>
    <row r="29" spans="1:1">
      <c r="A29" s="3" t="str">
        <f>"Tab.11  Coûts de personnel " &amp; RIGHT(A1,4) &amp; " selon le groupe de personnel et la prestation"</f>
        <v>Tab.11  Coûts de personnel 2021 selon le groupe de personnel et la prestation</v>
      </c>
    </row>
    <row r="30" spans="1:1">
      <c r="A30" s="2" t="s">
        <v>0</v>
      </c>
    </row>
    <row r="31" spans="1:1">
      <c r="A31" s="3" t="s">
        <v>153</v>
      </c>
    </row>
    <row r="33" spans="1:1">
      <c r="A33" s="3" t="str">
        <f>"Tab.12  Chiffres-clés " &amp; RIGHT(A1,4) &amp; " - Architecture, construction et planification"</f>
        <v>Tab.12  Chiffres-clés 2021 - Architecture, construction et planification</v>
      </c>
    </row>
    <row r="34" spans="1:1">
      <c r="A34" s="2" t="s">
        <v>0</v>
      </c>
    </row>
    <row r="35" spans="1:1">
      <c r="A35" s="3" t="str">
        <f>"Tab.13  Chiffres-clés " &amp; RIGHT(A1,4) &amp; " - Technique et IT"</f>
        <v>Tab.13  Chiffres-clés 2021 - Technique et IT</v>
      </c>
    </row>
    <row r="36" spans="1:1">
      <c r="A36" s="2" t="s">
        <v>0</v>
      </c>
    </row>
    <row r="37" spans="1:1">
      <c r="A37" s="3" t="str">
        <f>"Tab.14  Chiffres-clés " &amp; RIGHT(A1,4) &amp; " - Chimie et Sciences de la vie"</f>
        <v>Tab.14  Chiffres-clés 2021 - Chimie et Sciences de la vie</v>
      </c>
    </row>
    <row r="39" spans="1:1">
      <c r="A39" s="3" t="str">
        <f>"Tab.15  Chiffres-clés " &amp; RIGHT(A1,4) &amp; " - Agronomie et économie forestière"</f>
        <v>Tab.15  Chiffres-clés 2021 - Agronomie et économie forestière</v>
      </c>
    </row>
    <row r="41" spans="1:1">
      <c r="A41" s="3" t="str">
        <f>"Tab.16  Chiffres-clés " &amp; RIGHT(A1,4) &amp; " - Economie et services"</f>
        <v>Tab.16  Chiffres-clés 2021 - Economie et services</v>
      </c>
    </row>
    <row r="43" spans="1:1">
      <c r="A43" s="3" t="str">
        <f>"Tab.17  Chiffres-clés " &amp; RIGHT(A1,4) &amp; " - Design"</f>
        <v>Tab.17  Chiffres-clés 2021 - Design</v>
      </c>
    </row>
    <row r="45" spans="1:1">
      <c r="A45" s="3" t="str">
        <f>"Tab.18  Chiffres-clés " &amp; RIGHT(A1,4) &amp; " - Musique, arts de la scène et autres arts"</f>
        <v>Tab.18  Chiffres-clés 2021 - Musique, arts de la scène et autres arts</v>
      </c>
    </row>
    <row r="47" spans="1:1">
      <c r="A47" s="3" t="str">
        <f>"Tab.19  Chiffres-clés " &amp; RIGHT(A1,4) &amp; " - Linguistique appliquée"</f>
        <v>Tab.19  Chiffres-clés 2021 - Linguistique appliquée</v>
      </c>
    </row>
    <row r="49" spans="1:1">
      <c r="A49" s="3" t="str">
        <f>"Tab.20  Chiffres-clés " &amp; RIGHT(A1,4) &amp; " - Travail social"</f>
        <v>Tab.20  Chiffres-clés 2021 - Travail social</v>
      </c>
    </row>
    <row r="51" spans="1:1">
      <c r="A51" s="3" t="str">
        <f>"Tab.21  Chiffres-clés " &amp; RIGHT(A1,4) &amp; " - Psychologie appliquée"</f>
        <v>Tab.21  Chiffres-clés 2021 - Psychologie appliquée</v>
      </c>
    </row>
    <row r="53" spans="1:1">
      <c r="A53" s="3" t="str">
        <f>"Tab.22  Chiffres-clés " &amp; RIGHT(A1,4) &amp; " - Santé"</f>
        <v>Tab.22  Chiffres-clés 2021 - Santé</v>
      </c>
    </row>
    <row r="58" spans="1:1">
      <c r="A58" s="5" t="s">
        <v>168</v>
      </c>
    </row>
    <row r="59" spans="1:1">
      <c r="A59" s="5" t="s">
        <v>94</v>
      </c>
    </row>
    <row r="60" spans="1:1">
      <c r="A60" s="5" t="str">
        <f>"© " &amp; VALUE(RIGHT(A1,4))+1 &amp; " BFS/OFS/UST"</f>
        <v>© 2022 BFS/OFS/UST</v>
      </c>
    </row>
  </sheetData>
  <phoneticPr fontId="3" type="noConversion"/>
  <hyperlinks>
    <hyperlink ref="A3" location="'Définitions et lacunes'!A1" display="Définitions et lacunes"/>
    <hyperlink ref="A27" location="'Tab 10'!A1" display="Tab.10  Coûts complets 2014 selon la nature de coûts et le type de prestations"/>
    <hyperlink ref="A29" location="'Tab 11'!A1" display="Tab.11  Coûts de personnel 2014 selon le groupe de personnel et le type de prestations"/>
    <hyperlink ref="A11" location="'Tab 2b'!A1" display="Tab.2b  Produits d´exploitation* 2014 selon le domaine d'études, le pourvoyeur de fonds et la source de financement (%)"/>
    <hyperlink ref="A15" location="'Tab 4'!A1" display="Tab.4  Produits d´exploitation* 2010 selon le pourvoyeur de fonds et le type de prestations"/>
    <hyperlink ref="A17" location="'Tab 5'!A1" display="Tab.5  Produits d´exploitation* 2010 selon le type de prestations, le pourvoyeur de fonds et la haute école spécialisée ou la haute école pédagogique"/>
    <hyperlink ref="A19" location="'Tab 6'!A1" display="Tab.6  Coûts complets 2014 selon la nature de coûts et le domaine d'études"/>
    <hyperlink ref="A21" location="'Tab 7'!A1" display="Tab.7  Coûts de personnel 2014 selon le groupe de personnel et le domaine d'études"/>
    <hyperlink ref="A23" location="'Tab 8'!A1" display="Tab.8  Coûts complets 2014 selon le type de prestations et le domaine d'études"/>
    <hyperlink ref="A25" location="'Tab 9'!A1" display="Tab.9  Coûts complets 2014 selon le type de prestation, la haute école et le domaine d'études"/>
    <hyperlink ref="A33" location="'Tab 12 - 010000'!A1" display="Tab.12  Chiffres-clés 2014 - Architecture, construction et planification"/>
    <hyperlink ref="A35" location="'Tab 13 - 020000'!A1" display="Tab.13  Chiffres-clés 2014 - Technique et IT"/>
    <hyperlink ref="A37" location="'Tab 14 - 030000'!A1" display="Tab.14  Chiffres-clés 2014 - Chimie et Sciences de la vie"/>
    <hyperlink ref="A39" location="'Tab 15 - 040000'!A1" display="Tab.15  Chiffres-clés 2014 - Agronomie et économie forestière"/>
    <hyperlink ref="A41" location="'Tab 16 - 050000'!A1" display="Tab.16  Chiffres-clés 2014 - Economie et services"/>
    <hyperlink ref="A43" location="'Tab 17 - 060000'!A1" display="Tab.17  Chiffres-clés 2014 - Design"/>
    <hyperlink ref="A45" location="'Tab 18 - 080000'!A1" display="Tab.18  Chiffres-clés 2014 - Musique, arts de la scène et autres arts"/>
    <hyperlink ref="A47" location="'Tab 19 - 110000'!A1" display="Tab.19  Chiffres-clés 2014 - Linguistique appliquée"/>
    <hyperlink ref="A49" location="'Tab 20 - 120000'!A1" display="Tab.20  Chiffres-clés 2014 - Travail social"/>
    <hyperlink ref="A51" location="'Tab 21 - 130000'!A1" display="Tab.21  Chiffres-clés 2014 - Psychologie appliquée"/>
    <hyperlink ref="A53" location="'Tab 22 - 140000'!A1" display="Tab.22  Chiffres-clés 2014 - Santé"/>
    <hyperlink ref="A31" location="'Méthodes et précisions'!A1" display="Méthodes et précisions"/>
    <hyperlink ref="A9" location="'Tab 2a'!A1" display="Tab.2a  Produits d´exploitation* 2014 selon le domaine d'études, le pourvoyeur de fonds et la source de financement"/>
    <hyperlink ref="A7" location="'Tab 1b'!A1" display="Tab.1b  Produits d´exploitation* 2010 selon le pourvoyeur de fonds, la source de financement et la haute école spécialisée ou la haute école pédagogique (en %)"/>
    <hyperlink ref="A13" location="'Tab 3'!A1" display="Tab.3  Produits d´exploitation* 2014 selon la prestation et le pourvoyeur de fonds et la source de financement"/>
    <hyperlink ref="A5" location="'Tab 1a'!A1" display="Tab.1a  Produits d´exploitation* 2014 selon la haute école, le pourvoyeur de fonds et la source de financement"/>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39997558519241921"/>
    <pageSetUpPr fitToPage="1"/>
  </sheetPr>
  <dimension ref="A1:F39"/>
  <sheetViews>
    <sheetView zoomScale="80" zoomScaleNormal="80" workbookViewId="0">
      <selection activeCell="F6" sqref="F6"/>
    </sheetView>
  </sheetViews>
  <sheetFormatPr baseColWidth="10" defaultColWidth="11.453125" defaultRowHeight="12.5"/>
  <cols>
    <col min="1" max="1" width="47.26953125" style="2" customWidth="1"/>
    <col min="2" max="5" width="16.7265625" style="2" customWidth="1"/>
    <col min="6" max="6" width="16.453125" style="2" bestFit="1" customWidth="1"/>
    <col min="7" max="16384" width="11.453125" style="2"/>
  </cols>
  <sheetData>
    <row r="1" spans="1:6" ht="13">
      <c r="A1" s="7" t="s">
        <v>234</v>
      </c>
      <c r="E1" s="7"/>
      <c r="F1" s="31" t="s">
        <v>54</v>
      </c>
    </row>
    <row r="2" spans="1:6">
      <c r="A2" s="2" t="s">
        <v>0</v>
      </c>
    </row>
    <row r="4" spans="1:6" ht="12.75" customHeight="1">
      <c r="A4" s="55" t="s">
        <v>12</v>
      </c>
      <c r="E4" s="165"/>
    </row>
    <row r="5" spans="1:6" s="18" customFormat="1" ht="39">
      <c r="A5" s="17"/>
      <c r="B5" s="8" t="s">
        <v>20</v>
      </c>
      <c r="C5" s="8" t="s">
        <v>21</v>
      </c>
      <c r="D5" s="8" t="s">
        <v>154</v>
      </c>
      <c r="E5" s="153" t="s">
        <v>22</v>
      </c>
    </row>
    <row r="6" spans="1:6" ht="22.5" customHeight="1">
      <c r="A6" s="19" t="s">
        <v>1</v>
      </c>
      <c r="B6" s="21">
        <v>71.399942098950291</v>
      </c>
      <c r="C6" s="21">
        <v>12.532117198869106</v>
      </c>
      <c r="D6" s="60">
        <v>16.0679407021806</v>
      </c>
      <c r="E6" s="154">
        <v>100</v>
      </c>
    </row>
    <row r="7" spans="1:6" ht="13">
      <c r="A7" s="19" t="s">
        <v>2</v>
      </c>
      <c r="B7" s="21">
        <v>70.837899043644484</v>
      </c>
      <c r="C7" s="21">
        <v>13.618038760837633</v>
      </c>
      <c r="D7" s="60">
        <v>15.544062195517888</v>
      </c>
      <c r="E7" s="154">
        <v>100</v>
      </c>
    </row>
    <row r="8" spans="1:6" ht="13">
      <c r="A8" s="19" t="s">
        <v>3</v>
      </c>
      <c r="B8" s="21">
        <v>65.737618278712148</v>
      </c>
      <c r="C8" s="21">
        <v>18.694881986354051</v>
      </c>
      <c r="D8" s="60">
        <v>15.567499734933785</v>
      </c>
      <c r="E8" s="154">
        <v>99.999999999999986</v>
      </c>
    </row>
    <row r="9" spans="1:6" ht="13">
      <c r="A9" s="19" t="s">
        <v>4</v>
      </c>
      <c r="B9" s="21">
        <v>73.010927079606162</v>
      </c>
      <c r="C9" s="21">
        <v>15.257984080327356</v>
      </c>
      <c r="D9" s="60">
        <v>11.731088840066477</v>
      </c>
      <c r="E9" s="154">
        <v>100</v>
      </c>
    </row>
    <row r="10" spans="1:6" ht="13">
      <c r="A10" s="19" t="s">
        <v>5</v>
      </c>
      <c r="B10" s="21">
        <v>72.640161796015022</v>
      </c>
      <c r="C10" s="21">
        <v>16.956423142684489</v>
      </c>
      <c r="D10" s="60">
        <v>10.403415061300473</v>
      </c>
      <c r="E10" s="154">
        <v>99.999999999999986</v>
      </c>
    </row>
    <row r="11" spans="1:6" ht="13">
      <c r="A11" s="19" t="s">
        <v>6</v>
      </c>
      <c r="B11" s="21">
        <v>66.480298828263074</v>
      </c>
      <c r="C11" s="21">
        <v>15.361466538007759</v>
      </c>
      <c r="D11" s="60">
        <v>18.158234633729169</v>
      </c>
      <c r="E11" s="154">
        <v>100</v>
      </c>
    </row>
    <row r="12" spans="1:6" ht="13">
      <c r="A12" s="19" t="s">
        <v>7</v>
      </c>
      <c r="B12" s="21">
        <v>71.847831689216846</v>
      </c>
      <c r="C12" s="21">
        <v>14.758793003533292</v>
      </c>
      <c r="D12" s="60">
        <v>13.393375307249855</v>
      </c>
      <c r="E12" s="154">
        <v>99.999999999999986</v>
      </c>
    </row>
    <row r="13" spans="1:6" ht="13">
      <c r="A13" s="19" t="s">
        <v>8</v>
      </c>
      <c r="B13" s="21">
        <v>78.398488969044465</v>
      </c>
      <c r="C13" s="21">
        <v>12.146143935783675</v>
      </c>
      <c r="D13" s="60">
        <v>9.4553670951718551</v>
      </c>
      <c r="E13" s="154">
        <v>99.999999999999986</v>
      </c>
    </row>
    <row r="14" spans="1:6" ht="13">
      <c r="A14" s="19" t="s">
        <v>9</v>
      </c>
      <c r="B14" s="21">
        <v>81.780105767811577</v>
      </c>
      <c r="C14" s="21">
        <v>10.216707952768836</v>
      </c>
      <c r="D14" s="60">
        <v>8.0031862794195963</v>
      </c>
      <c r="E14" s="154">
        <v>100</v>
      </c>
    </row>
    <row r="15" spans="1:6" ht="13">
      <c r="A15" s="19" t="s">
        <v>10</v>
      </c>
      <c r="B15" s="21">
        <v>80.435460814804799</v>
      </c>
      <c r="C15" s="21">
        <v>12.456020888468199</v>
      </c>
      <c r="D15" s="60">
        <v>7.1085182967269995</v>
      </c>
      <c r="E15" s="154">
        <v>100</v>
      </c>
    </row>
    <row r="16" spans="1:6" ht="13">
      <c r="A16" s="19" t="s">
        <v>11</v>
      </c>
      <c r="B16" s="21">
        <v>77.176931464680479</v>
      </c>
      <c r="C16" s="21">
        <v>11.859434626454062</v>
      </c>
      <c r="D16" s="60">
        <v>10.963633908865461</v>
      </c>
      <c r="E16" s="154">
        <v>100</v>
      </c>
    </row>
    <row r="17" spans="1:5" s="7" customFormat="1" ht="22.5" customHeight="1">
      <c r="A17" s="7" t="s">
        <v>25</v>
      </c>
      <c r="B17" s="22">
        <v>72.463999612187905</v>
      </c>
      <c r="C17" s="22">
        <v>14.350185180934139</v>
      </c>
      <c r="D17" s="59">
        <v>13.185815206877955</v>
      </c>
      <c r="E17" s="154">
        <v>100</v>
      </c>
    </row>
    <row r="18" spans="1:5" ht="13">
      <c r="A18" s="2" t="s">
        <v>0</v>
      </c>
      <c r="B18" s="21"/>
      <c r="C18" s="21"/>
      <c r="D18" s="60"/>
      <c r="E18" s="154"/>
    </row>
    <row r="19" spans="1:5" ht="13">
      <c r="B19" s="21"/>
      <c r="C19" s="21"/>
      <c r="D19" s="60"/>
      <c r="E19" s="22"/>
    </row>
    <row r="20" spans="1:5" ht="12.75" customHeight="1">
      <c r="A20" s="55" t="s">
        <v>19</v>
      </c>
      <c r="E20" s="142"/>
    </row>
    <row r="21" spans="1:5" s="18" customFormat="1" ht="39">
      <c r="A21" s="17"/>
      <c r="B21" s="8" t="s">
        <v>20</v>
      </c>
      <c r="C21" s="8" t="s">
        <v>21</v>
      </c>
      <c r="D21" s="8" t="s">
        <v>154</v>
      </c>
      <c r="E21" s="153" t="s">
        <v>22</v>
      </c>
    </row>
    <row r="22" spans="1:5" ht="21.75" customHeight="1">
      <c r="A22" s="19" t="s">
        <v>1</v>
      </c>
      <c r="B22" s="53">
        <v>159099.37</v>
      </c>
      <c r="C22" s="53">
        <v>27925.120000000003</v>
      </c>
      <c r="D22" s="52">
        <v>35803.94</v>
      </c>
      <c r="E22" s="158">
        <v>222828.43</v>
      </c>
    </row>
    <row r="23" spans="1:5" ht="13">
      <c r="A23" s="19" t="s">
        <v>2</v>
      </c>
      <c r="B23" s="53">
        <v>586875.29</v>
      </c>
      <c r="C23" s="53">
        <v>112822.24</v>
      </c>
      <c r="D23" s="52">
        <v>128778.89</v>
      </c>
      <c r="E23" s="158">
        <v>828476.42</v>
      </c>
    </row>
    <row r="24" spans="1:5" ht="13">
      <c r="A24" s="19" t="s">
        <v>3</v>
      </c>
      <c r="B24" s="53">
        <v>144958.64000000001</v>
      </c>
      <c r="C24" s="53">
        <v>41224.259999999995</v>
      </c>
      <c r="D24" s="52">
        <v>34328.04</v>
      </c>
      <c r="E24" s="158">
        <v>220510.94000000003</v>
      </c>
    </row>
    <row r="25" spans="1:5" ht="13">
      <c r="A25" s="19" t="s">
        <v>4</v>
      </c>
      <c r="B25" s="53">
        <v>32750.11</v>
      </c>
      <c r="C25" s="53">
        <v>6844.1900000000005</v>
      </c>
      <c r="D25" s="52">
        <v>5262.15</v>
      </c>
      <c r="E25" s="158">
        <v>44856.450000000004</v>
      </c>
    </row>
    <row r="26" spans="1:5" ht="13">
      <c r="A26" s="19" t="s">
        <v>5</v>
      </c>
      <c r="B26" s="53">
        <v>423754.89</v>
      </c>
      <c r="C26" s="53">
        <v>98917.28</v>
      </c>
      <c r="D26" s="52">
        <v>60689.54</v>
      </c>
      <c r="E26" s="158">
        <v>583361.71000000008</v>
      </c>
    </row>
    <row r="27" spans="1:5" ht="13">
      <c r="A27" s="19" t="s">
        <v>6</v>
      </c>
      <c r="B27" s="53">
        <v>104197.79</v>
      </c>
      <c r="C27" s="53">
        <v>24076.77</v>
      </c>
      <c r="D27" s="52">
        <v>28460.28</v>
      </c>
      <c r="E27" s="158">
        <v>156734.84</v>
      </c>
    </row>
    <row r="28" spans="1:5" ht="13">
      <c r="A28" s="19" t="s">
        <v>7</v>
      </c>
      <c r="B28" s="53">
        <v>274617.86</v>
      </c>
      <c r="C28" s="53">
        <v>56411.28</v>
      </c>
      <c r="D28" s="52">
        <v>51192.36</v>
      </c>
      <c r="E28" s="158">
        <v>382221.5</v>
      </c>
    </row>
    <row r="29" spans="1:5" ht="13">
      <c r="A29" s="19" t="s">
        <v>8</v>
      </c>
      <c r="B29" s="53">
        <v>25186.619999999995</v>
      </c>
      <c r="C29" s="53">
        <v>3902.12</v>
      </c>
      <c r="D29" s="52">
        <v>3037.67</v>
      </c>
      <c r="E29" s="158">
        <v>32126.409999999996</v>
      </c>
    </row>
    <row r="30" spans="1:5" ht="13">
      <c r="A30" s="19" t="s">
        <v>9</v>
      </c>
      <c r="B30" s="53">
        <v>184120</v>
      </c>
      <c r="C30" s="53">
        <v>23001.93</v>
      </c>
      <c r="D30" s="52">
        <v>18018.400000000001</v>
      </c>
      <c r="E30" s="158">
        <v>225140.33</v>
      </c>
    </row>
    <row r="31" spans="1:5" ht="13">
      <c r="A31" s="19" t="s">
        <v>10</v>
      </c>
      <c r="B31" s="53">
        <v>49966.83</v>
      </c>
      <c r="C31" s="53">
        <v>7737.7300000000005</v>
      </c>
      <c r="D31" s="52">
        <v>4415.84</v>
      </c>
      <c r="E31" s="158">
        <v>62120.400000000009</v>
      </c>
    </row>
    <row r="32" spans="1:5" ht="13">
      <c r="A32" s="19" t="s">
        <v>11</v>
      </c>
      <c r="B32" s="53">
        <v>217847.61</v>
      </c>
      <c r="C32" s="53">
        <v>33475.67</v>
      </c>
      <c r="D32" s="52">
        <v>30947.09</v>
      </c>
      <c r="E32" s="158">
        <v>282270.37</v>
      </c>
    </row>
    <row r="33" spans="1:6" ht="21.75" customHeight="1">
      <c r="A33" s="7" t="s">
        <v>25</v>
      </c>
      <c r="B33" s="184">
        <v>2203375.0100000002</v>
      </c>
      <c r="C33" s="184">
        <v>436338.58999999997</v>
      </c>
      <c r="D33" s="185">
        <v>400934.2</v>
      </c>
      <c r="E33" s="186">
        <v>3040647.8000000003</v>
      </c>
    </row>
    <row r="34" spans="1:6" ht="13">
      <c r="A34" s="2" t="s">
        <v>0</v>
      </c>
      <c r="E34" s="142"/>
      <c r="F34" s="15"/>
    </row>
    <row r="35" spans="1:6" ht="13">
      <c r="F35" s="15"/>
    </row>
    <row r="36" spans="1:6">
      <c r="A36" s="6"/>
      <c r="E36" s="6"/>
    </row>
    <row r="37" spans="1:6">
      <c r="A37" s="5" t="s">
        <v>175</v>
      </c>
      <c r="E37" s="5"/>
    </row>
    <row r="38" spans="1:6">
      <c r="A38" s="5" t="s">
        <v>94</v>
      </c>
      <c r="E38" s="5"/>
    </row>
    <row r="39" spans="1:6">
      <c r="A39" s="5" t="s">
        <v>227</v>
      </c>
      <c r="E39" s="5"/>
    </row>
  </sheetData>
  <phoneticPr fontId="3" type="noConversion"/>
  <hyperlinks>
    <hyperlink ref="F1" location="Contenu!A1" display="retour"/>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39997558519241921"/>
    <pageSetUpPr fitToPage="1"/>
  </sheetPr>
  <dimension ref="A1:F39"/>
  <sheetViews>
    <sheetView zoomScale="80" zoomScaleNormal="80" workbookViewId="0">
      <selection activeCell="E2" sqref="E2"/>
    </sheetView>
  </sheetViews>
  <sheetFormatPr baseColWidth="10" defaultColWidth="11.453125" defaultRowHeight="12.5"/>
  <cols>
    <col min="1" max="1" width="43.453125" style="2" customWidth="1"/>
    <col min="2" max="3" width="16" style="2" customWidth="1"/>
    <col min="4" max="4" width="14.54296875" style="2" customWidth="1"/>
    <col min="5" max="5" width="21" style="2" bestFit="1" customWidth="1"/>
    <col min="6" max="6" width="15.54296875" style="2" bestFit="1" customWidth="1"/>
    <col min="7" max="16384" width="11.453125" style="2"/>
  </cols>
  <sheetData>
    <row r="1" spans="1:6" ht="13">
      <c r="A1" s="7" t="s">
        <v>235</v>
      </c>
      <c r="F1" s="31" t="s">
        <v>54</v>
      </c>
    </row>
    <row r="2" spans="1:6" ht="13">
      <c r="A2" s="7"/>
      <c r="F2" s="31"/>
    </row>
    <row r="3" spans="1:6" ht="13">
      <c r="A3" s="7"/>
      <c r="F3" s="31"/>
    </row>
    <row r="4" spans="1:6" ht="12.75" customHeight="1">
      <c r="A4" s="55" t="s">
        <v>12</v>
      </c>
      <c r="F4" s="142"/>
    </row>
    <row r="5" spans="1:6" s="18" customFormat="1" ht="39">
      <c r="A5" s="17"/>
      <c r="B5" s="8" t="s">
        <v>13</v>
      </c>
      <c r="C5" s="8" t="s">
        <v>203</v>
      </c>
      <c r="D5" s="8" t="s">
        <v>204</v>
      </c>
      <c r="E5" s="8" t="s">
        <v>169</v>
      </c>
      <c r="F5" s="153" t="s">
        <v>14</v>
      </c>
    </row>
    <row r="6" spans="1:6" ht="22.5" customHeight="1">
      <c r="A6" s="19" t="s">
        <v>1</v>
      </c>
      <c r="B6" s="21">
        <v>47.372022906187496</v>
      </c>
      <c r="C6" s="21">
        <v>20.22974698139911</v>
      </c>
      <c r="D6" s="60">
        <v>2.8875978578670676</v>
      </c>
      <c r="E6" s="60">
        <v>29.510632254546326</v>
      </c>
      <c r="F6" s="154">
        <v>100</v>
      </c>
    </row>
    <row r="7" spans="1:6" ht="13">
      <c r="A7" s="19" t="s">
        <v>2</v>
      </c>
      <c r="B7" s="21">
        <v>41.621735343466234</v>
      </c>
      <c r="C7" s="21">
        <v>30.21634289629062</v>
      </c>
      <c r="D7" s="60">
        <v>2.9829710499482776</v>
      </c>
      <c r="E7" s="60">
        <v>25.178950710294856</v>
      </c>
      <c r="F7" s="154">
        <v>99.999999999999986</v>
      </c>
    </row>
    <row r="8" spans="1:6" ht="13">
      <c r="A8" s="19" t="s">
        <v>3</v>
      </c>
      <c r="B8" s="21">
        <v>30.944295559064294</v>
      </c>
      <c r="C8" s="21">
        <v>38.329367604442204</v>
      </c>
      <c r="D8" s="60">
        <v>4.0793567047814463</v>
      </c>
      <c r="E8" s="60">
        <v>26.646980131712048</v>
      </c>
      <c r="F8" s="154">
        <v>100</v>
      </c>
    </row>
    <row r="9" spans="1:6" ht="13">
      <c r="A9" s="19" t="s">
        <v>4</v>
      </c>
      <c r="B9" s="21">
        <v>27.772731145025165</v>
      </c>
      <c r="C9" s="21">
        <v>41.92608818718471</v>
      </c>
      <c r="D9" s="60">
        <v>1.6784676448414984</v>
      </c>
      <c r="E9" s="60">
        <v>28.62271302294862</v>
      </c>
      <c r="F9" s="154">
        <v>100</v>
      </c>
    </row>
    <row r="10" spans="1:6" ht="13">
      <c r="A10" s="19" t="s">
        <v>5</v>
      </c>
      <c r="B10" s="21">
        <v>51.920922965632329</v>
      </c>
      <c r="C10" s="21">
        <v>13.889151816041579</v>
      </c>
      <c r="D10" s="60">
        <v>2.8874640243089584</v>
      </c>
      <c r="E10" s="60">
        <v>31.302461194017134</v>
      </c>
      <c r="F10" s="154">
        <v>100</v>
      </c>
    </row>
    <row r="11" spans="1:6" ht="13">
      <c r="A11" s="19" t="s">
        <v>6</v>
      </c>
      <c r="B11" s="21">
        <v>46.881474165622897</v>
      </c>
      <c r="C11" s="21">
        <v>15.140167560175701</v>
      </c>
      <c r="D11" s="60">
        <v>3.573540283339983</v>
      </c>
      <c r="E11" s="60">
        <v>34.404817990861417</v>
      </c>
      <c r="F11" s="154">
        <v>100</v>
      </c>
    </row>
    <row r="12" spans="1:6" ht="13">
      <c r="A12" s="19" t="s">
        <v>7</v>
      </c>
      <c r="B12" s="21">
        <v>58.319178512278846</v>
      </c>
      <c r="C12" s="21">
        <v>8.5464980318468733</v>
      </c>
      <c r="D12" s="60">
        <v>2.7996540356115225</v>
      </c>
      <c r="E12" s="60">
        <v>30.33466942026276</v>
      </c>
      <c r="F12" s="154">
        <v>100</v>
      </c>
    </row>
    <row r="13" spans="1:6" ht="13">
      <c r="A13" s="19" t="s">
        <v>8</v>
      </c>
      <c r="B13" s="21">
        <v>46.012763919890801</v>
      </c>
      <c r="C13" s="21">
        <v>7.9055069715587107</v>
      </c>
      <c r="D13" s="60">
        <v>8.8643097009443927</v>
      </c>
      <c r="E13" s="60">
        <v>37.217419407606108</v>
      </c>
      <c r="F13" s="154">
        <v>100</v>
      </c>
    </row>
    <row r="14" spans="1:6" ht="13">
      <c r="A14" s="19" t="s">
        <v>9</v>
      </c>
      <c r="B14" s="21">
        <v>46.730567021507717</v>
      </c>
      <c r="C14" s="21">
        <v>13.854991310015208</v>
      </c>
      <c r="D14" s="60">
        <v>3.0561590267217031</v>
      </c>
      <c r="E14" s="60">
        <v>36.358282641755373</v>
      </c>
      <c r="F14" s="154">
        <v>100</v>
      </c>
    </row>
    <row r="15" spans="1:6" ht="13">
      <c r="A15" s="19" t="s">
        <v>10</v>
      </c>
      <c r="B15" s="21">
        <v>38.886617381971199</v>
      </c>
      <c r="C15" s="21">
        <v>21.529302539304574</v>
      </c>
      <c r="D15" s="60">
        <v>7.1772814084863894</v>
      </c>
      <c r="E15" s="60">
        <v>32.406798670237833</v>
      </c>
      <c r="F15" s="154">
        <v>100</v>
      </c>
    </row>
    <row r="16" spans="1:6" ht="13">
      <c r="A16" s="19" t="s">
        <v>11</v>
      </c>
      <c r="B16" s="21">
        <v>53.072260007810044</v>
      </c>
      <c r="C16" s="21">
        <v>10.761990916494334</v>
      </c>
      <c r="D16" s="60">
        <v>2.3306291953352165</v>
      </c>
      <c r="E16" s="60">
        <v>33.835119880360402</v>
      </c>
      <c r="F16" s="154">
        <v>100</v>
      </c>
    </row>
    <row r="17" spans="1:6" s="7" customFormat="1" ht="22.5" customHeight="1">
      <c r="A17" s="7" t="s">
        <v>25</v>
      </c>
      <c r="B17" s="22">
        <v>46.986397018272427</v>
      </c>
      <c r="C17" s="22">
        <v>19.90652058815898</v>
      </c>
      <c r="D17" s="59">
        <v>3.1195016594111231</v>
      </c>
      <c r="E17" s="59">
        <v>29.987580734157454</v>
      </c>
      <c r="F17" s="154">
        <v>100</v>
      </c>
    </row>
    <row r="18" spans="1:6" ht="13">
      <c r="A18" s="2" t="s">
        <v>0</v>
      </c>
      <c r="B18" s="21"/>
      <c r="C18" s="21"/>
      <c r="D18" s="21"/>
      <c r="E18" s="60"/>
      <c r="F18" s="154"/>
    </row>
    <row r="19" spans="1:6" ht="13">
      <c r="B19" s="21"/>
      <c r="C19" s="21"/>
      <c r="D19" s="21"/>
      <c r="E19" s="60"/>
      <c r="F19" s="22"/>
    </row>
    <row r="20" spans="1:6" ht="12.75" customHeight="1">
      <c r="A20" s="55" t="s">
        <v>19</v>
      </c>
      <c r="F20" s="142"/>
    </row>
    <row r="21" spans="1:6" s="18" customFormat="1" ht="39">
      <c r="A21" s="17"/>
      <c r="B21" s="8" t="s">
        <v>13</v>
      </c>
      <c r="C21" s="8" t="s">
        <v>203</v>
      </c>
      <c r="D21" s="8" t="s">
        <v>204</v>
      </c>
      <c r="E21" s="8" t="s">
        <v>169</v>
      </c>
      <c r="F21" s="153" t="s">
        <v>14</v>
      </c>
    </row>
    <row r="22" spans="1:6" ht="21.75" customHeight="1">
      <c r="A22" s="19" t="s">
        <v>1</v>
      </c>
      <c r="B22" s="53">
        <v>75368.59</v>
      </c>
      <c r="C22" s="53">
        <v>32185.4</v>
      </c>
      <c r="D22" s="53">
        <v>4594.1499999999996</v>
      </c>
      <c r="E22" s="52">
        <v>46951.23</v>
      </c>
      <c r="F22" s="158">
        <v>159099.37</v>
      </c>
    </row>
    <row r="23" spans="1:6" ht="13">
      <c r="A23" s="19" t="s">
        <v>2</v>
      </c>
      <c r="B23" s="53">
        <v>244267.68</v>
      </c>
      <c r="C23" s="53">
        <v>177332.25</v>
      </c>
      <c r="D23" s="53">
        <v>17506.32</v>
      </c>
      <c r="E23" s="52">
        <v>147769.04</v>
      </c>
      <c r="F23" s="158">
        <v>586875.29</v>
      </c>
    </row>
    <row r="24" spans="1:6" ht="13">
      <c r="A24" s="19" t="s">
        <v>3</v>
      </c>
      <c r="B24" s="53">
        <v>44856.43</v>
      </c>
      <c r="C24" s="53">
        <v>55561.73</v>
      </c>
      <c r="D24" s="53">
        <v>5913.38</v>
      </c>
      <c r="E24" s="52">
        <v>38627.1</v>
      </c>
      <c r="F24" s="158">
        <v>144958.64000000001</v>
      </c>
    </row>
    <row r="25" spans="1:6" ht="13">
      <c r="A25" s="19" t="s">
        <v>4</v>
      </c>
      <c r="B25" s="53">
        <v>9095.6</v>
      </c>
      <c r="C25" s="53">
        <v>13730.84</v>
      </c>
      <c r="D25" s="53">
        <v>549.70000000000005</v>
      </c>
      <c r="E25" s="52">
        <v>9373.9699999999993</v>
      </c>
      <c r="F25" s="158">
        <v>32750.11</v>
      </c>
    </row>
    <row r="26" spans="1:6" ht="13">
      <c r="A26" s="19" t="s">
        <v>5</v>
      </c>
      <c r="B26" s="53">
        <v>220017.45</v>
      </c>
      <c r="C26" s="53">
        <v>58855.96</v>
      </c>
      <c r="D26" s="53">
        <v>12235.77</v>
      </c>
      <c r="E26" s="52">
        <v>132645.71</v>
      </c>
      <c r="F26" s="158">
        <v>423754.89</v>
      </c>
    </row>
    <row r="27" spans="1:6" ht="13">
      <c r="A27" s="19" t="s">
        <v>6</v>
      </c>
      <c r="B27" s="53">
        <v>48849.46</v>
      </c>
      <c r="C27" s="53">
        <v>15775.72</v>
      </c>
      <c r="D27" s="53">
        <v>3723.55</v>
      </c>
      <c r="E27" s="52">
        <v>35849.06</v>
      </c>
      <c r="F27" s="158">
        <v>104197.79</v>
      </c>
    </row>
    <row r="28" spans="1:6" ht="13">
      <c r="A28" s="19" t="s">
        <v>7</v>
      </c>
      <c r="B28" s="53">
        <v>160154.88</v>
      </c>
      <c r="C28" s="53">
        <v>23470.21</v>
      </c>
      <c r="D28" s="53">
        <v>7688.35</v>
      </c>
      <c r="E28" s="52">
        <v>83304.42</v>
      </c>
      <c r="F28" s="158">
        <v>274617.86</v>
      </c>
    </row>
    <row r="29" spans="1:6" ht="13">
      <c r="A29" s="19" t="s">
        <v>8</v>
      </c>
      <c r="B29" s="53">
        <v>11589.06</v>
      </c>
      <c r="C29" s="53">
        <v>1991.13</v>
      </c>
      <c r="D29" s="53">
        <v>2232.62</v>
      </c>
      <c r="E29" s="52">
        <v>9373.81</v>
      </c>
      <c r="F29" s="158">
        <v>25186.619999999995</v>
      </c>
    </row>
    <row r="30" spans="1:6" ht="13">
      <c r="A30" s="19" t="s">
        <v>9</v>
      </c>
      <c r="B30" s="53">
        <v>86040.320000000007</v>
      </c>
      <c r="C30" s="53">
        <v>25509.81</v>
      </c>
      <c r="D30" s="53">
        <v>5627</v>
      </c>
      <c r="E30" s="52">
        <v>66942.87</v>
      </c>
      <c r="F30" s="158">
        <v>184120</v>
      </c>
    </row>
    <row r="31" spans="1:6" ht="13">
      <c r="A31" s="19" t="s">
        <v>10</v>
      </c>
      <c r="B31" s="53">
        <v>19430.41</v>
      </c>
      <c r="C31" s="53">
        <v>10757.51</v>
      </c>
      <c r="D31" s="53">
        <v>3586.26</v>
      </c>
      <c r="E31" s="52">
        <v>16192.65</v>
      </c>
      <c r="F31" s="158">
        <v>49966.83</v>
      </c>
    </row>
    <row r="32" spans="1:6" ht="13">
      <c r="A32" s="19" t="s">
        <v>11</v>
      </c>
      <c r="B32" s="53">
        <v>115616.65</v>
      </c>
      <c r="C32" s="53">
        <v>23444.74</v>
      </c>
      <c r="D32" s="53">
        <v>5077.22</v>
      </c>
      <c r="E32" s="52">
        <v>73709</v>
      </c>
      <c r="F32" s="158">
        <v>217847.61</v>
      </c>
    </row>
    <row r="33" spans="1:6" ht="21.75" customHeight="1">
      <c r="A33" s="7" t="s">
        <v>25</v>
      </c>
      <c r="B33" s="184">
        <v>1035286.53</v>
      </c>
      <c r="C33" s="184">
        <v>438615.30000000005</v>
      </c>
      <c r="D33" s="184">
        <v>68734.320000000007</v>
      </c>
      <c r="E33" s="185">
        <v>660738.86</v>
      </c>
      <c r="F33" s="186">
        <v>2203375.0100000002</v>
      </c>
    </row>
    <row r="34" spans="1:6">
      <c r="A34" s="2" t="s">
        <v>0</v>
      </c>
      <c r="E34" s="52"/>
      <c r="F34" s="142"/>
    </row>
    <row r="37" spans="1:6">
      <c r="A37" s="5" t="s">
        <v>175</v>
      </c>
    </row>
    <row r="38" spans="1:6">
      <c r="A38" s="5" t="s">
        <v>94</v>
      </c>
    </row>
    <row r="39" spans="1:6">
      <c r="A39" s="5" t="s">
        <v>227</v>
      </c>
    </row>
  </sheetData>
  <phoneticPr fontId="3" type="noConversion"/>
  <hyperlinks>
    <hyperlink ref="F1" location="Contenu!A1" display="retour"/>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39997558519241921"/>
    <pageSetUpPr fitToPage="1"/>
  </sheetPr>
  <dimension ref="A1:G42"/>
  <sheetViews>
    <sheetView zoomScale="80" zoomScaleNormal="80" workbookViewId="0">
      <selection activeCell="D4" sqref="D4"/>
    </sheetView>
  </sheetViews>
  <sheetFormatPr baseColWidth="10" defaultColWidth="11.453125" defaultRowHeight="13"/>
  <cols>
    <col min="1" max="1" width="49" style="7" customWidth="1"/>
    <col min="2" max="2" width="20.54296875" style="2" bestFit="1" customWidth="1"/>
    <col min="3" max="3" width="23.7265625" style="2" customWidth="1"/>
    <col min="4" max="4" width="16.453125" style="2" bestFit="1" customWidth="1"/>
    <col min="5" max="5" width="16.1796875" style="2" bestFit="1" customWidth="1"/>
    <col min="6" max="6" width="17.453125" style="2" bestFit="1" customWidth="1"/>
    <col min="7" max="7" width="18.54296875" style="27" customWidth="1"/>
    <col min="8" max="16384" width="11.453125" style="2"/>
  </cols>
  <sheetData>
    <row r="1" spans="1:7">
      <c r="A1" s="7" t="s">
        <v>236</v>
      </c>
      <c r="D1" s="31" t="s">
        <v>54</v>
      </c>
      <c r="F1" s="31"/>
      <c r="G1" s="35"/>
    </row>
    <row r="2" spans="1:7">
      <c r="A2" s="7" t="s">
        <v>0</v>
      </c>
    </row>
    <row r="4" spans="1:7" ht="12.75" customHeight="1">
      <c r="A4" s="55" t="s">
        <v>12</v>
      </c>
      <c r="F4" s="142"/>
    </row>
    <row r="5" spans="1:7" s="18" customFormat="1" ht="33.75" customHeight="1">
      <c r="A5" s="17"/>
      <c r="B5" s="8" t="s">
        <v>23</v>
      </c>
      <c r="C5" s="8" t="s">
        <v>205</v>
      </c>
      <c r="D5" s="8" t="s">
        <v>24</v>
      </c>
      <c r="E5" s="8" t="s">
        <v>17</v>
      </c>
      <c r="F5" s="143" t="s">
        <v>14</v>
      </c>
    </row>
    <row r="6" spans="1:7" ht="22.5" customHeight="1">
      <c r="A6" s="19" t="s">
        <v>1</v>
      </c>
      <c r="B6" s="60">
        <v>65.364795204562071</v>
      </c>
      <c r="C6" s="60">
        <v>26.777236030677415</v>
      </c>
      <c r="D6" s="60">
        <v>5.4102023327811155</v>
      </c>
      <c r="E6" s="21">
        <v>2.4477664319793995</v>
      </c>
      <c r="F6" s="161">
        <v>100</v>
      </c>
    </row>
    <row r="7" spans="1:7">
      <c r="A7" s="19" t="s">
        <v>2</v>
      </c>
      <c r="B7" s="60">
        <v>54.503495048133118</v>
      </c>
      <c r="C7" s="60">
        <v>39.653095502065163</v>
      </c>
      <c r="D7" s="60">
        <v>3.4884154761047346</v>
      </c>
      <c r="E7" s="21">
        <v>2.3549939736969949</v>
      </c>
      <c r="F7" s="161">
        <v>100</v>
      </c>
    </row>
    <row r="8" spans="1:7">
      <c r="A8" s="19" t="s">
        <v>3</v>
      </c>
      <c r="B8" s="60">
        <v>53.701832040540395</v>
      </c>
      <c r="C8" s="60">
        <v>42.734984362454568</v>
      </c>
      <c r="D8" s="60">
        <v>1.7761566942594009</v>
      </c>
      <c r="E8" s="21">
        <v>1.7870269027456462</v>
      </c>
      <c r="F8" s="161">
        <v>100.00000000000001</v>
      </c>
    </row>
    <row r="9" spans="1:7">
      <c r="A9" s="19" t="s">
        <v>4</v>
      </c>
      <c r="B9" s="60">
        <v>55.404275373675517</v>
      </c>
      <c r="C9" s="60">
        <v>40.927621747874262</v>
      </c>
      <c r="D9" s="60">
        <v>0.73545754755784154</v>
      </c>
      <c r="E9" s="21">
        <v>2.9326453308923597</v>
      </c>
      <c r="F9" s="161">
        <v>99.999999999999986</v>
      </c>
    </row>
    <row r="10" spans="1:7">
      <c r="A10" s="19" t="s">
        <v>5</v>
      </c>
      <c r="B10" s="60">
        <v>62.75690428842168</v>
      </c>
      <c r="C10" s="60">
        <v>19.886097769426794</v>
      </c>
      <c r="D10" s="60">
        <v>14.728745223953762</v>
      </c>
      <c r="E10" s="21">
        <v>2.6282527181977713</v>
      </c>
      <c r="F10" s="161">
        <v>100.00000000000001</v>
      </c>
    </row>
    <row r="11" spans="1:7">
      <c r="A11" s="19" t="s">
        <v>6</v>
      </c>
      <c r="B11" s="60">
        <v>78.329623458319801</v>
      </c>
      <c r="C11" s="60">
        <v>17.199392298483222</v>
      </c>
      <c r="D11" s="60">
        <v>3.0281014738012302</v>
      </c>
      <c r="E11" s="21">
        <v>1.4428827693957516</v>
      </c>
      <c r="F11" s="161">
        <v>100</v>
      </c>
    </row>
    <row r="12" spans="1:7">
      <c r="A12" s="19" t="s">
        <v>7</v>
      </c>
      <c r="B12" s="60">
        <v>84.311026459788366</v>
      </c>
      <c r="C12" s="60">
        <v>11.767956538289971</v>
      </c>
      <c r="D12" s="60">
        <v>2.2516158824137311</v>
      </c>
      <c r="E12" s="21">
        <v>1.6694011195079295</v>
      </c>
      <c r="F12" s="161">
        <v>99.999999999999986</v>
      </c>
    </row>
    <row r="13" spans="1:7">
      <c r="A13" s="19" t="s">
        <v>8</v>
      </c>
      <c r="B13" s="60">
        <v>64.397764954129642</v>
      </c>
      <c r="C13" s="60">
        <v>19.346170331512301</v>
      </c>
      <c r="D13" s="60">
        <v>10.936702855999163</v>
      </c>
      <c r="E13" s="21">
        <v>5.319361858358902</v>
      </c>
      <c r="F13" s="161">
        <v>100</v>
      </c>
    </row>
    <row r="14" spans="1:7">
      <c r="A14" s="19" t="s">
        <v>9</v>
      </c>
      <c r="B14" s="60">
        <v>56.415571727394578</v>
      </c>
      <c r="C14" s="60">
        <v>25.649796922221935</v>
      </c>
      <c r="D14" s="60">
        <v>15.003188677782045</v>
      </c>
      <c r="E14" s="21">
        <v>2.9314426726014537</v>
      </c>
      <c r="F14" s="161">
        <v>100.00000000000001</v>
      </c>
    </row>
    <row r="15" spans="1:7">
      <c r="A15" s="19" t="s">
        <v>10</v>
      </c>
      <c r="B15" s="60">
        <v>40.745368551173442</v>
      </c>
      <c r="C15" s="60">
        <v>19.755004836574646</v>
      </c>
      <c r="D15" s="60">
        <v>26.320222290870266</v>
      </c>
      <c r="E15" s="21">
        <v>13.179404321381655</v>
      </c>
      <c r="F15" s="161">
        <v>100</v>
      </c>
    </row>
    <row r="16" spans="1:7">
      <c r="A16" s="19" t="s">
        <v>11</v>
      </c>
      <c r="B16" s="60">
        <v>74.353717987029086</v>
      </c>
      <c r="C16" s="60">
        <v>16.239566075572583</v>
      </c>
      <c r="D16" s="60">
        <v>7.4787096838190754</v>
      </c>
      <c r="E16" s="21">
        <v>1.9280062535792366</v>
      </c>
      <c r="F16" s="161">
        <v>99.999999999999986</v>
      </c>
    </row>
    <row r="17" spans="1:6" ht="21" customHeight="1">
      <c r="A17" s="7" t="s">
        <v>25</v>
      </c>
      <c r="B17" s="59">
        <v>63.620909244267565</v>
      </c>
      <c r="C17" s="59">
        <v>26.665286741428673</v>
      </c>
      <c r="D17" s="59">
        <v>7.2099441624910057</v>
      </c>
      <c r="E17" s="22">
        <v>2.5038598518127628</v>
      </c>
      <c r="F17" s="161">
        <v>100</v>
      </c>
    </row>
    <row r="18" spans="1:6">
      <c r="A18" s="16" t="s">
        <v>0</v>
      </c>
      <c r="B18" s="60"/>
      <c r="C18" s="21"/>
      <c r="D18" s="60"/>
      <c r="E18" s="21"/>
      <c r="F18" s="154"/>
    </row>
    <row r="19" spans="1:6">
      <c r="A19" s="16"/>
      <c r="B19" s="60"/>
      <c r="C19" s="21"/>
      <c r="D19" s="60"/>
      <c r="E19" s="21"/>
      <c r="F19" s="22"/>
    </row>
    <row r="20" spans="1:6" ht="12.75" customHeight="1">
      <c r="A20" s="55" t="s">
        <v>19</v>
      </c>
      <c r="F20" s="142"/>
    </row>
    <row r="21" spans="1:6" s="18" customFormat="1" ht="33.75" customHeight="1">
      <c r="A21" s="17"/>
      <c r="B21" s="8" t="s">
        <v>23</v>
      </c>
      <c r="C21" s="8" t="s">
        <v>205</v>
      </c>
      <c r="D21" s="8" t="s">
        <v>24</v>
      </c>
      <c r="E21" s="8" t="s">
        <v>17</v>
      </c>
      <c r="F21" s="143" t="s">
        <v>14</v>
      </c>
    </row>
    <row r="22" spans="1:6" ht="22.5" customHeight="1">
      <c r="A22" s="19" t="s">
        <v>1</v>
      </c>
      <c r="B22" s="52">
        <v>145651.35999999999</v>
      </c>
      <c r="C22" s="52">
        <v>59667.3</v>
      </c>
      <c r="D22" s="52">
        <v>12055.47</v>
      </c>
      <c r="E22" s="52">
        <v>5454.32</v>
      </c>
      <c r="F22" s="154">
        <v>222828.44999999998</v>
      </c>
    </row>
    <row r="23" spans="1:6">
      <c r="A23" s="19" t="s">
        <v>2</v>
      </c>
      <c r="B23" s="52">
        <v>451548.61</v>
      </c>
      <c r="C23" s="52">
        <v>328516.55</v>
      </c>
      <c r="D23" s="52">
        <v>28900.7</v>
      </c>
      <c r="E23" s="52">
        <v>19510.57</v>
      </c>
      <c r="F23" s="154">
        <v>828476.42999999982</v>
      </c>
    </row>
    <row r="24" spans="1:6">
      <c r="A24" s="19" t="s">
        <v>3</v>
      </c>
      <c r="B24" s="52">
        <v>118418.42</v>
      </c>
      <c r="C24" s="52">
        <v>94235.32</v>
      </c>
      <c r="D24" s="52">
        <v>3916.62</v>
      </c>
      <c r="E24" s="52">
        <v>3940.59</v>
      </c>
      <c r="F24" s="154">
        <v>220510.94999999998</v>
      </c>
    </row>
    <row r="25" spans="1:6">
      <c r="A25" s="19" t="s">
        <v>4</v>
      </c>
      <c r="B25" s="52">
        <v>24852.38</v>
      </c>
      <c r="C25" s="52">
        <v>18358.669999999998</v>
      </c>
      <c r="D25" s="52">
        <v>329.9</v>
      </c>
      <c r="E25" s="52">
        <v>1315.48</v>
      </c>
      <c r="F25" s="154">
        <v>44856.430000000008</v>
      </c>
    </row>
    <row r="26" spans="1:6">
      <c r="A26" s="19" t="s">
        <v>5</v>
      </c>
      <c r="B26" s="52">
        <v>366099.75</v>
      </c>
      <c r="C26" s="52">
        <v>116007.88</v>
      </c>
      <c r="D26" s="52">
        <v>85921.86</v>
      </c>
      <c r="E26" s="52">
        <v>15332.22</v>
      </c>
      <c r="F26" s="154">
        <v>583361.71</v>
      </c>
    </row>
    <row r="27" spans="1:6">
      <c r="A27" s="19" t="s">
        <v>6</v>
      </c>
      <c r="B27" s="52">
        <v>122769.81</v>
      </c>
      <c r="C27" s="52">
        <v>26957.439999999999</v>
      </c>
      <c r="D27" s="52">
        <v>4746.09</v>
      </c>
      <c r="E27" s="52">
        <v>2261.5</v>
      </c>
      <c r="F27" s="154">
        <v>156734.84</v>
      </c>
    </row>
    <row r="28" spans="1:6">
      <c r="A28" s="19" t="s">
        <v>7</v>
      </c>
      <c r="B28" s="52">
        <v>322254.87</v>
      </c>
      <c r="C28" s="52">
        <v>44979.66</v>
      </c>
      <c r="D28" s="52">
        <v>8606.16</v>
      </c>
      <c r="E28" s="52">
        <v>6380.81</v>
      </c>
      <c r="F28" s="154">
        <v>382221.5</v>
      </c>
    </row>
    <row r="29" spans="1:6">
      <c r="A29" s="19" t="s">
        <v>8</v>
      </c>
      <c r="B29" s="52">
        <v>20688.689999999999</v>
      </c>
      <c r="C29" s="52">
        <v>6215.23</v>
      </c>
      <c r="D29" s="52">
        <v>3513.57</v>
      </c>
      <c r="E29" s="52">
        <v>1708.92</v>
      </c>
      <c r="F29" s="154">
        <v>32126.409999999996</v>
      </c>
    </row>
    <row r="30" spans="1:6">
      <c r="A30" s="19" t="s">
        <v>9</v>
      </c>
      <c r="B30" s="52">
        <v>127014.21</v>
      </c>
      <c r="C30" s="52">
        <v>57748.04</v>
      </c>
      <c r="D30" s="52">
        <v>33778.230000000003</v>
      </c>
      <c r="E30" s="52">
        <v>6599.86</v>
      </c>
      <c r="F30" s="154">
        <v>225140.34</v>
      </c>
    </row>
    <row r="31" spans="1:6">
      <c r="A31" s="19" t="s">
        <v>10</v>
      </c>
      <c r="B31" s="52">
        <v>25311.19</v>
      </c>
      <c r="C31" s="52">
        <v>12271.89</v>
      </c>
      <c r="D31" s="52">
        <v>16350.23</v>
      </c>
      <c r="E31" s="52">
        <v>8187.1</v>
      </c>
      <c r="F31" s="154">
        <v>62120.409999999996</v>
      </c>
    </row>
    <row r="32" spans="1:6">
      <c r="A32" s="19" t="s">
        <v>11</v>
      </c>
      <c r="B32" s="52">
        <v>209878.5</v>
      </c>
      <c r="C32" s="52">
        <v>45839.48</v>
      </c>
      <c r="D32" s="52">
        <v>21110.18</v>
      </c>
      <c r="E32" s="52">
        <v>5442.19</v>
      </c>
      <c r="F32" s="154">
        <v>282270.35000000003</v>
      </c>
    </row>
    <row r="33" spans="1:7" ht="21" customHeight="1">
      <c r="A33" s="7" t="s">
        <v>25</v>
      </c>
      <c r="B33" s="181">
        <v>1934487.79</v>
      </c>
      <c r="C33" s="183">
        <v>810797.46</v>
      </c>
      <c r="D33" s="181">
        <v>219229.01</v>
      </c>
      <c r="E33" s="181">
        <v>76133.56</v>
      </c>
      <c r="F33" s="182">
        <v>3040647.82</v>
      </c>
    </row>
    <row r="34" spans="1:7" s="5" customFormat="1" ht="17.25" customHeight="1">
      <c r="A34" s="5" t="s">
        <v>0</v>
      </c>
      <c r="F34" s="166"/>
      <c r="G34" s="30"/>
    </row>
    <row r="35" spans="1:7" ht="12.5">
      <c r="A35" s="5" t="s">
        <v>0</v>
      </c>
    </row>
    <row r="36" spans="1:7" ht="12.5">
      <c r="A36" s="5"/>
    </row>
    <row r="37" spans="1:7" ht="12.5">
      <c r="A37" s="5"/>
    </row>
    <row r="38" spans="1:7" ht="12.5">
      <c r="A38" s="5" t="s">
        <v>175</v>
      </c>
    </row>
    <row r="39" spans="1:7" ht="12.5">
      <c r="A39" s="5" t="s">
        <v>94</v>
      </c>
    </row>
    <row r="40" spans="1:7" ht="12.5">
      <c r="A40" s="5" t="s">
        <v>227</v>
      </c>
    </row>
    <row r="41" spans="1:7" ht="12.5">
      <c r="A41" s="2"/>
    </row>
    <row r="42" spans="1:7" ht="12.5">
      <c r="A42" s="2"/>
    </row>
  </sheetData>
  <phoneticPr fontId="3" type="noConversion"/>
  <hyperlinks>
    <hyperlink ref="D1" location="Contenu!A1" display="retour"/>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39997558519241921"/>
    <pageSetUpPr fitToPage="1"/>
  </sheetPr>
  <dimension ref="A1:M95"/>
  <sheetViews>
    <sheetView zoomScale="70" zoomScaleNormal="70" workbookViewId="0">
      <pane ySplit="4" topLeftCell="A5" activePane="bottomLeft" state="frozen"/>
      <selection activeCell="A34" sqref="A34"/>
      <selection pane="bottomLeft" activeCell="I2" sqref="I2"/>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1.81640625" style="54" customWidth="1"/>
    <col min="7" max="7" width="18.453125" style="2" customWidth="1"/>
    <col min="8" max="8" width="18.453125" style="54" customWidth="1"/>
    <col min="9" max="9" width="18.453125" style="2" customWidth="1"/>
    <col min="10" max="10" width="18.453125" style="54" customWidth="1"/>
    <col min="11" max="12" width="18.453125" style="2" customWidth="1"/>
    <col min="13" max="13" width="18.453125" style="54" customWidth="1"/>
    <col min="14" max="16384" width="11.453125" style="2"/>
  </cols>
  <sheetData>
    <row r="1" spans="1:13">
      <c r="A1" s="7" t="s">
        <v>237</v>
      </c>
      <c r="L1" s="31" t="s">
        <v>54</v>
      </c>
    </row>
    <row r="2" spans="1:13">
      <c r="A2" s="29"/>
    </row>
    <row r="3" spans="1:13">
      <c r="A3" s="167"/>
      <c r="B3" s="167"/>
      <c r="C3" s="168"/>
      <c r="D3" s="229" t="s">
        <v>19</v>
      </c>
      <c r="E3" s="229"/>
      <c r="F3" s="229"/>
      <c r="G3" s="229"/>
      <c r="H3" s="229"/>
      <c r="I3" s="229"/>
      <c r="J3" s="229"/>
      <c r="K3" s="229"/>
      <c r="L3" s="229"/>
      <c r="M3" s="175" t="s">
        <v>32</v>
      </c>
    </row>
    <row r="4" spans="1:13" ht="32.25" customHeight="1">
      <c r="A4" s="7" t="s">
        <v>0</v>
      </c>
      <c r="D4" s="8" t="s">
        <v>23</v>
      </c>
      <c r="E4" s="193" t="s">
        <v>172</v>
      </c>
      <c r="F4" s="8" t="s">
        <v>205</v>
      </c>
      <c r="G4" s="193" t="s">
        <v>172</v>
      </c>
      <c r="H4" s="8" t="s">
        <v>24</v>
      </c>
      <c r="I4" s="193" t="s">
        <v>172</v>
      </c>
      <c r="J4" s="8" t="s">
        <v>17</v>
      </c>
      <c r="K4" s="193" t="s">
        <v>172</v>
      </c>
      <c r="L4" s="169" t="s">
        <v>14</v>
      </c>
      <c r="M4" s="170" t="s">
        <v>84</v>
      </c>
    </row>
    <row r="5" spans="1:13" s="65" customFormat="1">
      <c r="A5" s="64" t="s">
        <v>26</v>
      </c>
      <c r="B5" s="64"/>
      <c r="C5" s="64"/>
      <c r="D5" s="81"/>
      <c r="E5" s="194"/>
      <c r="F5" s="81"/>
      <c r="G5" s="194"/>
      <c r="H5" s="81"/>
      <c r="I5" s="194"/>
      <c r="J5" s="81"/>
      <c r="K5" s="194"/>
      <c r="L5" s="171"/>
      <c r="M5" s="171"/>
    </row>
    <row r="6" spans="1:13" s="65" customFormat="1">
      <c r="A6" s="64"/>
      <c r="B6" s="66" t="s">
        <v>1</v>
      </c>
      <c r="C6" s="66"/>
      <c r="D6" s="78">
        <v>19256</v>
      </c>
      <c r="E6" s="195">
        <v>9.1118346150912348</v>
      </c>
      <c r="F6" s="78">
        <v>16988.990000000002</v>
      </c>
      <c r="G6" s="195">
        <v>18.237641036122771</v>
      </c>
      <c r="H6" s="78">
        <v>3410.36</v>
      </c>
      <c r="I6" s="195">
        <v>12.971059334620666</v>
      </c>
      <c r="J6" s="78">
        <v>390.59</v>
      </c>
      <c r="K6" s="195">
        <v>12.625906722352243</v>
      </c>
      <c r="L6" s="151">
        <v>40045.94</v>
      </c>
      <c r="M6" s="154">
        <v>11.994520120084358</v>
      </c>
    </row>
    <row r="7" spans="1:13" s="65" customFormat="1">
      <c r="A7" s="64"/>
      <c r="B7" s="66" t="s">
        <v>2</v>
      </c>
      <c r="C7" s="66"/>
      <c r="D7" s="78">
        <v>47407.4</v>
      </c>
      <c r="E7" s="195">
        <v>22.432924196690706</v>
      </c>
      <c r="F7" s="78">
        <v>25491.01</v>
      </c>
      <c r="G7" s="195">
        <v>27.364539624086881</v>
      </c>
      <c r="H7" s="78">
        <v>6292</v>
      </c>
      <c r="I7" s="195">
        <v>23.931170120876747</v>
      </c>
      <c r="J7" s="78">
        <v>359.09</v>
      </c>
      <c r="K7" s="195">
        <v>11.607662369567747</v>
      </c>
      <c r="L7" s="151">
        <v>79549.5</v>
      </c>
      <c r="M7" s="154">
        <v>23.826587122006639</v>
      </c>
    </row>
    <row r="8" spans="1:13" s="65" customFormat="1">
      <c r="A8" s="64"/>
      <c r="B8" s="66" t="s">
        <v>3</v>
      </c>
      <c r="C8" s="66"/>
      <c r="D8" s="78">
        <v>11670.7</v>
      </c>
      <c r="E8" s="195">
        <v>5.5225118530507515</v>
      </c>
      <c r="F8" s="78">
        <v>2413.7399999999998</v>
      </c>
      <c r="G8" s="195">
        <v>2.5911442454513751</v>
      </c>
      <c r="H8" s="78">
        <v>127.03</v>
      </c>
      <c r="I8" s="195">
        <v>0.48314948195406443</v>
      </c>
      <c r="J8" s="78">
        <v>76.599999999999994</v>
      </c>
      <c r="K8" s="195">
        <v>2.4761116642315</v>
      </c>
      <c r="L8" s="151">
        <v>14288.070000000002</v>
      </c>
      <c r="M8" s="154">
        <v>4.2795485158339082</v>
      </c>
    </row>
    <row r="9" spans="1:13" s="65" customFormat="1">
      <c r="A9" s="64"/>
      <c r="B9" s="66" t="s">
        <v>4</v>
      </c>
      <c r="C9" s="66"/>
      <c r="D9" s="78">
        <v>19876.52</v>
      </c>
      <c r="E9" s="195">
        <v>9.4054613088675332</v>
      </c>
      <c r="F9" s="78">
        <v>16449.400000000001</v>
      </c>
      <c r="G9" s="195">
        <v>17.658392432957925</v>
      </c>
      <c r="H9" s="78">
        <v>288.5</v>
      </c>
      <c r="I9" s="195">
        <v>1.097289030494746</v>
      </c>
      <c r="J9" s="78">
        <v>999.04</v>
      </c>
      <c r="K9" s="195">
        <v>32.29418533986734</v>
      </c>
      <c r="L9" s="151">
        <v>37613.46</v>
      </c>
      <c r="M9" s="154">
        <v>11.265946129769663</v>
      </c>
    </row>
    <row r="10" spans="1:13" s="65" customFormat="1">
      <c r="A10" s="64"/>
      <c r="B10" s="66" t="s">
        <v>5</v>
      </c>
      <c r="C10" s="66"/>
      <c r="D10" s="78">
        <v>17949.18</v>
      </c>
      <c r="E10" s="195">
        <v>8.4934544888088546</v>
      </c>
      <c r="F10" s="78">
        <v>5374.55</v>
      </c>
      <c r="G10" s="195">
        <v>5.7695668565755591</v>
      </c>
      <c r="H10" s="78">
        <v>6147.53</v>
      </c>
      <c r="I10" s="195">
        <v>23.381688851429345</v>
      </c>
      <c r="J10" s="78">
        <v>167.17</v>
      </c>
      <c r="K10" s="195">
        <v>5.4038066176185371</v>
      </c>
      <c r="L10" s="151">
        <v>29638.429999999997</v>
      </c>
      <c r="M10" s="154">
        <v>8.877273075940078</v>
      </c>
    </row>
    <row r="11" spans="1:13" s="65" customFormat="1">
      <c r="A11" s="64"/>
      <c r="B11" s="66" t="s">
        <v>6</v>
      </c>
      <c r="C11" s="66"/>
      <c r="D11" s="78">
        <v>9349.2800000000007</v>
      </c>
      <c r="E11" s="195">
        <v>4.4240285173546008</v>
      </c>
      <c r="F11" s="78">
        <v>4656.97</v>
      </c>
      <c r="G11" s="195">
        <v>4.9992464046416316</v>
      </c>
      <c r="H11" s="78">
        <v>405.39</v>
      </c>
      <c r="I11" s="195">
        <v>1.5418717506837611</v>
      </c>
      <c r="J11" s="78">
        <v>174.12</v>
      </c>
      <c r="K11" s="195">
        <v>5.6284668795821</v>
      </c>
      <c r="L11" s="151">
        <v>14585.76</v>
      </c>
      <c r="M11" s="154">
        <v>4.3687123285586908</v>
      </c>
    </row>
    <row r="12" spans="1:13" s="65" customFormat="1">
      <c r="A12" s="64"/>
      <c r="B12" s="66" t="s">
        <v>7</v>
      </c>
      <c r="C12" s="66"/>
      <c r="D12" s="78">
        <v>40116.18</v>
      </c>
      <c r="E12" s="195">
        <v>18.982758493416632</v>
      </c>
      <c r="F12" s="78">
        <v>5623.86</v>
      </c>
      <c r="G12" s="195">
        <v>6.0372005585623034</v>
      </c>
      <c r="H12" s="78">
        <v>1381.16</v>
      </c>
      <c r="I12" s="195">
        <v>5.2531428677924552</v>
      </c>
      <c r="J12" s="78">
        <v>759.06</v>
      </c>
      <c r="K12" s="195">
        <v>24.536779632526926</v>
      </c>
      <c r="L12" s="151">
        <v>47880.26</v>
      </c>
      <c r="M12" s="154">
        <v>14.34104785466068</v>
      </c>
    </row>
    <row r="13" spans="1:13" s="65" customFormat="1">
      <c r="A13" s="64"/>
      <c r="B13" s="66" t="s">
        <v>9</v>
      </c>
      <c r="C13" s="66"/>
      <c r="D13" s="78">
        <v>11526.95</v>
      </c>
      <c r="E13" s="195">
        <v>5.4544901337986031</v>
      </c>
      <c r="F13" s="78">
        <v>6899.55</v>
      </c>
      <c r="G13" s="195">
        <v>7.4066507903519181</v>
      </c>
      <c r="H13" s="78">
        <v>5215.95</v>
      </c>
      <c r="I13" s="195">
        <v>19.838491225681352</v>
      </c>
      <c r="J13" s="78">
        <v>83.24</v>
      </c>
      <c r="K13" s="195">
        <v>2.690751108754962</v>
      </c>
      <c r="L13" s="151">
        <v>23725.690000000002</v>
      </c>
      <c r="M13" s="154">
        <v>7.1062950718071365</v>
      </c>
    </row>
    <row r="14" spans="1:13" s="65" customFormat="1">
      <c r="A14" s="64"/>
      <c r="B14" s="66" t="s">
        <v>11</v>
      </c>
      <c r="C14" s="66"/>
      <c r="D14" s="78">
        <v>34177.35</v>
      </c>
      <c r="E14" s="195">
        <v>16.172536392921085</v>
      </c>
      <c r="F14" s="78">
        <v>9255.3700000000008</v>
      </c>
      <c r="G14" s="195">
        <v>9.935618051249639</v>
      </c>
      <c r="H14" s="78">
        <v>3024.15</v>
      </c>
      <c r="I14" s="195">
        <v>11.50213733646685</v>
      </c>
      <c r="J14" s="78">
        <v>84.65</v>
      </c>
      <c r="K14" s="195">
        <v>2.7363296654986486</v>
      </c>
      <c r="L14" s="151">
        <v>46541.520000000004</v>
      </c>
      <c r="M14" s="154">
        <v>13.940069781338845</v>
      </c>
    </row>
    <row r="15" spans="1:13" s="64" customFormat="1" ht="20.25" customHeight="1">
      <c r="B15" s="64" t="s">
        <v>238</v>
      </c>
      <c r="D15" s="71">
        <v>211329.56</v>
      </c>
      <c r="E15" s="196">
        <v>99.999999999999986</v>
      </c>
      <c r="F15" s="71">
        <v>93153.44</v>
      </c>
      <c r="G15" s="196">
        <v>100</v>
      </c>
      <c r="H15" s="71">
        <v>26292.070000000003</v>
      </c>
      <c r="I15" s="196">
        <v>99.999999999999972</v>
      </c>
      <c r="J15" s="71">
        <v>3093.56</v>
      </c>
      <c r="K15" s="196">
        <v>100.00000000000001</v>
      </c>
      <c r="L15" s="154">
        <v>333868.63</v>
      </c>
      <c r="M15" s="154">
        <v>100.00000000000001</v>
      </c>
    </row>
    <row r="16" spans="1:13" s="65" customFormat="1">
      <c r="A16" s="64" t="s">
        <v>0</v>
      </c>
      <c r="B16" s="64"/>
      <c r="C16" s="64"/>
      <c r="D16" s="81"/>
      <c r="E16" s="194"/>
      <c r="F16" s="81"/>
      <c r="G16" s="194"/>
      <c r="H16" s="81"/>
      <c r="I16" s="194"/>
      <c r="J16" s="81"/>
      <c r="K16" s="194"/>
      <c r="L16" s="154"/>
      <c r="M16" s="154"/>
    </row>
    <row r="17" spans="1:13" s="65" customFormat="1">
      <c r="A17" s="64" t="s">
        <v>27</v>
      </c>
      <c r="B17" s="64"/>
      <c r="C17" s="64"/>
      <c r="D17" s="81"/>
      <c r="E17" s="194"/>
      <c r="F17" s="81"/>
      <c r="G17" s="194"/>
      <c r="H17" s="81"/>
      <c r="I17" s="194"/>
      <c r="J17" s="81"/>
      <c r="K17" s="194"/>
      <c r="L17" s="171"/>
      <c r="M17" s="154"/>
    </row>
    <row r="18" spans="1:13" s="65" customFormat="1">
      <c r="A18" s="64"/>
      <c r="B18" s="66" t="s">
        <v>1</v>
      </c>
      <c r="C18" s="66"/>
      <c r="D18" s="78">
        <v>43534.01</v>
      </c>
      <c r="E18" s="195">
        <v>6.8617598595809444</v>
      </c>
      <c r="F18" s="78">
        <v>10810.66</v>
      </c>
      <c r="G18" s="195">
        <v>5.1895819526095766</v>
      </c>
      <c r="H18" s="78">
        <v>778.72</v>
      </c>
      <c r="I18" s="195">
        <v>2.3865088940913126</v>
      </c>
      <c r="J18" s="78">
        <v>1816.2</v>
      </c>
      <c r="K18" s="195">
        <v>7.3975535367490846</v>
      </c>
      <c r="L18" s="151">
        <v>56939.59</v>
      </c>
      <c r="M18" s="154">
        <v>6.3270435467185786</v>
      </c>
    </row>
    <row r="19" spans="1:13" s="65" customFormat="1">
      <c r="A19" s="64"/>
      <c r="B19" s="66" t="s">
        <v>2</v>
      </c>
      <c r="C19" s="66"/>
      <c r="D19" s="78">
        <v>133375.57999999999</v>
      </c>
      <c r="E19" s="195">
        <v>21.02244201929312</v>
      </c>
      <c r="F19" s="78">
        <v>82627.960000000006</v>
      </c>
      <c r="G19" s="195">
        <v>39.664976051133422</v>
      </c>
      <c r="H19" s="78">
        <v>1914.21</v>
      </c>
      <c r="I19" s="195">
        <v>5.8663950972859711</v>
      </c>
      <c r="J19" s="78">
        <v>4031.42</v>
      </c>
      <c r="K19" s="195">
        <v>16.420353088382882</v>
      </c>
      <c r="L19" s="151">
        <v>221949.16999999998</v>
      </c>
      <c r="M19" s="154">
        <v>24.662665532857627</v>
      </c>
    </row>
    <row r="20" spans="1:13" s="65" customFormat="1">
      <c r="A20" s="64"/>
      <c r="B20" s="66" t="s">
        <v>3</v>
      </c>
      <c r="C20" s="66"/>
      <c r="D20" s="78">
        <v>25520</v>
      </c>
      <c r="E20" s="195">
        <v>4.0224208984310357</v>
      </c>
      <c r="F20" s="78">
        <v>18225.54</v>
      </c>
      <c r="G20" s="195">
        <v>8.7490433942575141</v>
      </c>
      <c r="H20" s="78">
        <v>781.04</v>
      </c>
      <c r="I20" s="195">
        <v>2.3936188959331708</v>
      </c>
      <c r="J20" s="78">
        <v>1570.7</v>
      </c>
      <c r="K20" s="195">
        <v>6.3976089308290867</v>
      </c>
      <c r="L20" s="151">
        <v>46097.279999999999</v>
      </c>
      <c r="M20" s="154">
        <v>5.1222619963592892</v>
      </c>
    </row>
    <row r="21" spans="1:13" s="65" customFormat="1">
      <c r="A21" s="64"/>
      <c r="B21" s="66" t="s">
        <v>4</v>
      </c>
      <c r="C21" s="66"/>
      <c r="D21" s="78">
        <v>4975.8599999999997</v>
      </c>
      <c r="E21" s="195">
        <v>0.78428696127221986</v>
      </c>
      <c r="F21" s="78">
        <v>1909.27</v>
      </c>
      <c r="G21" s="195">
        <v>0.91653175057386738</v>
      </c>
      <c r="H21" s="78">
        <v>41.4</v>
      </c>
      <c r="I21" s="195">
        <v>0.12687675700557369</v>
      </c>
      <c r="J21" s="78">
        <v>316.44</v>
      </c>
      <c r="K21" s="195">
        <v>1.2888899026367582</v>
      </c>
      <c r="L21" s="151">
        <v>7242.9699999999984</v>
      </c>
      <c r="M21" s="154">
        <v>0.80482818013927149</v>
      </c>
    </row>
    <row r="22" spans="1:13" s="65" customFormat="1">
      <c r="A22" s="64"/>
      <c r="B22" s="66" t="s">
        <v>5</v>
      </c>
      <c r="C22" s="66"/>
      <c r="D22" s="78">
        <v>138815.51999999999</v>
      </c>
      <c r="E22" s="195">
        <v>21.879876515461259</v>
      </c>
      <c r="F22" s="78">
        <v>42778.01</v>
      </c>
      <c r="G22" s="195">
        <v>20.535285418702649</v>
      </c>
      <c r="H22" s="78">
        <v>11903.29</v>
      </c>
      <c r="I22" s="195">
        <v>36.479488717315824</v>
      </c>
      <c r="J22" s="78">
        <v>5968.58</v>
      </c>
      <c r="K22" s="195">
        <v>24.310588089621103</v>
      </c>
      <c r="L22" s="151">
        <v>199465.4</v>
      </c>
      <c r="M22" s="154">
        <v>22.164302058789676</v>
      </c>
    </row>
    <row r="23" spans="1:13" s="65" customFormat="1">
      <c r="A23" s="64"/>
      <c r="B23" s="66" t="s">
        <v>6</v>
      </c>
      <c r="C23" s="66"/>
      <c r="D23" s="78">
        <v>40656.559999999998</v>
      </c>
      <c r="E23" s="195">
        <v>6.4082208699966809</v>
      </c>
      <c r="F23" s="78">
        <v>4551.6000000000004</v>
      </c>
      <c r="G23" s="195">
        <v>2.1849638426791471</v>
      </c>
      <c r="H23" s="78">
        <v>1069.49</v>
      </c>
      <c r="I23" s="195">
        <v>3.2776189094176571</v>
      </c>
      <c r="J23" s="78">
        <v>1547.27</v>
      </c>
      <c r="K23" s="195">
        <v>6.3021763356490226</v>
      </c>
      <c r="L23" s="151">
        <v>47824.919999999991</v>
      </c>
      <c r="M23" s="154">
        <v>5.3142348137443962</v>
      </c>
    </row>
    <row r="24" spans="1:13" s="65" customFormat="1">
      <c r="A24" s="64"/>
      <c r="B24" s="66" t="s">
        <v>7</v>
      </c>
      <c r="C24" s="66"/>
      <c r="D24" s="78">
        <v>94034.86</v>
      </c>
      <c r="E24" s="195">
        <v>14.821621710228708</v>
      </c>
      <c r="F24" s="78">
        <v>6367.93</v>
      </c>
      <c r="G24" s="195">
        <v>3.0568803943035023</v>
      </c>
      <c r="H24" s="78">
        <v>853.71</v>
      </c>
      <c r="I24" s="195">
        <v>2.6163274450055147</v>
      </c>
      <c r="J24" s="78">
        <v>2336.81</v>
      </c>
      <c r="K24" s="195">
        <v>9.5180470654171501</v>
      </c>
      <c r="L24" s="151">
        <v>103593.31000000001</v>
      </c>
      <c r="M24" s="154">
        <v>11.511136337980609</v>
      </c>
    </row>
    <row r="25" spans="1:13" s="65" customFormat="1">
      <c r="A25" s="64"/>
      <c r="B25" s="66" t="s">
        <v>9</v>
      </c>
      <c r="C25" s="66"/>
      <c r="D25" s="78">
        <v>47062.04</v>
      </c>
      <c r="E25" s="195">
        <v>7.4178422107679207</v>
      </c>
      <c r="F25" s="78">
        <v>17987.63</v>
      </c>
      <c r="G25" s="195">
        <v>8.634836357652409</v>
      </c>
      <c r="H25" s="78">
        <v>7228.44</v>
      </c>
      <c r="I25" s="195">
        <v>22.152681773173168</v>
      </c>
      <c r="J25" s="78">
        <v>3181.2</v>
      </c>
      <c r="K25" s="195">
        <v>12.957327007546629</v>
      </c>
      <c r="L25" s="151">
        <v>75459.31</v>
      </c>
      <c r="M25" s="154">
        <v>8.3849276114446347</v>
      </c>
    </row>
    <row r="26" spans="1:13" s="65" customFormat="1">
      <c r="A26" s="64"/>
      <c r="B26" s="66" t="s">
        <v>11</v>
      </c>
      <c r="C26" s="66"/>
      <c r="D26" s="78">
        <v>106469.37</v>
      </c>
      <c r="E26" s="195">
        <v>16.781528954968117</v>
      </c>
      <c r="F26" s="78">
        <v>23056.06</v>
      </c>
      <c r="G26" s="195">
        <v>11.067900838087919</v>
      </c>
      <c r="H26" s="78">
        <v>8059.79</v>
      </c>
      <c r="I26" s="195">
        <v>24.700483510771807</v>
      </c>
      <c r="J26" s="78">
        <v>3782.74</v>
      </c>
      <c r="K26" s="195">
        <v>15.407456043168281</v>
      </c>
      <c r="L26" s="151">
        <v>141367.96</v>
      </c>
      <c r="M26" s="154">
        <v>15.708599921965897</v>
      </c>
    </row>
    <row r="27" spans="1:13" s="64" customFormat="1" ht="20.25" customHeight="1">
      <c r="B27" s="64" t="s">
        <v>239</v>
      </c>
      <c r="D27" s="71">
        <v>634443.79999999993</v>
      </c>
      <c r="E27" s="196">
        <v>100</v>
      </c>
      <c r="F27" s="71">
        <v>208314.66</v>
      </c>
      <c r="G27" s="196">
        <v>100.00000000000001</v>
      </c>
      <c r="H27" s="71">
        <v>32630.09</v>
      </c>
      <c r="I27" s="196">
        <v>100</v>
      </c>
      <c r="J27" s="71">
        <v>24551.360000000001</v>
      </c>
      <c r="K27" s="196">
        <v>99.999999999999986</v>
      </c>
      <c r="L27" s="154">
        <v>899939.91000000015</v>
      </c>
      <c r="M27" s="154">
        <v>99.999999999999972</v>
      </c>
    </row>
    <row r="28" spans="1:13" s="65" customFormat="1">
      <c r="A28" s="64" t="s">
        <v>0</v>
      </c>
      <c r="B28" s="64"/>
      <c r="C28" s="64"/>
      <c r="D28" s="81"/>
      <c r="E28" s="194"/>
      <c r="F28" s="81"/>
      <c r="G28" s="194"/>
      <c r="H28" s="81"/>
      <c r="I28" s="194"/>
      <c r="J28" s="81"/>
      <c r="K28" s="194"/>
      <c r="L28" s="171"/>
      <c r="M28" s="154"/>
    </row>
    <row r="29" spans="1:13" s="65" customFormat="1">
      <c r="A29" s="64" t="s">
        <v>28</v>
      </c>
      <c r="B29" s="66"/>
      <c r="C29" s="66"/>
      <c r="D29" s="81"/>
      <c r="E29" s="194"/>
      <c r="F29" s="81"/>
      <c r="G29" s="194"/>
      <c r="H29" s="81"/>
      <c r="I29" s="194"/>
      <c r="J29" s="81"/>
      <c r="K29" s="194"/>
      <c r="L29" s="171"/>
      <c r="M29" s="154"/>
    </row>
    <row r="30" spans="1:13" s="65" customFormat="1">
      <c r="A30" s="64"/>
      <c r="B30" s="66" t="s">
        <v>1</v>
      </c>
      <c r="C30" s="66"/>
      <c r="D30" s="78">
        <v>13845.46</v>
      </c>
      <c r="E30" s="195">
        <v>5.857774326175254</v>
      </c>
      <c r="F30" s="78">
        <v>8630.59</v>
      </c>
      <c r="G30" s="195">
        <v>8.2265746903807138</v>
      </c>
      <c r="H30" s="78">
        <v>2341.9699999999998</v>
      </c>
      <c r="I30" s="195">
        <v>7.2998545620935058</v>
      </c>
      <c r="J30" s="78">
        <v>320.92</v>
      </c>
      <c r="K30" s="195">
        <v>6.6963242413113875</v>
      </c>
      <c r="L30" s="151">
        <v>25138.94</v>
      </c>
      <c r="M30" s="154">
        <v>6.647938118784781</v>
      </c>
    </row>
    <row r="31" spans="1:13" s="65" customFormat="1">
      <c r="A31" s="64"/>
      <c r="B31" s="66" t="s">
        <v>2</v>
      </c>
      <c r="C31" s="66"/>
      <c r="D31" s="78">
        <v>53339.06</v>
      </c>
      <c r="E31" s="195">
        <v>22.566832467127959</v>
      </c>
      <c r="F31" s="78">
        <v>36719.67</v>
      </c>
      <c r="G31" s="195">
        <v>35.00074825256813</v>
      </c>
      <c r="H31" s="78">
        <v>2884.6</v>
      </c>
      <c r="I31" s="195">
        <v>8.9912169967228142</v>
      </c>
      <c r="J31" s="78">
        <v>1302.8599999999999</v>
      </c>
      <c r="K31" s="195">
        <v>27.185507294761788</v>
      </c>
      <c r="L31" s="151">
        <v>94246.19</v>
      </c>
      <c r="M31" s="154">
        <v>24.92320038359744</v>
      </c>
    </row>
    <row r="32" spans="1:13">
      <c r="B32" s="66" t="s">
        <v>3</v>
      </c>
      <c r="C32" s="66"/>
      <c r="D32" s="78">
        <v>24289.33</v>
      </c>
      <c r="E32" s="195">
        <v>10.276394838018989</v>
      </c>
      <c r="F32" s="78">
        <v>21244.11</v>
      </c>
      <c r="G32" s="195">
        <v>20.249630401358868</v>
      </c>
      <c r="H32" s="78">
        <v>657.77</v>
      </c>
      <c r="I32" s="195">
        <v>2.0502505733669714</v>
      </c>
      <c r="J32" s="78">
        <v>53.43</v>
      </c>
      <c r="K32" s="195">
        <v>1.1148716322238172</v>
      </c>
      <c r="L32" s="151">
        <v>46244.639999999999</v>
      </c>
      <c r="M32" s="154">
        <v>12.229294673740398</v>
      </c>
    </row>
    <row r="33" spans="1:13">
      <c r="B33" s="66" t="s">
        <v>5</v>
      </c>
      <c r="C33" s="66"/>
      <c r="D33" s="78">
        <v>48871.76</v>
      </c>
      <c r="E33" s="195">
        <v>20.67679520962097</v>
      </c>
      <c r="F33" s="78">
        <v>7900.83</v>
      </c>
      <c r="G33" s="195">
        <v>7.5309762265384697</v>
      </c>
      <c r="H33" s="78">
        <v>14896.52</v>
      </c>
      <c r="I33" s="195">
        <v>46.432033493732696</v>
      </c>
      <c r="J33" s="78">
        <v>542.01</v>
      </c>
      <c r="K33" s="195">
        <v>11.309593362935264</v>
      </c>
      <c r="L33" s="151">
        <v>72211.12</v>
      </c>
      <c r="M33" s="154">
        <v>19.096073949344802</v>
      </c>
    </row>
    <row r="34" spans="1:13">
      <c r="B34" s="19" t="s">
        <v>6</v>
      </c>
      <c r="C34" s="19"/>
      <c r="D34" s="78">
        <v>21320.48</v>
      </c>
      <c r="E34" s="195">
        <v>9.0203258227413894</v>
      </c>
      <c r="F34" s="78">
        <v>7114.04</v>
      </c>
      <c r="G34" s="195">
        <v>6.7810174519188156</v>
      </c>
      <c r="H34" s="78">
        <v>245.72</v>
      </c>
      <c r="I34" s="195">
        <v>0.76590232282976145</v>
      </c>
      <c r="J34" s="78">
        <v>454.5</v>
      </c>
      <c r="K34" s="195">
        <v>9.4836076519881143</v>
      </c>
      <c r="L34" s="151">
        <v>29134.74</v>
      </c>
      <c r="M34" s="154">
        <v>7.7046187558776831</v>
      </c>
    </row>
    <row r="35" spans="1:13">
      <c r="B35" s="19" t="s">
        <v>7</v>
      </c>
      <c r="C35" s="19"/>
      <c r="D35" s="78">
        <v>41531.42</v>
      </c>
      <c r="E35" s="195">
        <v>17.571224488431692</v>
      </c>
      <c r="F35" s="78">
        <v>3629.38</v>
      </c>
      <c r="G35" s="195">
        <v>3.4594814085449492</v>
      </c>
      <c r="H35" s="78">
        <v>184.24</v>
      </c>
      <c r="I35" s="195">
        <v>0.57427089352985206</v>
      </c>
      <c r="J35" s="78">
        <v>1114.22</v>
      </c>
      <c r="K35" s="195">
        <v>23.249340633659397</v>
      </c>
      <c r="L35" s="151">
        <v>46459.259999999995</v>
      </c>
      <c r="M35" s="154">
        <v>12.286050466906442</v>
      </c>
    </row>
    <row r="36" spans="1:13">
      <c r="B36" s="19" t="s">
        <v>9</v>
      </c>
      <c r="C36" s="19"/>
      <c r="D36" s="78">
        <v>23913.27</v>
      </c>
      <c r="E36" s="195">
        <v>10.117290365281971</v>
      </c>
      <c r="F36" s="78">
        <v>12561.45</v>
      </c>
      <c r="G36" s="195">
        <v>11.973423212605722</v>
      </c>
      <c r="H36" s="78">
        <v>7842.24</v>
      </c>
      <c r="I36" s="195">
        <v>24.444041316085254</v>
      </c>
      <c r="J36" s="78">
        <v>795.17</v>
      </c>
      <c r="K36" s="195">
        <v>16.592035856174672</v>
      </c>
      <c r="L36" s="151">
        <v>45112.13</v>
      </c>
      <c r="M36" s="154">
        <v>11.929804862359926</v>
      </c>
    </row>
    <row r="37" spans="1:13">
      <c r="B37" s="19" t="s">
        <v>10</v>
      </c>
      <c r="C37" s="19"/>
      <c r="D37" s="78">
        <v>9249.64</v>
      </c>
      <c r="E37" s="195">
        <v>3.9133624826017828</v>
      </c>
      <c r="F37" s="78">
        <v>7111.03</v>
      </c>
      <c r="G37" s="195">
        <v>6.7781483560843423</v>
      </c>
      <c r="H37" s="78">
        <v>3029.36</v>
      </c>
      <c r="I37" s="195">
        <v>9.442429841639127</v>
      </c>
      <c r="J37" s="78">
        <v>209.37</v>
      </c>
      <c r="K37" s="195">
        <v>4.3687193269455475</v>
      </c>
      <c r="L37" s="151">
        <v>19599.399999999998</v>
      </c>
      <c r="M37" s="154">
        <v>5.1830187893885116</v>
      </c>
    </row>
    <row r="38" spans="1:13" s="7" customFormat="1" ht="20.25" customHeight="1">
      <c r="B38" s="64" t="s">
        <v>240</v>
      </c>
      <c r="D38" s="22">
        <v>236360.41999999998</v>
      </c>
      <c r="E38" s="196">
        <v>100.00000000000001</v>
      </c>
      <c r="F38" s="22">
        <v>104911.09999999999</v>
      </c>
      <c r="G38" s="196">
        <v>100.00000000000001</v>
      </c>
      <c r="H38" s="22">
        <v>32082.420000000006</v>
      </c>
      <c r="I38" s="196">
        <v>99.999999999999972</v>
      </c>
      <c r="J38" s="22">
        <v>4792.4800000000005</v>
      </c>
      <c r="K38" s="196">
        <v>100</v>
      </c>
      <c r="L38" s="154">
        <v>378146.42000000004</v>
      </c>
      <c r="M38" s="154">
        <v>100</v>
      </c>
    </row>
    <row r="39" spans="1:13">
      <c r="A39" s="7" t="s">
        <v>0</v>
      </c>
      <c r="D39" s="106"/>
      <c r="E39" s="197"/>
      <c r="F39" s="106"/>
      <c r="G39" s="197"/>
      <c r="H39" s="106"/>
      <c r="I39" s="197"/>
      <c r="J39" s="105"/>
      <c r="K39" s="197"/>
      <c r="L39" s="171"/>
      <c r="M39" s="154"/>
    </row>
    <row r="40" spans="1:13">
      <c r="A40" s="64" t="s">
        <v>218</v>
      </c>
      <c r="B40" s="66"/>
      <c r="C40" s="66"/>
      <c r="D40" s="106"/>
      <c r="E40" s="195"/>
      <c r="F40" s="106"/>
      <c r="G40" s="195"/>
      <c r="H40" s="106"/>
      <c r="I40" s="195"/>
      <c r="J40" s="105"/>
      <c r="K40" s="195"/>
      <c r="L40" s="171"/>
      <c r="M40" s="154"/>
    </row>
    <row r="41" spans="1:13">
      <c r="A41" s="64"/>
      <c r="B41" s="66" t="s">
        <v>1</v>
      </c>
      <c r="C41" s="66"/>
      <c r="D41" s="78">
        <v>16364.42</v>
      </c>
      <c r="E41" s="195">
        <v>8.7193391673543186</v>
      </c>
      <c r="F41" s="78">
        <v>3975.05</v>
      </c>
      <c r="G41" s="195">
        <v>5.963618633260821</v>
      </c>
      <c r="H41" s="78">
        <v>2050.86</v>
      </c>
      <c r="I41" s="195">
        <v>6.4347589812745465</v>
      </c>
      <c r="J41" s="78">
        <v>408.44</v>
      </c>
      <c r="K41" s="195">
        <v>4.270544493377332</v>
      </c>
      <c r="L41" s="151">
        <v>22798.77</v>
      </c>
      <c r="M41" s="154">
        <v>7.7082688829811508</v>
      </c>
    </row>
    <row r="42" spans="1:13">
      <c r="A42" s="64"/>
      <c r="B42" s="66" t="s">
        <v>2</v>
      </c>
      <c r="C42" s="66"/>
      <c r="D42" s="78">
        <v>51202.98</v>
      </c>
      <c r="E42" s="195">
        <v>27.28212481708853</v>
      </c>
      <c r="F42" s="78">
        <v>32937.589999999997</v>
      </c>
      <c r="G42" s="195">
        <v>49.415032630710364</v>
      </c>
      <c r="H42" s="78">
        <v>3837.21</v>
      </c>
      <c r="I42" s="195">
        <v>12.039593882827937</v>
      </c>
      <c r="J42" s="78">
        <v>4501.5</v>
      </c>
      <c r="K42" s="195">
        <v>47.066536178968903</v>
      </c>
      <c r="L42" s="151">
        <v>92479.280000000013</v>
      </c>
      <c r="M42" s="154">
        <v>31.267263819254332</v>
      </c>
    </row>
    <row r="43" spans="1:13">
      <c r="A43" s="64"/>
      <c r="B43" s="66" t="s">
        <v>5</v>
      </c>
      <c r="C43" s="66"/>
      <c r="D43" s="78">
        <v>35704.19</v>
      </c>
      <c r="E43" s="195">
        <v>19.024013213157595</v>
      </c>
      <c r="F43" s="78">
        <v>11348.46</v>
      </c>
      <c r="G43" s="195">
        <v>17.025669492161128</v>
      </c>
      <c r="H43" s="78">
        <v>17437.22</v>
      </c>
      <c r="I43" s="195">
        <v>54.710856910496155</v>
      </c>
      <c r="J43" s="78">
        <v>2085.6799999999998</v>
      </c>
      <c r="K43" s="195">
        <v>21.807338260080382</v>
      </c>
      <c r="L43" s="151">
        <v>66575.55</v>
      </c>
      <c r="M43" s="154">
        <v>22.509207313918942</v>
      </c>
    </row>
    <row r="44" spans="1:13">
      <c r="A44" s="64"/>
      <c r="B44" s="66" t="s">
        <v>6</v>
      </c>
      <c r="C44" s="66"/>
      <c r="D44" s="78">
        <v>25004.58</v>
      </c>
      <c r="E44" s="195">
        <v>13.323015038555871</v>
      </c>
      <c r="F44" s="78">
        <v>4875.8999999999996</v>
      </c>
      <c r="G44" s="195">
        <v>7.3151301477758599</v>
      </c>
      <c r="H44" s="78">
        <v>289.39</v>
      </c>
      <c r="I44" s="195">
        <v>0.90798733291938061</v>
      </c>
      <c r="J44" s="78">
        <v>0</v>
      </c>
      <c r="K44" s="195">
        <v>0</v>
      </c>
      <c r="L44" s="151">
        <v>30169.870000000003</v>
      </c>
      <c r="M44" s="154">
        <v>10.200439327410493</v>
      </c>
    </row>
    <row r="45" spans="1:13">
      <c r="A45" s="64"/>
      <c r="B45" s="66" t="s">
        <v>7</v>
      </c>
      <c r="C45" s="66"/>
      <c r="D45" s="78">
        <v>40099.89</v>
      </c>
      <c r="E45" s="195">
        <v>21.36614322313897</v>
      </c>
      <c r="F45" s="78">
        <v>5726.12</v>
      </c>
      <c r="G45" s="195">
        <v>8.5906833695896783</v>
      </c>
      <c r="H45" s="78">
        <v>1003.39</v>
      </c>
      <c r="I45" s="195">
        <v>3.1482269946369166</v>
      </c>
      <c r="J45" s="78">
        <v>1669.7</v>
      </c>
      <c r="K45" s="195">
        <v>17.457957449300093</v>
      </c>
      <c r="L45" s="151">
        <v>48499.1</v>
      </c>
      <c r="M45" s="154">
        <v>16.397555805975106</v>
      </c>
    </row>
    <row r="46" spans="1:13" s="7" customFormat="1" ht="12.75" customHeight="1">
      <c r="A46" s="64"/>
      <c r="B46" s="66" t="s">
        <v>9</v>
      </c>
      <c r="C46" s="66"/>
      <c r="D46" s="78">
        <v>12897.33</v>
      </c>
      <c r="E46" s="195">
        <v>6.8719939126039229</v>
      </c>
      <c r="F46" s="78">
        <v>6396.35</v>
      </c>
      <c r="G46" s="195">
        <v>9.5962043357587579</v>
      </c>
      <c r="H46" s="78">
        <v>5432.44</v>
      </c>
      <c r="I46" s="195">
        <v>17.044772476051559</v>
      </c>
      <c r="J46" s="78">
        <v>898.8</v>
      </c>
      <c r="K46" s="195">
        <v>9.3976236182732968</v>
      </c>
      <c r="L46" s="151">
        <v>25624.92</v>
      </c>
      <c r="M46" s="154">
        <v>8.6637907862959853</v>
      </c>
    </row>
    <row r="47" spans="1:13" s="7" customFormat="1" ht="12.75" customHeight="1">
      <c r="A47" s="64"/>
      <c r="B47" s="66" t="s">
        <v>10</v>
      </c>
      <c r="C47" s="66"/>
      <c r="D47" s="78">
        <v>6406.2</v>
      </c>
      <c r="E47" s="195">
        <v>3.4133706281007967</v>
      </c>
      <c r="F47" s="78">
        <v>1395.53</v>
      </c>
      <c r="G47" s="195">
        <v>2.0936613907433803</v>
      </c>
      <c r="H47" s="78">
        <v>1821.08</v>
      </c>
      <c r="I47" s="195">
        <v>5.7138034217935161</v>
      </c>
      <c r="J47" s="78">
        <v>0</v>
      </c>
      <c r="K47" s="195">
        <v>0</v>
      </c>
      <c r="L47" s="151">
        <v>9622.81</v>
      </c>
      <c r="M47" s="154">
        <v>3.2534740641639806</v>
      </c>
    </row>
    <row r="48" spans="1:13" ht="20.25" customHeight="1">
      <c r="A48" s="64"/>
      <c r="B48" s="64" t="s">
        <v>241</v>
      </c>
      <c r="C48" s="64"/>
      <c r="D48" s="22">
        <v>187679.59</v>
      </c>
      <c r="E48" s="196">
        <v>100.00000000000001</v>
      </c>
      <c r="F48" s="22">
        <v>66655</v>
      </c>
      <c r="G48" s="196">
        <v>99.999999999999986</v>
      </c>
      <c r="H48" s="22">
        <v>31871.589999999997</v>
      </c>
      <c r="I48" s="196">
        <v>100</v>
      </c>
      <c r="J48" s="22">
        <v>9564.119999999999</v>
      </c>
      <c r="K48" s="196">
        <v>100.00000000000001</v>
      </c>
      <c r="L48" s="154">
        <v>295770.30000000005</v>
      </c>
      <c r="M48" s="154">
        <v>100</v>
      </c>
    </row>
    <row r="49" spans="1:13">
      <c r="A49" s="64" t="s">
        <v>0</v>
      </c>
      <c r="B49" s="64"/>
      <c r="C49" s="64"/>
      <c r="D49" s="106"/>
      <c r="E49" s="197"/>
      <c r="F49" s="106"/>
      <c r="G49" s="197"/>
      <c r="H49" s="106"/>
      <c r="I49" s="197"/>
      <c r="J49" s="105"/>
      <c r="K49" s="197"/>
      <c r="L49" s="171"/>
      <c r="M49" s="154"/>
    </row>
    <row r="50" spans="1:13">
      <c r="A50" s="64" t="s">
        <v>29</v>
      </c>
      <c r="B50" s="66"/>
      <c r="C50" s="66"/>
      <c r="D50" s="106"/>
      <c r="E50" s="197"/>
      <c r="F50" s="106"/>
      <c r="G50" s="197"/>
      <c r="H50" s="106"/>
      <c r="I50" s="197"/>
      <c r="J50" s="105"/>
      <c r="K50" s="197"/>
      <c r="L50" s="171"/>
      <c r="M50" s="154"/>
    </row>
    <row r="51" spans="1:13">
      <c r="A51" s="64"/>
      <c r="B51" s="66" t="s">
        <v>1</v>
      </c>
      <c r="C51" s="66"/>
      <c r="D51" s="78">
        <v>8600.82</v>
      </c>
      <c r="E51" s="195">
        <v>9.0262895002882377</v>
      </c>
      <c r="F51" s="78">
        <v>10255.4</v>
      </c>
      <c r="G51" s="195">
        <v>19.326266094307368</v>
      </c>
      <c r="H51" s="78">
        <v>1271.5</v>
      </c>
      <c r="I51" s="195">
        <v>7.4615129119676453</v>
      </c>
      <c r="J51" s="78">
        <v>1288.8</v>
      </c>
      <c r="K51" s="195">
        <v>38.967164540122148</v>
      </c>
      <c r="L51" s="151">
        <v>21416.52</v>
      </c>
      <c r="M51" s="172">
        <v>12.69510183458025</v>
      </c>
    </row>
    <row r="52" spans="1:13">
      <c r="A52" s="64"/>
      <c r="B52" s="66" t="s">
        <v>2</v>
      </c>
      <c r="C52" s="66"/>
      <c r="D52" s="78">
        <v>27877.91</v>
      </c>
      <c r="E52" s="195">
        <v>29.256987859643669</v>
      </c>
      <c r="F52" s="78">
        <v>29557.87</v>
      </c>
      <c r="G52" s="195">
        <v>55.701704545989912</v>
      </c>
      <c r="H52" s="78">
        <v>3387.95</v>
      </c>
      <c r="I52" s="195">
        <v>19.881425615494127</v>
      </c>
      <c r="J52" s="78">
        <v>334.16</v>
      </c>
      <c r="K52" s="195">
        <v>10.103404486908145</v>
      </c>
      <c r="L52" s="151">
        <v>61157.89</v>
      </c>
      <c r="M52" s="172">
        <v>36.252651763127581</v>
      </c>
    </row>
    <row r="53" spans="1:13">
      <c r="A53" s="64"/>
      <c r="B53" s="66" t="s">
        <v>3</v>
      </c>
      <c r="C53" s="66"/>
      <c r="D53" s="78">
        <v>0</v>
      </c>
      <c r="E53" s="195">
        <v>0</v>
      </c>
      <c r="F53" s="78">
        <v>3660.95</v>
      </c>
      <c r="G53" s="195">
        <v>6.8990477073497436</v>
      </c>
      <c r="H53" s="78">
        <v>46.27</v>
      </c>
      <c r="I53" s="195">
        <v>0.27152512971824061</v>
      </c>
      <c r="J53" s="78">
        <v>83.23</v>
      </c>
      <c r="K53" s="195">
        <v>2.5164782003991051</v>
      </c>
      <c r="L53" s="151">
        <v>3790.45</v>
      </c>
      <c r="M53" s="172">
        <v>2.2468705816297279</v>
      </c>
    </row>
    <row r="54" spans="1:13">
      <c r="A54" s="64"/>
      <c r="B54" s="66" t="s">
        <v>5</v>
      </c>
      <c r="C54" s="66"/>
      <c r="D54" s="78">
        <v>18441.650000000001</v>
      </c>
      <c r="E54" s="195">
        <v>19.353930411634078</v>
      </c>
      <c r="F54" s="78">
        <v>1985.5</v>
      </c>
      <c r="G54" s="195">
        <v>3.741667933990608</v>
      </c>
      <c r="H54" s="78">
        <v>6599.96</v>
      </c>
      <c r="I54" s="195">
        <v>38.730386754596914</v>
      </c>
      <c r="J54" s="78">
        <v>892.26</v>
      </c>
      <c r="K54" s="195">
        <v>26.977686400193505</v>
      </c>
      <c r="L54" s="151">
        <v>27919.37</v>
      </c>
      <c r="M54" s="172">
        <v>16.549805725081608</v>
      </c>
    </row>
    <row r="55" spans="1:13">
      <c r="A55" s="64"/>
      <c r="B55" s="66" t="s">
        <v>6</v>
      </c>
      <c r="C55" s="66"/>
      <c r="D55" s="78">
        <v>7358.69</v>
      </c>
      <c r="E55" s="195">
        <v>7.7227132160510337</v>
      </c>
      <c r="F55" s="78">
        <v>969.98</v>
      </c>
      <c r="G55" s="195">
        <v>1.8279239801622815</v>
      </c>
      <c r="H55" s="78">
        <v>33.43</v>
      </c>
      <c r="I55" s="195">
        <v>0.19617646610073014</v>
      </c>
      <c r="J55" s="78">
        <v>45.69</v>
      </c>
      <c r="K55" s="195">
        <v>1.3814476628167141</v>
      </c>
      <c r="L55" s="151">
        <v>8407.7900000000009</v>
      </c>
      <c r="M55" s="172">
        <v>4.9838979560528731</v>
      </c>
    </row>
    <row r="56" spans="1:13">
      <c r="A56" s="64"/>
      <c r="B56" s="66" t="s">
        <v>7</v>
      </c>
      <c r="C56" s="66"/>
      <c r="D56" s="78">
        <v>11136.77</v>
      </c>
      <c r="E56" s="195">
        <v>11.687689094542733</v>
      </c>
      <c r="F56" s="78">
        <v>1223.01</v>
      </c>
      <c r="G56" s="195">
        <v>2.3047581465373224</v>
      </c>
      <c r="H56" s="78">
        <v>616.42999999999995</v>
      </c>
      <c r="I56" s="195">
        <v>3.6173813639985961</v>
      </c>
      <c r="J56" s="78">
        <v>453.73</v>
      </c>
      <c r="K56" s="195">
        <v>13.71863094878152</v>
      </c>
      <c r="L56" s="151">
        <v>13429.94</v>
      </c>
      <c r="M56" s="172">
        <v>7.9608851453131821</v>
      </c>
    </row>
    <row r="57" spans="1:13">
      <c r="A57" s="64"/>
      <c r="B57" s="66" t="s">
        <v>9</v>
      </c>
      <c r="C57" s="66"/>
      <c r="D57" s="78">
        <v>5088.78</v>
      </c>
      <c r="E57" s="195">
        <v>5.3405142164673576</v>
      </c>
      <c r="F57" s="78">
        <v>1629.85</v>
      </c>
      <c r="G57" s="195">
        <v>3.0714467298990646</v>
      </c>
      <c r="H57" s="78">
        <v>1034.46</v>
      </c>
      <c r="I57" s="195">
        <v>6.0704967730350372</v>
      </c>
      <c r="J57" s="78">
        <v>10.48</v>
      </c>
      <c r="K57" s="195">
        <v>0.31686521134425832</v>
      </c>
      <c r="L57" s="151">
        <v>7763.5699999999988</v>
      </c>
      <c r="M57" s="172">
        <v>4.6020227259093529</v>
      </c>
    </row>
    <row r="58" spans="1:13" s="7" customFormat="1" ht="12.75" customHeight="1">
      <c r="A58" s="64"/>
      <c r="B58" s="66" t="s">
        <v>11</v>
      </c>
      <c r="C58" s="66"/>
      <c r="D58" s="78">
        <v>16781.71</v>
      </c>
      <c r="E58" s="195">
        <v>17.611875701372906</v>
      </c>
      <c r="F58" s="78">
        <v>3782.01</v>
      </c>
      <c r="G58" s="195">
        <v>7.1271848617636966</v>
      </c>
      <c r="H58" s="78">
        <v>4050.78</v>
      </c>
      <c r="I58" s="195">
        <v>23.771094985088713</v>
      </c>
      <c r="J58" s="78">
        <v>199.05</v>
      </c>
      <c r="K58" s="195">
        <v>6.0183225494346013</v>
      </c>
      <c r="L58" s="151">
        <v>24813.55</v>
      </c>
      <c r="M58" s="172">
        <v>14.708764268305435</v>
      </c>
    </row>
    <row r="59" spans="1:13" ht="20.25" customHeight="1">
      <c r="A59" s="64"/>
      <c r="B59" s="64" t="s">
        <v>242</v>
      </c>
      <c r="C59" s="64"/>
      <c r="D59" s="22">
        <v>95286.329999999987</v>
      </c>
      <c r="E59" s="198">
        <v>100.00000000000001</v>
      </c>
      <c r="F59" s="22">
        <v>53064.57</v>
      </c>
      <c r="G59" s="198">
        <v>100</v>
      </c>
      <c r="H59" s="22">
        <v>17040.78</v>
      </c>
      <c r="I59" s="198">
        <v>99.999999999999986</v>
      </c>
      <c r="J59" s="22">
        <v>3307.4</v>
      </c>
      <c r="K59" s="198">
        <v>100</v>
      </c>
      <c r="L59" s="154">
        <v>168699.08</v>
      </c>
      <c r="M59" s="154">
        <v>100</v>
      </c>
    </row>
    <row r="60" spans="1:13">
      <c r="A60" s="64" t="s">
        <v>0</v>
      </c>
      <c r="B60" s="64"/>
      <c r="C60" s="64"/>
      <c r="E60" s="199"/>
      <c r="F60" s="2"/>
      <c r="G60" s="199"/>
      <c r="H60" s="15"/>
      <c r="I60" s="199"/>
      <c r="J60" s="2"/>
      <c r="K60" s="199"/>
      <c r="L60" s="142"/>
      <c r="M60" s="152"/>
    </row>
    <row r="61" spans="1:13">
      <c r="A61" s="64" t="s">
        <v>209</v>
      </c>
      <c r="B61" s="66"/>
      <c r="C61" s="66"/>
      <c r="D61" s="106"/>
      <c r="E61" s="197"/>
      <c r="F61" s="106"/>
      <c r="G61" s="197"/>
      <c r="H61" s="106"/>
      <c r="I61" s="197"/>
      <c r="J61" s="105"/>
      <c r="K61" s="197"/>
      <c r="L61" s="171"/>
      <c r="M61" s="154"/>
    </row>
    <row r="62" spans="1:13">
      <c r="A62" s="64"/>
      <c r="B62" s="66" t="s">
        <v>1</v>
      </c>
      <c r="C62" s="66"/>
      <c r="D62" s="78">
        <v>22012.09</v>
      </c>
      <c r="E62" s="195">
        <v>19.554486098089352</v>
      </c>
      <c r="F62" s="78">
        <v>4063.84</v>
      </c>
      <c r="G62" s="195">
        <v>5.7453556428922949</v>
      </c>
      <c r="H62" s="78">
        <v>1160.56</v>
      </c>
      <c r="I62" s="195">
        <v>10.656920901360856</v>
      </c>
      <c r="J62" s="78">
        <v>858.17</v>
      </c>
      <c r="K62" s="195">
        <v>8.0678277775375253</v>
      </c>
      <c r="L62" s="151">
        <v>28094.66</v>
      </c>
      <c r="M62" s="154">
        <v>13.716238519071613</v>
      </c>
    </row>
    <row r="63" spans="1:13">
      <c r="A63" s="64"/>
      <c r="B63" s="66" t="s">
        <v>2</v>
      </c>
      <c r="C63" s="66"/>
      <c r="D63" s="78">
        <v>57553.05</v>
      </c>
      <c r="E63" s="195">
        <v>51.127372099952403</v>
      </c>
      <c r="F63" s="78">
        <v>53350.76</v>
      </c>
      <c r="G63" s="195">
        <v>75.425973960242672</v>
      </c>
      <c r="H63" s="78">
        <v>4791.24</v>
      </c>
      <c r="I63" s="195">
        <v>43.995886209619655</v>
      </c>
      <c r="J63" s="78">
        <v>6655.27</v>
      </c>
      <c r="K63" s="195">
        <v>62.567524118778529</v>
      </c>
      <c r="L63" s="151">
        <v>122350.32</v>
      </c>
      <c r="M63" s="154">
        <v>59.733279278152438</v>
      </c>
    </row>
    <row r="64" spans="1:13">
      <c r="A64" s="64"/>
      <c r="B64" s="66" t="s">
        <v>5</v>
      </c>
      <c r="C64" s="66"/>
      <c r="D64" s="78">
        <v>13372.09</v>
      </c>
      <c r="E64" s="195">
        <v>11.879124063521438</v>
      </c>
      <c r="F64" s="78">
        <v>6464.83</v>
      </c>
      <c r="G64" s="195">
        <v>9.1398154260107187</v>
      </c>
      <c r="H64" s="78">
        <v>1497.21</v>
      </c>
      <c r="I64" s="195">
        <v>13.748232355695945</v>
      </c>
      <c r="J64" s="78">
        <v>1918.82</v>
      </c>
      <c r="K64" s="195">
        <v>18.039210524831393</v>
      </c>
      <c r="L64" s="151">
        <v>23252.949999999997</v>
      </c>
      <c r="M64" s="154">
        <v>11.352442367056453</v>
      </c>
    </row>
    <row r="65" spans="1:13">
      <c r="A65" s="64"/>
      <c r="B65" s="66" t="s">
        <v>9</v>
      </c>
      <c r="C65" s="66"/>
      <c r="D65" s="78">
        <v>12589.48</v>
      </c>
      <c r="E65" s="195">
        <v>11.183890836452782</v>
      </c>
      <c r="F65" s="78">
        <v>4734.12</v>
      </c>
      <c r="G65" s="195">
        <v>6.6929807906141168</v>
      </c>
      <c r="H65" s="78">
        <v>1940.83</v>
      </c>
      <c r="I65" s="195">
        <v>17.821803089015813</v>
      </c>
      <c r="J65" s="78">
        <v>520.47</v>
      </c>
      <c r="K65" s="195">
        <v>4.8930425479508211</v>
      </c>
      <c r="L65" s="151">
        <v>19784.900000000001</v>
      </c>
      <c r="M65" s="154">
        <v>9.6592878317794195</v>
      </c>
    </row>
    <row r="66" spans="1:13" s="7" customFormat="1" ht="12.75" customHeight="1">
      <c r="A66" s="64"/>
      <c r="B66" s="66" t="s">
        <v>11</v>
      </c>
      <c r="C66" s="66"/>
      <c r="D66" s="78">
        <v>7041.27</v>
      </c>
      <c r="E66" s="195">
        <v>6.2551269019840277</v>
      </c>
      <c r="F66" s="78">
        <v>2119.06</v>
      </c>
      <c r="G66" s="195">
        <v>2.9958741802402034</v>
      </c>
      <c r="H66" s="78">
        <v>1500.36</v>
      </c>
      <c r="I66" s="195">
        <v>13.777157444307726</v>
      </c>
      <c r="J66" s="78">
        <v>684.21</v>
      </c>
      <c r="K66" s="195">
        <v>6.4323950309017448</v>
      </c>
      <c r="L66" s="151">
        <v>11344.900000000001</v>
      </c>
      <c r="M66" s="154">
        <v>5.5387520039400933</v>
      </c>
    </row>
    <row r="67" spans="1:13" ht="20.25" customHeight="1">
      <c r="A67" s="64"/>
      <c r="B67" s="64" t="s">
        <v>243</v>
      </c>
      <c r="C67" s="64"/>
      <c r="D67" s="22">
        <v>112567.98</v>
      </c>
      <c r="E67" s="198">
        <v>100</v>
      </c>
      <c r="F67" s="22">
        <v>70732.61</v>
      </c>
      <c r="G67" s="198">
        <v>100</v>
      </c>
      <c r="H67" s="22">
        <v>10890.2</v>
      </c>
      <c r="I67" s="198">
        <v>100</v>
      </c>
      <c r="J67" s="22">
        <v>10636.939999999999</v>
      </c>
      <c r="K67" s="198">
        <v>100.00000000000001</v>
      </c>
      <c r="L67" s="154">
        <v>204827.72999999998</v>
      </c>
      <c r="M67" s="154">
        <v>100.00000000000001</v>
      </c>
    </row>
    <row r="68" spans="1:13">
      <c r="A68" s="64" t="s">
        <v>0</v>
      </c>
      <c r="B68" s="64"/>
      <c r="C68" s="64"/>
      <c r="D68" s="54"/>
      <c r="E68" s="197"/>
      <c r="G68" s="197"/>
      <c r="I68" s="197"/>
      <c r="J68" s="52"/>
      <c r="K68" s="197"/>
      <c r="L68" s="142"/>
      <c r="M68" s="152"/>
    </row>
    <row r="69" spans="1:13">
      <c r="A69" s="64" t="s">
        <v>207</v>
      </c>
      <c r="B69" s="64"/>
      <c r="C69" s="64"/>
      <c r="D69" s="54"/>
      <c r="E69" s="197"/>
      <c r="G69" s="197"/>
      <c r="I69" s="197"/>
      <c r="J69" s="52"/>
      <c r="K69" s="197"/>
      <c r="L69" s="142"/>
      <c r="M69" s="152"/>
    </row>
    <row r="70" spans="1:13">
      <c r="A70" s="64"/>
      <c r="B70" s="66" t="s">
        <v>1</v>
      </c>
      <c r="C70" s="64"/>
      <c r="D70" s="205">
        <v>5174.1000000000004</v>
      </c>
      <c r="E70" s="197">
        <v>12.778953810680026</v>
      </c>
      <c r="F70" s="54">
        <v>1683.42</v>
      </c>
      <c r="G70" s="197">
        <v>11.081802532445518</v>
      </c>
      <c r="H70" s="54">
        <v>216.78</v>
      </c>
      <c r="I70" s="197">
        <v>2.9595872578559854</v>
      </c>
      <c r="J70" s="52">
        <v>133.22</v>
      </c>
      <c r="K70" s="197">
        <v>6.9580023294317961</v>
      </c>
      <c r="L70" s="203">
        <v>7207.52</v>
      </c>
      <c r="M70" s="203">
        <v>11.102262529309431</v>
      </c>
    </row>
    <row r="71" spans="1:13">
      <c r="A71" s="64"/>
      <c r="B71" s="66" t="s">
        <v>2</v>
      </c>
      <c r="C71" s="64"/>
      <c r="D71" s="106">
        <v>12696.73</v>
      </c>
      <c r="E71" s="197">
        <v>31.358289599481143</v>
      </c>
      <c r="F71" s="54">
        <v>2371.65</v>
      </c>
      <c r="G71" s="197">
        <v>15.612358755435015</v>
      </c>
      <c r="H71" s="54">
        <v>518.27</v>
      </c>
      <c r="I71" s="197">
        <v>7.0756771294816012</v>
      </c>
      <c r="J71" s="52">
        <v>520.07000000000005</v>
      </c>
      <c r="K71" s="197">
        <v>27.162950543969334</v>
      </c>
      <c r="L71" s="203">
        <v>16106.72</v>
      </c>
      <c r="M71" s="203">
        <v>24.810341688414152</v>
      </c>
    </row>
    <row r="72" spans="1:13">
      <c r="A72" s="64"/>
      <c r="B72" s="66" t="s">
        <v>5</v>
      </c>
      <c r="C72" s="64"/>
      <c r="D72" s="106">
        <v>22618.400000000001</v>
      </c>
      <c r="E72" s="197">
        <v>55.862756589838824</v>
      </c>
      <c r="F72" s="54">
        <v>11135.78</v>
      </c>
      <c r="G72" s="197">
        <v>73.305838712119467</v>
      </c>
      <c r="H72" s="54">
        <v>6589.62</v>
      </c>
      <c r="I72" s="197">
        <v>89.964735612662409</v>
      </c>
      <c r="J72" s="52">
        <v>1261.3399999999999</v>
      </c>
      <c r="K72" s="197">
        <v>65.879047126598863</v>
      </c>
      <c r="L72" s="203">
        <v>41605.14</v>
      </c>
      <c r="M72" s="203">
        <v>64.087395782276417</v>
      </c>
    </row>
    <row r="73" spans="1:13" ht="20.25" customHeight="1">
      <c r="A73" s="64"/>
      <c r="B73" s="64" t="s">
        <v>208</v>
      </c>
      <c r="C73" s="64"/>
      <c r="D73" s="204">
        <v>40489.230000000003</v>
      </c>
      <c r="E73" s="197">
        <v>100</v>
      </c>
      <c r="F73" s="204">
        <v>15190.85</v>
      </c>
      <c r="G73" s="197">
        <v>100</v>
      </c>
      <c r="H73" s="204">
        <v>7324.67</v>
      </c>
      <c r="I73" s="197">
        <v>100</v>
      </c>
      <c r="J73" s="51">
        <v>1914.63</v>
      </c>
      <c r="K73" s="197">
        <v>100</v>
      </c>
      <c r="L73" s="203">
        <v>64919.38</v>
      </c>
      <c r="M73" s="203">
        <v>100</v>
      </c>
    </row>
    <row r="74" spans="1:13">
      <c r="A74" s="64"/>
      <c r="B74" s="64"/>
      <c r="C74" s="64"/>
      <c r="D74" s="54"/>
      <c r="E74" s="197"/>
      <c r="G74" s="197"/>
      <c r="I74" s="197"/>
      <c r="J74" s="52"/>
      <c r="K74" s="197"/>
      <c r="L74" s="142"/>
      <c r="M74" s="152"/>
    </row>
    <row r="75" spans="1:13">
      <c r="A75" s="64" t="s">
        <v>30</v>
      </c>
      <c r="B75" s="66"/>
      <c r="C75" s="66"/>
      <c r="D75" s="54"/>
      <c r="E75" s="197"/>
      <c r="G75" s="197"/>
      <c r="I75" s="197"/>
      <c r="J75" s="52"/>
      <c r="K75" s="197"/>
      <c r="L75" s="171"/>
      <c r="M75" s="154"/>
    </row>
    <row r="76" spans="1:13">
      <c r="A76" s="64"/>
      <c r="B76" s="66" t="s">
        <v>1</v>
      </c>
      <c r="C76" s="66"/>
      <c r="D76" s="78">
        <v>16864.46</v>
      </c>
      <c r="E76" s="195">
        <v>4.0507349358936562</v>
      </c>
      <c r="F76" s="78">
        <v>3259.35</v>
      </c>
      <c r="G76" s="195">
        <v>1.6397161296632186</v>
      </c>
      <c r="H76" s="78">
        <v>824.72</v>
      </c>
      <c r="I76" s="195">
        <v>1.3498490929207885</v>
      </c>
      <c r="J76" s="78">
        <v>237.98</v>
      </c>
      <c r="K76" s="195">
        <v>1.3023529695048672</v>
      </c>
      <c r="L76" s="151">
        <v>21186.51</v>
      </c>
      <c r="M76" s="154">
        <v>3.0507170142755458</v>
      </c>
    </row>
    <row r="77" spans="1:13">
      <c r="A77" s="64"/>
      <c r="B77" s="66" t="s">
        <v>2</v>
      </c>
      <c r="C77" s="66"/>
      <c r="D77" s="78">
        <v>68095.899999999994</v>
      </c>
      <c r="E77" s="195">
        <v>16.356197655965314</v>
      </c>
      <c r="F77" s="78">
        <v>65460.05</v>
      </c>
      <c r="G77" s="195">
        <v>32.931688782597995</v>
      </c>
      <c r="H77" s="78">
        <v>5275.23</v>
      </c>
      <c r="I77" s="195">
        <v>8.6341599942386882</v>
      </c>
      <c r="J77" s="78">
        <v>1806.2</v>
      </c>
      <c r="K77" s="195">
        <v>9.8844858119156687</v>
      </c>
      <c r="L77" s="151">
        <v>140637.38000000003</v>
      </c>
      <c r="M77" s="154">
        <v>20.250850565248147</v>
      </c>
    </row>
    <row r="78" spans="1:13">
      <c r="A78" s="64"/>
      <c r="B78" s="66" t="s">
        <v>3</v>
      </c>
      <c r="C78" s="66"/>
      <c r="D78" s="78">
        <v>56938.38</v>
      </c>
      <c r="E78" s="195">
        <v>13.676233040321994</v>
      </c>
      <c r="F78" s="78">
        <v>48690.98</v>
      </c>
      <c r="G78" s="195">
        <v>24.495493050795154</v>
      </c>
      <c r="H78" s="78">
        <v>2304.5</v>
      </c>
      <c r="I78" s="195">
        <v>3.7718586121786268</v>
      </c>
      <c r="J78" s="78">
        <v>2156.64</v>
      </c>
      <c r="K78" s="195">
        <v>11.802279637587095</v>
      </c>
      <c r="L78" s="151">
        <v>110090.5</v>
      </c>
      <c r="M78" s="154">
        <v>15.852302312183649</v>
      </c>
    </row>
    <row r="79" spans="1:13">
      <c r="A79" s="64"/>
      <c r="B79" s="66" t="s">
        <v>5</v>
      </c>
      <c r="C79" s="66"/>
      <c r="D79" s="78">
        <v>70326.95</v>
      </c>
      <c r="E79" s="195">
        <v>16.892081531210984</v>
      </c>
      <c r="F79" s="78">
        <v>29019.93</v>
      </c>
      <c r="G79" s="195">
        <v>14.599367144583283</v>
      </c>
      <c r="H79" s="78">
        <v>20850.52</v>
      </c>
      <c r="I79" s="195">
        <v>34.126801228206858</v>
      </c>
      <c r="J79" s="78">
        <v>2496.37</v>
      </c>
      <c r="K79" s="195">
        <v>13.661462654352741</v>
      </c>
      <c r="L79" s="151">
        <v>122693.77</v>
      </c>
      <c r="M79" s="154">
        <v>17.667089656796261</v>
      </c>
    </row>
    <row r="80" spans="1:13">
      <c r="A80" s="64"/>
      <c r="B80" s="66" t="s">
        <v>6</v>
      </c>
      <c r="C80" s="66"/>
      <c r="D80" s="78">
        <v>19080.23</v>
      </c>
      <c r="E80" s="195">
        <v>4.5829486533150909</v>
      </c>
      <c r="F80" s="78">
        <v>4788.95</v>
      </c>
      <c r="G80" s="195">
        <v>2.4092283919034991</v>
      </c>
      <c r="H80" s="78">
        <v>2702.67</v>
      </c>
      <c r="I80" s="195">
        <v>4.4235578717191624</v>
      </c>
      <c r="J80" s="78">
        <v>39.92</v>
      </c>
      <c r="K80" s="195">
        <v>0.21846344458624378</v>
      </c>
      <c r="L80" s="151">
        <v>26611.769999999997</v>
      </c>
      <c r="M80" s="154">
        <v>3.8319184952588952</v>
      </c>
    </row>
    <row r="81" spans="1:13">
      <c r="A81" s="64"/>
      <c r="B81" s="66" t="s">
        <v>7</v>
      </c>
      <c r="C81" s="66"/>
      <c r="D81" s="78">
        <v>95335.76</v>
      </c>
      <c r="E81" s="195">
        <v>22.899037008713769</v>
      </c>
      <c r="F81" s="78">
        <v>22409.37</v>
      </c>
      <c r="G81" s="195">
        <v>11.273721890742339</v>
      </c>
      <c r="H81" s="78">
        <v>4567.2299999999996</v>
      </c>
      <c r="I81" s="195">
        <v>7.4753507525713117</v>
      </c>
      <c r="J81" s="78">
        <v>47.28</v>
      </c>
      <c r="K81" s="195">
        <v>0.25874127404903824</v>
      </c>
      <c r="L81" s="151">
        <v>122359.63999999998</v>
      </c>
      <c r="M81" s="154">
        <v>17.618977151434127</v>
      </c>
    </row>
    <row r="82" spans="1:13">
      <c r="A82" s="64"/>
      <c r="B82" s="66" t="s">
        <v>8</v>
      </c>
      <c r="C82" s="66"/>
      <c r="D82" s="78">
        <v>20688.689999999999</v>
      </c>
      <c r="E82" s="195">
        <v>4.9692904107735272</v>
      </c>
      <c r="F82" s="78">
        <v>6215.23</v>
      </c>
      <c r="G82" s="195">
        <v>3.1267623546310541</v>
      </c>
      <c r="H82" s="78">
        <v>3513.57</v>
      </c>
      <c r="I82" s="195">
        <v>5.7507872701203988</v>
      </c>
      <c r="J82" s="78">
        <v>1708.92</v>
      </c>
      <c r="K82" s="195">
        <v>9.3521179790161248</v>
      </c>
      <c r="L82" s="151">
        <v>32126.409999999996</v>
      </c>
      <c r="M82" s="154">
        <v>4.6259901038251243</v>
      </c>
    </row>
    <row r="83" spans="1:13">
      <c r="A83" s="64"/>
      <c r="B83" s="66" t="s">
        <v>9</v>
      </c>
      <c r="C83" s="66"/>
      <c r="D83" s="78">
        <v>13936.36</v>
      </c>
      <c r="E83" s="195">
        <v>3.3474241292748728</v>
      </c>
      <c r="F83" s="78">
        <v>7539.09</v>
      </c>
      <c r="G83" s="195">
        <v>3.7927707904897217</v>
      </c>
      <c r="H83" s="78">
        <v>5083.87</v>
      </c>
      <c r="I83" s="195">
        <v>8.320954151745088</v>
      </c>
      <c r="J83" s="78">
        <v>1110.5</v>
      </c>
      <c r="K83" s="195">
        <v>6.0772458720697324</v>
      </c>
      <c r="L83" s="151">
        <v>27669.82</v>
      </c>
      <c r="M83" s="154">
        <v>3.9842706824267791</v>
      </c>
    </row>
    <row r="84" spans="1:13">
      <c r="A84" s="64"/>
      <c r="B84" s="66" t="s">
        <v>10</v>
      </c>
      <c r="C84" s="66"/>
      <c r="D84" s="78">
        <v>9655.35</v>
      </c>
      <c r="E84" s="195">
        <v>2.3191530332593406</v>
      </c>
      <c r="F84" s="78">
        <v>3765.33</v>
      </c>
      <c r="G84" s="195">
        <v>1.8942649100295479</v>
      </c>
      <c r="H84" s="78">
        <v>11499.79</v>
      </c>
      <c r="I84" s="195">
        <v>18.822122781404058</v>
      </c>
      <c r="J84" s="78">
        <v>7977.73</v>
      </c>
      <c r="K84" s="195">
        <v>43.658376146768902</v>
      </c>
      <c r="L84" s="151">
        <v>32898.199999999997</v>
      </c>
      <c r="M84" s="154">
        <v>4.737122748345044</v>
      </c>
    </row>
    <row r="85" spans="1:13">
      <c r="A85" s="64"/>
      <c r="B85" s="66" t="s">
        <v>11</v>
      </c>
      <c r="C85" s="66"/>
      <c r="D85" s="78">
        <v>45408.79</v>
      </c>
      <c r="E85" s="195">
        <v>10.906899601271462</v>
      </c>
      <c r="F85" s="78">
        <v>7626.98</v>
      </c>
      <c r="G85" s="195">
        <v>3.8369865545641844</v>
      </c>
      <c r="H85" s="78">
        <v>4475.1000000000004</v>
      </c>
      <c r="I85" s="195">
        <v>7.3245582448950213</v>
      </c>
      <c r="J85" s="78">
        <v>691.54</v>
      </c>
      <c r="K85" s="195">
        <v>3.784474210149575</v>
      </c>
      <c r="L85" s="151">
        <v>58202.41</v>
      </c>
      <c r="M85" s="154">
        <v>8.3807612702064294</v>
      </c>
    </row>
    <row r="86" spans="1:13" ht="20.25" customHeight="1">
      <c r="A86" s="80"/>
      <c r="B86" s="64" t="s">
        <v>244</v>
      </c>
      <c r="C86" s="64"/>
      <c r="D86" s="22">
        <v>416330.86999999994</v>
      </c>
      <c r="E86" s="198">
        <v>100.00000000000001</v>
      </c>
      <c r="F86" s="22">
        <v>198775.26</v>
      </c>
      <c r="G86" s="198">
        <v>100</v>
      </c>
      <c r="H86" s="22">
        <v>61097.2</v>
      </c>
      <c r="I86" s="198">
        <v>100</v>
      </c>
      <c r="J86" s="22">
        <v>18273.080000000002</v>
      </c>
      <c r="K86" s="198">
        <v>99.999999999999972</v>
      </c>
      <c r="L86" s="154">
        <v>694476.41</v>
      </c>
      <c r="M86" s="154">
        <v>100.00000000000001</v>
      </c>
    </row>
    <row r="87" spans="1:13">
      <c r="A87" s="64" t="s">
        <v>0</v>
      </c>
      <c r="B87" s="64"/>
      <c r="C87" s="64"/>
      <c r="J87" s="52"/>
      <c r="L87" s="142"/>
      <c r="M87" s="142"/>
    </row>
    <row r="88" spans="1:13" ht="21" customHeight="1">
      <c r="A88" s="34"/>
      <c r="B88" s="7" t="s">
        <v>25</v>
      </c>
      <c r="D88" s="51">
        <v>1934487.7799999998</v>
      </c>
      <c r="E88" s="51"/>
      <c r="F88" s="51">
        <v>810797.48999999987</v>
      </c>
      <c r="G88" s="51"/>
      <c r="H88" s="51">
        <v>219229.02000000002</v>
      </c>
      <c r="I88" s="51"/>
      <c r="J88" s="51">
        <v>76133.570000000007</v>
      </c>
      <c r="K88" s="51"/>
      <c r="L88" s="151">
        <v>3040647.8600000003</v>
      </c>
      <c r="M88" s="173"/>
    </row>
    <row r="89" spans="1:13">
      <c r="A89" s="5" t="s">
        <v>0</v>
      </c>
      <c r="L89" s="142"/>
      <c r="M89" s="174"/>
    </row>
    <row r="92" spans="1:13" ht="12.5">
      <c r="A92" s="5" t="s">
        <v>175</v>
      </c>
      <c r="B92" s="5"/>
      <c r="C92" s="5"/>
    </row>
    <row r="93" spans="1:13">
      <c r="A93" s="5" t="s">
        <v>94</v>
      </c>
    </row>
    <row r="94" spans="1:13">
      <c r="A94" s="5" t="s">
        <v>227</v>
      </c>
    </row>
    <row r="95" spans="1:13" ht="12.5">
      <c r="A95" s="2"/>
      <c r="B95" s="5"/>
      <c r="C95" s="5"/>
    </row>
  </sheetData>
  <mergeCells count="1">
    <mergeCell ref="D3:L3"/>
  </mergeCells>
  <phoneticPr fontId="3" type="noConversion"/>
  <hyperlinks>
    <hyperlink ref="L1" location="Contenu!A1" display="retour"/>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39997558519241921"/>
    <pageSetUpPr fitToPage="1"/>
  </sheetPr>
  <dimension ref="A1:I25"/>
  <sheetViews>
    <sheetView zoomScale="80" zoomScaleNormal="80" workbookViewId="0">
      <selection activeCell="G7" sqref="G7"/>
    </sheetView>
  </sheetViews>
  <sheetFormatPr baseColWidth="10" defaultColWidth="11.453125" defaultRowHeight="12.5"/>
  <cols>
    <col min="1" max="1" width="21.7265625" style="2" customWidth="1"/>
    <col min="2" max="5" width="23.81640625" style="2" customWidth="1"/>
    <col min="6" max="16384" width="11.453125" style="2"/>
  </cols>
  <sheetData>
    <row r="1" spans="1:6" ht="13">
      <c r="A1" s="7" t="s">
        <v>245</v>
      </c>
      <c r="E1" s="31" t="s">
        <v>54</v>
      </c>
      <c r="F1" s="31"/>
    </row>
    <row r="2" spans="1:6">
      <c r="A2" s="2" t="s">
        <v>0</v>
      </c>
    </row>
    <row r="4" spans="1:6" ht="12.75" customHeight="1">
      <c r="A4" s="55" t="s">
        <v>12</v>
      </c>
      <c r="E4" s="142"/>
    </row>
    <row r="5" spans="1:6" s="18" customFormat="1" ht="26">
      <c r="A5" s="17"/>
      <c r="B5" s="8" t="s">
        <v>20</v>
      </c>
      <c r="C5" s="8" t="s">
        <v>21</v>
      </c>
      <c r="D5" s="8" t="s">
        <v>154</v>
      </c>
      <c r="E5" s="153" t="s">
        <v>22</v>
      </c>
    </row>
    <row r="6" spans="1:6">
      <c r="A6" s="19" t="s">
        <v>15</v>
      </c>
      <c r="B6" s="20">
        <v>71.39504044117021</v>
      </c>
      <c r="C6" s="61">
        <v>14.306207639594357</v>
      </c>
      <c r="D6" s="61">
        <v>14.298751919235425</v>
      </c>
      <c r="E6" s="162">
        <v>100</v>
      </c>
    </row>
    <row r="7" spans="1:6">
      <c r="A7" s="19" t="s">
        <v>205</v>
      </c>
      <c r="B7" s="20">
        <v>74.319822433585045</v>
      </c>
      <c r="C7" s="61">
        <v>14.197581302270221</v>
      </c>
      <c r="D7" s="61">
        <v>11.482596264144734</v>
      </c>
      <c r="E7" s="162">
        <v>100</v>
      </c>
    </row>
    <row r="8" spans="1:6">
      <c r="A8" s="19" t="s">
        <v>16</v>
      </c>
      <c r="B8" s="20">
        <v>74.852557150169133</v>
      </c>
      <c r="C8" s="61">
        <v>14.545333211147559</v>
      </c>
      <c r="D8" s="61">
        <v>10.602109638683313</v>
      </c>
      <c r="E8" s="162">
        <v>100.00000000000001</v>
      </c>
    </row>
    <row r="9" spans="1:6">
      <c r="A9" s="19" t="s">
        <v>17</v>
      </c>
      <c r="B9" s="20">
        <v>72.983487568883888</v>
      </c>
      <c r="C9" s="61">
        <v>16.530859259813838</v>
      </c>
      <c r="D9" s="61">
        <v>10.485653171302271</v>
      </c>
      <c r="E9" s="162">
        <v>100</v>
      </c>
    </row>
    <row r="10" spans="1:6" ht="22.5" customHeight="1">
      <c r="A10" s="7" t="s">
        <v>18</v>
      </c>
      <c r="B10" s="22">
        <v>72.463999464429918</v>
      </c>
      <c r="C10" s="62">
        <v>14.350185086545148</v>
      </c>
      <c r="D10" s="62">
        <v>13.18581544902494</v>
      </c>
      <c r="E10" s="163">
        <v>100.00000000000001</v>
      </c>
    </row>
    <row r="11" spans="1:6" ht="12.75" customHeight="1">
      <c r="A11" s="7"/>
      <c r="B11" s="22"/>
      <c r="C11" s="62"/>
      <c r="D11" s="62"/>
      <c r="E11" s="163"/>
    </row>
    <row r="12" spans="1:6" ht="30" customHeight="1">
      <c r="A12" s="16" t="s">
        <v>0</v>
      </c>
      <c r="E12" s="156"/>
    </row>
    <row r="13" spans="1:6" ht="12.75" customHeight="1">
      <c r="A13" s="55" t="s">
        <v>19</v>
      </c>
      <c r="E13" s="142"/>
    </row>
    <row r="14" spans="1:6" s="18" customFormat="1" ht="26">
      <c r="A14" s="17"/>
      <c r="B14" s="8" t="s">
        <v>20</v>
      </c>
      <c r="C14" s="8" t="s">
        <v>21</v>
      </c>
      <c r="D14" s="8" t="s">
        <v>154</v>
      </c>
      <c r="E14" s="153" t="s">
        <v>22</v>
      </c>
    </row>
    <row r="15" spans="1:6" ht="13">
      <c r="A15" s="19" t="s">
        <v>15</v>
      </c>
      <c r="B15" s="52">
        <v>1381128.3399999999</v>
      </c>
      <c r="C15" s="63">
        <v>276751.84000000003</v>
      </c>
      <c r="D15" s="63">
        <v>276607.61</v>
      </c>
      <c r="E15" s="160">
        <v>1934487.79</v>
      </c>
    </row>
    <row r="16" spans="1:6" ht="13">
      <c r="A16" s="19" t="s">
        <v>205</v>
      </c>
      <c r="B16" s="52">
        <v>602583.24</v>
      </c>
      <c r="C16" s="63">
        <v>115113.63</v>
      </c>
      <c r="D16" s="63">
        <v>93100.6</v>
      </c>
      <c r="E16" s="160">
        <v>810797.47</v>
      </c>
    </row>
    <row r="17" spans="1:9" ht="13">
      <c r="A17" s="19" t="s">
        <v>16</v>
      </c>
      <c r="B17" s="52">
        <v>164098.51999999999</v>
      </c>
      <c r="C17" s="63">
        <v>31887.59</v>
      </c>
      <c r="D17" s="63">
        <v>23242.9</v>
      </c>
      <c r="E17" s="160">
        <v>219229.00999999998</v>
      </c>
    </row>
    <row r="18" spans="1:9" ht="13">
      <c r="A18" s="19" t="s">
        <v>17</v>
      </c>
      <c r="B18" s="52">
        <v>55564.92</v>
      </c>
      <c r="C18" s="63">
        <v>12585.529999999999</v>
      </c>
      <c r="D18" s="63">
        <v>7983.1</v>
      </c>
      <c r="E18" s="160">
        <v>76133.55</v>
      </c>
    </row>
    <row r="19" spans="1:9" ht="22.5" customHeight="1">
      <c r="A19" s="7" t="s">
        <v>18</v>
      </c>
      <c r="B19" s="181">
        <v>2203375.0199999996</v>
      </c>
      <c r="C19" s="183">
        <v>436338.59000000008</v>
      </c>
      <c r="D19" s="183">
        <v>400934.20999999996</v>
      </c>
      <c r="E19" s="188">
        <v>3040647.8199999994</v>
      </c>
    </row>
    <row r="20" spans="1:9" ht="13">
      <c r="A20" s="7" t="s">
        <v>0</v>
      </c>
      <c r="B20" s="15"/>
      <c r="C20" s="15"/>
      <c r="D20" s="15"/>
      <c r="E20" s="154"/>
    </row>
    <row r="21" spans="1:9">
      <c r="A21" s="5" t="s">
        <v>0</v>
      </c>
    </row>
    <row r="22" spans="1:9">
      <c r="A22" s="5"/>
    </row>
    <row r="23" spans="1:9">
      <c r="A23" s="5" t="s">
        <v>175</v>
      </c>
      <c r="I23" s="159"/>
    </row>
    <row r="24" spans="1:9">
      <c r="A24" s="5" t="s">
        <v>94</v>
      </c>
    </row>
    <row r="25" spans="1:9" s="5" customFormat="1" ht="10">
      <c r="A25" s="5" t="s">
        <v>227</v>
      </c>
    </row>
  </sheetData>
  <phoneticPr fontId="3" type="noConversion"/>
  <hyperlinks>
    <hyperlink ref="E1" location="Contenu!A1" display="retour"/>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tint="0.39997558519241921"/>
    <pageSetUpPr fitToPage="1"/>
  </sheetPr>
  <dimension ref="A1:G38"/>
  <sheetViews>
    <sheetView zoomScale="80" zoomScaleNormal="80" workbookViewId="0">
      <selection activeCell="D2" sqref="D2"/>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3.54296875" style="2" customWidth="1"/>
    <col min="6" max="6" width="15.54296875" style="2" bestFit="1" customWidth="1"/>
    <col min="7" max="7" width="11.453125" style="27"/>
    <col min="8" max="16384" width="11.453125" style="2"/>
  </cols>
  <sheetData>
    <row r="1" spans="1:7" ht="13">
      <c r="A1" s="7" t="s">
        <v>246</v>
      </c>
      <c r="F1" s="31"/>
      <c r="G1" s="31" t="s">
        <v>54</v>
      </c>
    </row>
    <row r="2" spans="1:7">
      <c r="A2" s="2" t="s">
        <v>0</v>
      </c>
    </row>
    <row r="4" spans="1:7" ht="12.75" customHeight="1">
      <c r="A4" s="55" t="s">
        <v>12</v>
      </c>
      <c r="F4" s="142"/>
    </row>
    <row r="5" spans="1:7" s="18" customFormat="1" ht="39">
      <c r="A5" s="17"/>
      <c r="B5" s="8" t="s">
        <v>13</v>
      </c>
      <c r="C5" s="8" t="s">
        <v>203</v>
      </c>
      <c r="D5" s="8" t="s">
        <v>204</v>
      </c>
      <c r="E5" s="8" t="s">
        <v>169</v>
      </c>
      <c r="F5" s="143" t="s">
        <v>14</v>
      </c>
      <c r="G5" s="28"/>
    </row>
    <row r="6" spans="1:7" ht="13">
      <c r="A6" s="19" t="s">
        <v>15</v>
      </c>
      <c r="B6" s="21">
        <v>56.210662508018629</v>
      </c>
      <c r="C6" s="21">
        <v>8.8722935045992912</v>
      </c>
      <c r="D6" s="60">
        <v>2.7721688775135847</v>
      </c>
      <c r="E6" s="60">
        <v>32.144875109868501</v>
      </c>
      <c r="F6" s="154">
        <v>100</v>
      </c>
    </row>
    <row r="7" spans="1:7" ht="13">
      <c r="A7" s="19" t="s">
        <v>205</v>
      </c>
      <c r="B7" s="21">
        <v>26.029998776600561</v>
      </c>
      <c r="C7" s="21">
        <v>47.907708153316712</v>
      </c>
      <c r="D7" s="60">
        <v>2.7807477685572537</v>
      </c>
      <c r="E7" s="60">
        <v>23.28154530152548</v>
      </c>
      <c r="F7" s="154">
        <v>100</v>
      </c>
    </row>
    <row r="8" spans="1:7" ht="13">
      <c r="A8" s="19" t="s">
        <v>16</v>
      </c>
      <c r="B8" s="21">
        <v>50.609195012849604</v>
      </c>
      <c r="C8" s="21">
        <v>6.2690754310276526</v>
      </c>
      <c r="D8" s="60">
        <v>6.2189226325746274</v>
      </c>
      <c r="E8" s="60">
        <v>36.902806923548127</v>
      </c>
      <c r="F8" s="154">
        <v>100</v>
      </c>
    </row>
    <row r="9" spans="1:7" ht="13">
      <c r="A9" s="19" t="s">
        <v>17</v>
      </c>
      <c r="B9" s="21">
        <v>34.273044935545663</v>
      </c>
      <c r="C9" s="21">
        <v>30.786060701608136</v>
      </c>
      <c r="D9" s="60">
        <v>6.2730946071730145</v>
      </c>
      <c r="E9" s="60">
        <v>28.667799755673183</v>
      </c>
      <c r="F9" s="154">
        <v>100.00000000000001</v>
      </c>
    </row>
    <row r="10" spans="1:7" ht="22.5" customHeight="1">
      <c r="A10" s="7" t="s">
        <v>18</v>
      </c>
      <c r="B10" s="22">
        <v>46.986396805025059</v>
      </c>
      <c r="C10" s="22">
        <v>19.906520043964196</v>
      </c>
      <c r="D10" s="59">
        <v>3.1195020991024949</v>
      </c>
      <c r="E10" s="59">
        <v>29.987581051908268</v>
      </c>
      <c r="F10" s="154">
        <v>100.00000000000001</v>
      </c>
    </row>
    <row r="11" spans="1:7" ht="12.75" customHeight="1">
      <c r="A11" s="16" t="s">
        <v>0</v>
      </c>
      <c r="F11" s="142"/>
    </row>
    <row r="12" spans="1:7" ht="30" customHeight="1">
      <c r="A12" s="16"/>
    </row>
    <row r="13" spans="1:7" ht="12.75" customHeight="1">
      <c r="A13" s="55" t="s">
        <v>19</v>
      </c>
      <c r="F13" s="142"/>
    </row>
    <row r="14" spans="1:7" s="18" customFormat="1" ht="39">
      <c r="A14" s="17"/>
      <c r="B14" s="8" t="s">
        <v>13</v>
      </c>
      <c r="C14" s="8" t="s">
        <v>203</v>
      </c>
      <c r="D14" s="8" t="s">
        <v>204</v>
      </c>
      <c r="E14" s="8" t="s">
        <v>169</v>
      </c>
      <c r="F14" s="143" t="s">
        <v>14</v>
      </c>
      <c r="G14" s="28"/>
    </row>
    <row r="15" spans="1:7" ht="13">
      <c r="A15" s="19" t="s">
        <v>15</v>
      </c>
      <c r="B15" s="52">
        <v>776341.39</v>
      </c>
      <c r="C15" s="21">
        <v>122537.76</v>
      </c>
      <c r="D15" s="21">
        <v>38287.21</v>
      </c>
      <c r="E15" s="60">
        <v>443961.98</v>
      </c>
      <c r="F15" s="164">
        <v>1381128.3399999999</v>
      </c>
    </row>
    <row r="16" spans="1:7" ht="13">
      <c r="A16" s="19" t="s">
        <v>205</v>
      </c>
      <c r="B16" s="52">
        <v>156852.41</v>
      </c>
      <c r="C16" s="21">
        <v>288683.82</v>
      </c>
      <c r="D16" s="21">
        <v>16756.32</v>
      </c>
      <c r="E16" s="60">
        <v>140290.69</v>
      </c>
      <c r="F16" s="164">
        <v>602583.24</v>
      </c>
    </row>
    <row r="17" spans="1:7" ht="13">
      <c r="A17" s="19" t="s">
        <v>16</v>
      </c>
      <c r="B17" s="52">
        <v>83048.94</v>
      </c>
      <c r="C17" s="21">
        <v>10287.459999999999</v>
      </c>
      <c r="D17" s="21">
        <v>10205.16</v>
      </c>
      <c r="E17" s="60">
        <v>60556.959999999999</v>
      </c>
      <c r="F17" s="164">
        <v>164098.51999999999</v>
      </c>
    </row>
    <row r="18" spans="1:7" ht="13">
      <c r="A18" s="19" t="s">
        <v>17</v>
      </c>
      <c r="B18" s="52">
        <v>19043.79</v>
      </c>
      <c r="C18" s="21">
        <v>17106.25</v>
      </c>
      <c r="D18" s="21">
        <v>3485.64</v>
      </c>
      <c r="E18" s="60">
        <v>15929.24</v>
      </c>
      <c r="F18" s="164">
        <v>55564.92</v>
      </c>
    </row>
    <row r="19" spans="1:7" ht="21.75" customHeight="1">
      <c r="A19" s="7" t="s">
        <v>18</v>
      </c>
      <c r="B19" s="181">
        <v>1035286.53</v>
      </c>
      <c r="C19" s="181">
        <v>438615.29000000004</v>
      </c>
      <c r="D19" s="181">
        <v>68734.33</v>
      </c>
      <c r="E19" s="187">
        <v>660738.86999999988</v>
      </c>
      <c r="F19" s="186">
        <v>2203375.0199999996</v>
      </c>
      <c r="G19" s="22"/>
    </row>
    <row r="20" spans="1:7">
      <c r="A20" s="6"/>
      <c r="F20" s="142"/>
    </row>
    <row r="21" spans="1:7">
      <c r="A21" s="6"/>
      <c r="F21" s="142"/>
    </row>
    <row r="22" spans="1:7">
      <c r="A22" s="6"/>
    </row>
    <row r="23" spans="1:7">
      <c r="A23" s="5" t="s">
        <v>175</v>
      </c>
    </row>
    <row r="24" spans="1:7">
      <c r="A24" s="5" t="s">
        <v>94</v>
      </c>
    </row>
    <row r="25" spans="1:7">
      <c r="A25" s="5" t="s">
        <v>227</v>
      </c>
    </row>
    <row r="38" spans="1:1">
      <c r="A38" s="2" t="s">
        <v>78</v>
      </c>
    </row>
  </sheetData>
  <phoneticPr fontId="3" type="noConversion"/>
  <hyperlinks>
    <hyperlink ref="G1" location="Contenu!A1" display="retour"/>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39997558519241921"/>
    <pageSetUpPr fitToPage="1"/>
  </sheetPr>
  <dimension ref="A1:I29"/>
  <sheetViews>
    <sheetView zoomScale="89" zoomScaleNormal="89" workbookViewId="0">
      <selection activeCell="A23" sqref="A23:B23"/>
    </sheetView>
  </sheetViews>
  <sheetFormatPr baseColWidth="10" defaultColWidth="11.453125" defaultRowHeight="12.5"/>
  <cols>
    <col min="1" max="1" width="38.81640625" style="65" customWidth="1"/>
    <col min="2" max="2" width="41.7265625" style="65" customWidth="1"/>
    <col min="3" max="3" width="7" style="65" customWidth="1"/>
    <col min="4" max="5" width="38.81640625" style="65" customWidth="1"/>
    <col min="6" max="16384" width="11.453125" style="65"/>
  </cols>
  <sheetData>
    <row r="1" spans="1:9" s="66" customFormat="1">
      <c r="A1" s="131"/>
      <c r="B1" s="131"/>
      <c r="C1" s="131"/>
      <c r="D1" s="31" t="s">
        <v>54</v>
      </c>
      <c r="E1" s="131"/>
      <c r="F1" s="131"/>
      <c r="G1" s="131"/>
      <c r="H1" s="131"/>
      <c r="I1" s="131"/>
    </row>
    <row r="2" spans="1:9" s="66" customFormat="1" ht="15.5">
      <c r="A2" s="235" t="s">
        <v>74</v>
      </c>
      <c r="B2" s="235"/>
      <c r="C2" s="235"/>
      <c r="D2" s="235"/>
      <c r="E2" s="235"/>
      <c r="F2" s="235"/>
      <c r="G2" s="235"/>
      <c r="H2" s="235"/>
      <c r="I2" s="235"/>
    </row>
    <row r="3" spans="1:9" s="66" customFormat="1">
      <c r="A3" s="131"/>
      <c r="B3" s="131"/>
      <c r="C3" s="131"/>
      <c r="D3" s="131"/>
      <c r="E3" s="131"/>
      <c r="F3" s="131"/>
      <c r="G3" s="131"/>
      <c r="H3" s="131"/>
      <c r="I3" s="131"/>
    </row>
    <row r="4" spans="1:9" s="66" customFormat="1">
      <c r="A4" s="132" t="s">
        <v>176</v>
      </c>
      <c r="B4" s="132"/>
      <c r="C4" s="132"/>
      <c r="D4" s="132"/>
      <c r="E4" s="132"/>
      <c r="F4" s="132"/>
      <c r="G4" s="132"/>
      <c r="H4" s="132"/>
      <c r="I4" s="132"/>
    </row>
    <row r="5" spans="1:9" s="66" customFormat="1">
      <c r="A5" s="132"/>
      <c r="B5" s="132"/>
      <c r="C5" s="132"/>
      <c r="D5" s="132"/>
      <c r="E5" s="132"/>
      <c r="F5" s="132"/>
      <c r="G5" s="132"/>
      <c r="H5" s="132"/>
      <c r="I5" s="132"/>
    </row>
    <row r="6" spans="1:9" s="110" customFormat="1" ht="15" customHeight="1">
      <c r="A6" s="109" t="s">
        <v>111</v>
      </c>
      <c r="B6" s="109"/>
      <c r="D6" s="109" t="s">
        <v>112</v>
      </c>
    </row>
    <row r="7" spans="1:9" s="66" customFormat="1" ht="60" customHeight="1">
      <c r="A7" s="111" t="s">
        <v>132</v>
      </c>
      <c r="B7" s="112" t="s">
        <v>116</v>
      </c>
      <c r="D7" s="111" t="s">
        <v>139</v>
      </c>
      <c r="E7" s="113" t="s">
        <v>117</v>
      </c>
    </row>
    <row r="8" spans="1:9" s="66" customFormat="1" ht="7.5" customHeight="1">
      <c r="A8" s="114"/>
      <c r="B8" s="115"/>
      <c r="D8" s="114"/>
      <c r="E8" s="116"/>
    </row>
    <row r="9" spans="1:9" s="66" customFormat="1" ht="60" customHeight="1">
      <c r="A9" s="111" t="s">
        <v>133</v>
      </c>
      <c r="B9" s="117" t="s">
        <v>178</v>
      </c>
      <c r="D9" s="111" t="s">
        <v>138</v>
      </c>
      <c r="E9" s="118" t="s">
        <v>180</v>
      </c>
    </row>
    <row r="10" spans="1:9" s="66" customFormat="1" ht="7.5" customHeight="1">
      <c r="A10" s="119"/>
      <c r="D10" s="119"/>
      <c r="E10" s="65"/>
    </row>
    <row r="11" spans="1:9" s="66" customFormat="1" ht="60" customHeight="1">
      <c r="A11" s="111" t="s">
        <v>134</v>
      </c>
      <c r="B11" s="117" t="s">
        <v>108</v>
      </c>
      <c r="D11" s="111" t="s">
        <v>137</v>
      </c>
      <c r="E11" s="118" t="s">
        <v>109</v>
      </c>
    </row>
    <row r="12" spans="1:9" s="66" customFormat="1" ht="7.5" customHeight="1">
      <c r="A12" s="119"/>
      <c r="D12" s="119"/>
      <c r="E12" s="65"/>
    </row>
    <row r="13" spans="1:9" s="66" customFormat="1" ht="60" customHeight="1">
      <c r="A13" s="111" t="s">
        <v>135</v>
      </c>
      <c r="B13" s="117" t="s">
        <v>179</v>
      </c>
      <c r="D13" s="111" t="s">
        <v>136</v>
      </c>
      <c r="E13" s="118" t="s">
        <v>181</v>
      </c>
    </row>
    <row r="14" spans="1:9" s="66" customFormat="1" ht="17.25" customHeight="1">
      <c r="A14" s="120"/>
      <c r="B14" s="120"/>
      <c r="C14" s="120"/>
      <c r="D14" s="120"/>
      <c r="E14" s="120"/>
      <c r="F14" s="120"/>
      <c r="G14" s="120"/>
      <c r="H14" s="120"/>
      <c r="I14" s="120"/>
    </row>
    <row r="15" spans="1:9" s="66" customFormat="1" ht="15" customHeight="1">
      <c r="A15" s="121" t="s">
        <v>113</v>
      </c>
      <c r="B15" s="120"/>
      <c r="C15" s="122"/>
      <c r="D15" s="121" t="s">
        <v>114</v>
      </c>
      <c r="E15" s="120"/>
      <c r="F15" s="122"/>
      <c r="G15" s="122"/>
      <c r="H15" s="122"/>
      <c r="I15" s="122"/>
    </row>
    <row r="16" spans="1:9" s="66" customFormat="1" ht="60" customHeight="1">
      <c r="A16" s="123" t="s">
        <v>115</v>
      </c>
      <c r="B16" s="124" t="s">
        <v>151</v>
      </c>
      <c r="C16" s="125"/>
      <c r="D16" s="123" t="s">
        <v>144</v>
      </c>
      <c r="E16" s="124" t="s">
        <v>152</v>
      </c>
      <c r="F16" s="125"/>
      <c r="G16" s="125"/>
      <c r="I16" s="125"/>
    </row>
    <row r="17" spans="1:9" s="66" customFormat="1" ht="26.25" customHeight="1">
      <c r="A17" s="212" t="s">
        <v>131</v>
      </c>
      <c r="B17" s="212"/>
      <c r="C17" s="212"/>
      <c r="D17" s="126"/>
      <c r="E17" s="126"/>
      <c r="F17" s="126"/>
      <c r="G17" s="126"/>
      <c r="H17" s="126"/>
      <c r="I17" s="126"/>
    </row>
    <row r="18" spans="1:9" s="126" customFormat="1" ht="11.5"/>
    <row r="19" spans="1:9" s="127" customFormat="1" ht="18" customHeight="1">
      <c r="A19" s="236" t="s">
        <v>177</v>
      </c>
      <c r="B19" s="236"/>
      <c r="C19" s="236"/>
      <c r="D19" s="236"/>
      <c r="E19" s="236"/>
    </row>
    <row r="20" spans="1:9" ht="45" customHeight="1">
      <c r="A20" s="237" t="s">
        <v>118</v>
      </c>
      <c r="B20" s="238"/>
      <c r="C20" s="238"/>
      <c r="D20" s="238"/>
      <c r="E20" s="238"/>
    </row>
    <row r="21" spans="1:9" ht="93" customHeight="1">
      <c r="A21" s="237" t="s">
        <v>182</v>
      </c>
      <c r="B21" s="239"/>
      <c r="C21" s="239"/>
      <c r="D21" s="239"/>
      <c r="E21" s="239"/>
    </row>
    <row r="22" spans="1:9" s="119" customFormat="1" ht="39" customHeight="1">
      <c r="A22" s="233" t="s">
        <v>183</v>
      </c>
      <c r="B22" s="233"/>
      <c r="C22" s="233"/>
      <c r="D22" s="233"/>
      <c r="E22" s="233"/>
    </row>
    <row r="23" spans="1:9" s="119" customFormat="1">
      <c r="A23" s="233" t="s">
        <v>198</v>
      </c>
      <c r="B23" s="233"/>
      <c r="C23" s="201"/>
      <c r="D23" s="201"/>
      <c r="E23" s="201"/>
    </row>
    <row r="24" spans="1:9" s="119" customFormat="1" ht="18" customHeight="1">
      <c r="A24" s="234" t="s">
        <v>184</v>
      </c>
      <c r="B24" s="234"/>
      <c r="C24" s="234"/>
      <c r="D24" s="234"/>
      <c r="E24" s="234"/>
    </row>
    <row r="25" spans="1:9">
      <c r="A25" s="126" t="s">
        <v>185</v>
      </c>
      <c r="B25" s="126"/>
      <c r="C25" s="126"/>
      <c r="D25" s="126"/>
      <c r="E25" s="126"/>
    </row>
    <row r="26" spans="1:9">
      <c r="A26" s="230" t="s">
        <v>186</v>
      </c>
      <c r="B26" s="231"/>
      <c r="C26" s="231"/>
      <c r="D26" s="231"/>
      <c r="E26" s="231"/>
    </row>
    <row r="27" spans="1:9">
      <c r="A27" s="232"/>
      <c r="B27" s="232"/>
      <c r="C27" s="232"/>
      <c r="D27" s="232"/>
      <c r="E27" s="232"/>
    </row>
    <row r="28" spans="1:9">
      <c r="A28" s="200"/>
    </row>
    <row r="29" spans="1:9">
      <c r="A29" s="200"/>
      <c r="D29" s="128"/>
    </row>
  </sheetData>
  <mergeCells count="10">
    <mergeCell ref="A26:E26"/>
    <mergeCell ref="A27:E27"/>
    <mergeCell ref="A22:E22"/>
    <mergeCell ref="A24:E24"/>
    <mergeCell ref="A2:I2"/>
    <mergeCell ref="A17:C17"/>
    <mergeCell ref="A19:E19"/>
    <mergeCell ref="A20:E20"/>
    <mergeCell ref="A21:E21"/>
    <mergeCell ref="A23:B23"/>
  </mergeCells>
  <hyperlinks>
    <hyperlink ref="D1" location="Contenu!A1" display="retour"/>
    <hyperlink ref="A26" r:id="rId1"/>
  </hyperlinks>
  <pageMargins left="0.70866141732283472" right="0.70866141732283472" top="0.74803149606299213" bottom="0.74803149606299213" header="0.31496062992125984" footer="0.31496062992125984"/>
  <pageSetup paperSize="9" scale="63"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6" tint="0.39997558519241921"/>
    <pageSetUpPr fitToPage="1"/>
  </sheetPr>
  <dimension ref="A1:R60"/>
  <sheetViews>
    <sheetView zoomScale="68" zoomScaleNormal="68" workbookViewId="0">
      <pane ySplit="4" topLeftCell="A5" activePane="bottomLeft" state="frozen"/>
      <selection activeCell="A32" sqref="A32"/>
      <selection pane="bottomLeft" activeCell="H3" sqref="H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247</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27386.815610619469</v>
      </c>
      <c r="F6" s="99">
        <v>33405.719633815548</v>
      </c>
      <c r="G6" s="99">
        <v>26978.097984409796</v>
      </c>
      <c r="H6" s="99">
        <v>23509.139111111112</v>
      </c>
      <c r="I6" s="99">
        <v>18280.416666666668</v>
      </c>
      <c r="J6" s="99">
        <v>28418.747508305649</v>
      </c>
      <c r="K6" s="99">
        <v>32333.960279720282</v>
      </c>
      <c r="L6" s="99">
        <v>30091.825108796296</v>
      </c>
      <c r="M6" s="99">
        <v>28336.18481037781</v>
      </c>
      <c r="N6" s="90"/>
      <c r="O6" s="90"/>
      <c r="P6" s="90"/>
      <c r="Q6" s="90"/>
      <c r="R6" s="90"/>
    </row>
    <row r="7" spans="1:18" ht="12.75" customHeight="1">
      <c r="A7" s="88"/>
      <c r="B7" s="87" t="s">
        <v>141</v>
      </c>
      <c r="C7" s="90"/>
      <c r="D7" s="90"/>
      <c r="E7" s="99">
        <v>55959.900778761061</v>
      </c>
      <c r="F7" s="99">
        <v>42129.858583905967</v>
      </c>
      <c r="G7" s="99">
        <v>43780.339684632512</v>
      </c>
      <c r="H7" s="99">
        <v>29271.269085299147</v>
      </c>
      <c r="I7" s="99">
        <v>48719.75</v>
      </c>
      <c r="J7" s="99">
        <v>34422.792358803985</v>
      </c>
      <c r="K7" s="99">
        <v>43031.453286713288</v>
      </c>
      <c r="L7" s="99">
        <v>35930.962880092593</v>
      </c>
      <c r="M7" s="99">
        <v>41130.595947226211</v>
      </c>
      <c r="N7" s="90"/>
      <c r="O7" s="90"/>
      <c r="P7" s="90"/>
      <c r="Q7" s="90"/>
      <c r="R7" s="90"/>
    </row>
    <row r="8" spans="1:18" ht="21" customHeight="1">
      <c r="A8" s="88"/>
      <c r="B8" s="87" t="s">
        <v>142</v>
      </c>
      <c r="C8" s="90"/>
      <c r="D8" s="90"/>
      <c r="E8" s="99">
        <v>36379.821677401094</v>
      </c>
      <c r="F8" s="99">
        <v>37926.926254112936</v>
      </c>
      <c r="G8" s="99">
        <v>30964.561017510154</v>
      </c>
      <c r="H8" s="99">
        <v>27173.27305334308</v>
      </c>
      <c r="I8" s="99">
        <v>23413.085242968737</v>
      </c>
      <c r="J8" s="99">
        <v>31636.724404014505</v>
      </c>
      <c r="K8" s="99">
        <v>40618.649957265552</v>
      </c>
      <c r="L8" s="99">
        <v>32251.906501525835</v>
      </c>
      <c r="M8" s="99">
        <v>33020.849614618775</v>
      </c>
      <c r="N8" s="90"/>
      <c r="O8" s="90"/>
      <c r="P8" s="90"/>
      <c r="Q8" s="90"/>
      <c r="R8" s="90"/>
    </row>
    <row r="9" spans="1:18" ht="12.75" customHeight="1">
      <c r="A9" s="88"/>
      <c r="B9" s="87" t="s">
        <v>143</v>
      </c>
      <c r="C9" s="90"/>
      <c r="D9" s="90"/>
      <c r="E9" s="99">
        <v>74335.4481353788</v>
      </c>
      <c r="F9" s="99">
        <v>47831.810154766114</v>
      </c>
      <c r="G9" s="99">
        <v>50249.613605656203</v>
      </c>
      <c r="H9" s="99">
        <v>33833.488487750961</v>
      </c>
      <c r="I9" s="99">
        <v>62398.996727798476</v>
      </c>
      <c r="J9" s="99">
        <v>38320.633052312398</v>
      </c>
      <c r="K9" s="99">
        <v>54057.081875667849</v>
      </c>
      <c r="L9" s="99">
        <v>38510.19508217847</v>
      </c>
      <c r="M9" s="99">
        <v>47930.490022622653</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34081.416771681419</v>
      </c>
      <c r="F11" s="99">
        <v>39361.671916817359</v>
      </c>
      <c r="G11" s="99">
        <v>30836.215394209354</v>
      </c>
      <c r="H11" s="99">
        <v>27973.365817094018</v>
      </c>
      <c r="I11" s="99">
        <v>28669.393304000001</v>
      </c>
      <c r="J11" s="99">
        <v>36564.93189368771</v>
      </c>
      <c r="K11" s="99">
        <v>36182.523590909092</v>
      </c>
      <c r="L11" s="99">
        <v>39038.107479166669</v>
      </c>
      <c r="M11" s="99">
        <v>34828.1586864419</v>
      </c>
      <c r="N11" s="90"/>
      <c r="O11" s="90"/>
      <c r="P11" s="90"/>
      <c r="Q11" s="90"/>
      <c r="R11" s="90"/>
    </row>
    <row r="12" spans="1:18" ht="12.75" customHeight="1">
      <c r="A12" s="88"/>
      <c r="B12" s="87" t="s">
        <v>141</v>
      </c>
      <c r="C12" s="90"/>
      <c r="D12" s="90"/>
      <c r="E12" s="99">
        <v>64150.433757522122</v>
      </c>
      <c r="F12" s="99">
        <v>49136.227642857142</v>
      </c>
      <c r="G12" s="99">
        <v>50058.011355679293</v>
      </c>
      <c r="H12" s="99">
        <v>34768.323454871803</v>
      </c>
      <c r="I12" s="99">
        <v>62854.058134000006</v>
      </c>
      <c r="J12" s="99">
        <v>43315.498338870435</v>
      </c>
      <c r="K12" s="99">
        <v>47954.709748951049</v>
      </c>
      <c r="L12" s="99">
        <v>46582.888135416673</v>
      </c>
      <c r="M12" s="99">
        <v>49095.8053023912</v>
      </c>
      <c r="N12" s="90"/>
      <c r="O12" s="90"/>
      <c r="P12" s="90"/>
      <c r="Q12" s="90"/>
      <c r="R12" s="90"/>
    </row>
    <row r="13" spans="1:18" ht="21" customHeight="1">
      <c r="A13" s="88"/>
      <c r="B13" s="87" t="s">
        <v>142</v>
      </c>
      <c r="C13" s="90"/>
      <c r="D13" s="90"/>
      <c r="E13" s="99">
        <v>45272.728392204328</v>
      </c>
      <c r="F13" s="99">
        <v>44688.970762855177</v>
      </c>
      <c r="G13" s="99">
        <v>35392.779493753114</v>
      </c>
      <c r="H13" s="99">
        <v>32333.294042642781</v>
      </c>
      <c r="I13" s="99">
        <v>36719.018036099602</v>
      </c>
      <c r="J13" s="99">
        <v>40705.336251503482</v>
      </c>
      <c r="K13" s="99">
        <v>45453.301964727769</v>
      </c>
      <c r="L13" s="99">
        <v>41840.379832812447</v>
      </c>
      <c r="M13" s="99">
        <v>40586.105646723532</v>
      </c>
      <c r="N13" s="90"/>
      <c r="O13" s="90"/>
      <c r="P13" s="90"/>
      <c r="Q13" s="90"/>
      <c r="R13" s="90"/>
    </row>
    <row r="14" spans="1:18">
      <c r="A14" s="88"/>
      <c r="B14" s="87" t="s">
        <v>143</v>
      </c>
      <c r="C14" s="90"/>
      <c r="D14" s="90"/>
      <c r="E14" s="99">
        <v>85215.505658191338</v>
      </c>
      <c r="F14" s="99">
        <v>55786.43725218538</v>
      </c>
      <c r="G14" s="99">
        <v>57454.915759216281</v>
      </c>
      <c r="H14" s="99">
        <v>40187.313639216089</v>
      </c>
      <c r="I14" s="99">
        <v>80501.853310666032</v>
      </c>
      <c r="J14" s="99">
        <v>48220.298342454786</v>
      </c>
      <c r="K14" s="99">
        <v>60241.787651251587</v>
      </c>
      <c r="L14" s="99">
        <v>49926.747456581659</v>
      </c>
      <c r="M14" s="99">
        <v>57212.543412164719</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3.8061838490320543</v>
      </c>
      <c r="F16" s="101">
        <v>5.7862497244708075</v>
      </c>
      <c r="G16" s="101">
        <v>4.9602274259953125</v>
      </c>
      <c r="H16" s="101">
        <v>7.3308733570818152</v>
      </c>
      <c r="I16" s="101">
        <v>2.8446713360910176</v>
      </c>
      <c r="J16" s="101">
        <v>7.9321053499124083</v>
      </c>
      <c r="K16" s="101">
        <v>6.782866076733356</v>
      </c>
      <c r="L16" s="101">
        <v>7.5208227011267681</v>
      </c>
      <c r="M16" s="101">
        <v>5.4327034982871316</v>
      </c>
      <c r="N16" s="91"/>
      <c r="O16" s="91"/>
      <c r="P16" s="91"/>
      <c r="Q16" s="87"/>
      <c r="R16" s="87"/>
    </row>
    <row r="17" spans="1:18">
      <c r="A17" s="93"/>
      <c r="B17" s="92" t="s">
        <v>95</v>
      </c>
      <c r="C17" s="92"/>
      <c r="D17" s="92"/>
      <c r="E17" s="101">
        <v>24.21652070887448</v>
      </c>
      <c r="F17" s="101">
        <v>106.5688481243521</v>
      </c>
      <c r="G17" s="101">
        <v>18.510533039751991</v>
      </c>
      <c r="H17" s="101">
        <v>67.18385742601285</v>
      </c>
      <c r="I17" s="101">
        <v>20.222630685058487</v>
      </c>
      <c r="J17" s="101">
        <v>24.275003990929612</v>
      </c>
      <c r="K17" s="101">
        <v>59.275685118109699</v>
      </c>
      <c r="L17" s="101">
        <v>79.150586394448055</v>
      </c>
      <c r="M17" s="101">
        <v>36.627085106844376</v>
      </c>
      <c r="N17" s="92"/>
      <c r="O17" s="92"/>
      <c r="P17" s="92"/>
      <c r="Q17" s="92"/>
      <c r="R17" s="92"/>
    </row>
    <row r="18" spans="1:18">
      <c r="A18" s="93"/>
      <c r="B18" s="92" t="s">
        <v>96</v>
      </c>
      <c r="C18" s="92"/>
      <c r="D18" s="92"/>
      <c r="E18" s="101">
        <v>11.336811372488659</v>
      </c>
      <c r="F18" s="101">
        <v>9.9840299915667927</v>
      </c>
      <c r="G18" s="101">
        <v>23.013443133665415</v>
      </c>
      <c r="H18" s="101">
        <v>17.732351303852102</v>
      </c>
      <c r="I18" s="101">
        <v>8.8000800646303095</v>
      </c>
      <c r="J18" s="101">
        <v>31.334385402985699</v>
      </c>
      <c r="K18" s="101">
        <v>11.449683611132977</v>
      </c>
      <c r="L18" s="101">
        <v>11.917618473470844</v>
      </c>
      <c r="M18" s="101">
        <v>13.269600211685367</v>
      </c>
      <c r="N18" s="92"/>
      <c r="O18" s="92"/>
      <c r="P18" s="92"/>
      <c r="Q18" s="92"/>
      <c r="R18" s="92"/>
    </row>
    <row r="19" spans="1:18">
      <c r="A19" s="93"/>
      <c r="B19" s="92" t="s">
        <v>145</v>
      </c>
      <c r="C19" s="92"/>
      <c r="D19" s="92"/>
      <c r="E19" s="101">
        <v>7.7218677210394775</v>
      </c>
      <c r="F19" s="101">
        <v>9.1287885210527264</v>
      </c>
      <c r="G19" s="101">
        <v>10.258918792003257</v>
      </c>
      <c r="H19" s="101">
        <v>14.029450674320834</v>
      </c>
      <c r="I19" s="101">
        <v>6.1317762727546938</v>
      </c>
      <c r="J19" s="101">
        <v>13.678307548437722</v>
      </c>
      <c r="K19" s="101">
        <v>9.5961018320556857</v>
      </c>
      <c r="L19" s="101">
        <v>10.358022231454141</v>
      </c>
      <c r="M19" s="101">
        <v>9.7406625948098426</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8.9830967347110651</v>
      </c>
      <c r="F21" s="101">
        <v>8.1398416287525119</v>
      </c>
      <c r="G21" s="101">
        <v>9.5229620321008781</v>
      </c>
      <c r="H21" s="101">
        <v>10.497319364260502</v>
      </c>
      <c r="I21" s="101">
        <v>11.675925178912125</v>
      </c>
      <c r="J21" s="101">
        <v>11.101553457536619</v>
      </c>
      <c r="K21" s="101">
        <v>8.6651636546436617</v>
      </c>
      <c r="L21" s="101">
        <v>11.200839649828692</v>
      </c>
      <c r="M21" s="101">
        <v>9.577674635112059</v>
      </c>
      <c r="N21" s="92"/>
      <c r="O21" s="92"/>
      <c r="P21" s="92"/>
      <c r="Q21" s="92"/>
      <c r="R21" s="92"/>
    </row>
    <row r="22" spans="1:18">
      <c r="A22" s="93"/>
      <c r="B22" s="92" t="s">
        <v>95</v>
      </c>
      <c r="C22" s="92"/>
      <c r="D22" s="92"/>
      <c r="E22" s="101">
        <v>51.407625822318316</v>
      </c>
      <c r="F22" s="101">
        <v>152.16468396647539</v>
      </c>
      <c r="G22" s="101">
        <v>25.822046125184286</v>
      </c>
      <c r="H22" s="101">
        <v>99.719911842504544</v>
      </c>
      <c r="I22" s="101">
        <v>66.286564334514509</v>
      </c>
      <c r="J22" s="101">
        <v>30.95621228807968</v>
      </c>
      <c r="K22" s="101">
        <v>87.079036038724709</v>
      </c>
      <c r="L22" s="101">
        <v>125.47296117809073</v>
      </c>
      <c r="M22" s="101">
        <v>59.259058895477096</v>
      </c>
      <c r="N22" s="92"/>
      <c r="O22" s="92"/>
      <c r="P22" s="92"/>
      <c r="Q22" s="92"/>
      <c r="R22" s="92"/>
    </row>
    <row r="23" spans="1:18">
      <c r="A23" s="93"/>
      <c r="B23" s="92" t="s">
        <v>96</v>
      </c>
      <c r="C23" s="92"/>
      <c r="D23" s="92"/>
      <c r="E23" s="101">
        <v>16.182837643149089</v>
      </c>
      <c r="F23" s="101">
        <v>11.631378512171056</v>
      </c>
      <c r="G23" s="101">
        <v>34.885165189984292</v>
      </c>
      <c r="H23" s="101">
        <v>20.208240186343254</v>
      </c>
      <c r="I23" s="101">
        <v>17.042898238540502</v>
      </c>
      <c r="J23" s="101">
        <v>32.642760961837297</v>
      </c>
      <c r="K23" s="101">
        <v>13.15457467131575</v>
      </c>
      <c r="L23" s="101">
        <v>13.275129741002715</v>
      </c>
      <c r="M23" s="101">
        <v>16.642919081030012</v>
      </c>
      <c r="N23" s="92"/>
      <c r="O23" s="92"/>
      <c r="P23" s="92"/>
      <c r="Q23" s="92"/>
      <c r="R23" s="92"/>
    </row>
    <row r="24" spans="1:18">
      <c r="A24" s="93"/>
      <c r="B24" s="92" t="s">
        <v>145</v>
      </c>
      <c r="C24" s="92"/>
      <c r="D24" s="92"/>
      <c r="E24" s="101">
        <v>12.308263912517367</v>
      </c>
      <c r="F24" s="101">
        <v>10.805418693319904</v>
      </c>
      <c r="G24" s="101">
        <v>14.83853936139162</v>
      </c>
      <c r="H24" s="101">
        <v>16.803093316985112</v>
      </c>
      <c r="I24" s="101">
        <v>13.557211767028699</v>
      </c>
      <c r="J24" s="101">
        <v>15.888562131857915</v>
      </c>
      <c r="K24" s="101">
        <v>11.428179367810156</v>
      </c>
      <c r="L24" s="101">
        <v>12.004992844177107</v>
      </c>
      <c r="M24" s="101">
        <v>12.99364981398344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34742605.549999997</v>
      </c>
      <c r="F26" s="99">
        <v>48994750.231789999</v>
      </c>
      <c r="G26" s="99">
        <v>21983440.311879996</v>
      </c>
      <c r="H26" s="99">
        <v>19239612.304900002</v>
      </c>
      <c r="I26" s="99">
        <v>16912077</v>
      </c>
      <c r="J26" s="99">
        <v>22295422</v>
      </c>
      <c r="K26" s="99">
        <v>6473043.8100000005</v>
      </c>
      <c r="L26" s="99">
        <v>16383547.613500001</v>
      </c>
      <c r="M26" s="99">
        <v>187024498.82207</v>
      </c>
      <c r="N26" s="90"/>
      <c r="O26" s="90"/>
      <c r="P26" s="90"/>
      <c r="Q26" s="90"/>
      <c r="R26" s="90"/>
    </row>
    <row r="27" spans="1:18">
      <c r="A27" s="88"/>
      <c r="B27" s="90" t="s">
        <v>102</v>
      </c>
      <c r="C27" s="90"/>
      <c r="D27" s="90"/>
      <c r="E27" s="99">
        <v>15473550.82</v>
      </c>
      <c r="F27" s="99">
        <v>36946725.914999999</v>
      </c>
      <c r="G27" s="99">
        <v>12113165.994999999</v>
      </c>
      <c r="H27" s="99">
        <v>13752846.380000001</v>
      </c>
      <c r="I27" s="99">
        <v>5484125</v>
      </c>
      <c r="J27" s="99">
        <v>17108086</v>
      </c>
      <c r="K27" s="99">
        <v>4623756.32</v>
      </c>
      <c r="L27" s="99">
        <v>12999668.447000001</v>
      </c>
      <c r="M27" s="99">
        <v>118501924.877</v>
      </c>
      <c r="N27" s="90"/>
      <c r="O27" s="90"/>
      <c r="P27" s="90"/>
      <c r="Q27" s="90"/>
      <c r="R27" s="90"/>
    </row>
    <row r="28" spans="1:18">
      <c r="A28" s="88"/>
      <c r="B28" s="90" t="s">
        <v>205</v>
      </c>
      <c r="C28" s="90"/>
      <c r="D28" s="90"/>
      <c r="E28" s="99">
        <v>16143793.119999999</v>
      </c>
      <c r="F28" s="99">
        <v>9648897.6787999999</v>
      </c>
      <c r="G28" s="99">
        <v>7544206.5234000003</v>
      </c>
      <c r="H28" s="99">
        <v>3370846.0348999999</v>
      </c>
      <c r="I28" s="99">
        <v>9131800</v>
      </c>
      <c r="J28" s="99">
        <v>3614435</v>
      </c>
      <c r="K28" s="99">
        <v>1529741.5</v>
      </c>
      <c r="L28" s="99">
        <v>2522507.5172000001</v>
      </c>
      <c r="M28" s="99">
        <v>53506227.374300003</v>
      </c>
      <c r="N28" s="90"/>
      <c r="O28" s="90"/>
      <c r="P28" s="90"/>
      <c r="Q28" s="90"/>
      <c r="R28" s="90"/>
    </row>
    <row r="29" spans="1:18">
      <c r="A29" s="88"/>
      <c r="B29" s="90" t="s">
        <v>24</v>
      </c>
      <c r="C29" s="90"/>
      <c r="D29" s="90"/>
      <c r="E29" s="99">
        <v>2768363.29</v>
      </c>
      <c r="F29" s="99">
        <v>730169.22259000002</v>
      </c>
      <c r="G29" s="99">
        <v>2046502.2146999999</v>
      </c>
      <c r="H29" s="99">
        <v>1762424.32</v>
      </c>
      <c r="I29" s="99">
        <v>1136403</v>
      </c>
      <c r="J29" s="99">
        <v>836408</v>
      </c>
      <c r="K29" s="99">
        <v>196016.62</v>
      </c>
      <c r="L29" s="99">
        <v>679866.26392000006</v>
      </c>
      <c r="M29" s="99">
        <v>10156152.93121</v>
      </c>
      <c r="N29" s="90"/>
      <c r="O29" s="90"/>
      <c r="P29" s="90"/>
      <c r="Q29" s="90"/>
      <c r="R29" s="90"/>
    </row>
    <row r="30" spans="1:18">
      <c r="A30" s="88"/>
      <c r="B30" s="90" t="s">
        <v>103</v>
      </c>
      <c r="C30" s="90"/>
      <c r="D30" s="90"/>
      <c r="E30" s="99">
        <v>356898.32</v>
      </c>
      <c r="F30" s="99">
        <v>1668957.4154000001</v>
      </c>
      <c r="G30" s="99">
        <v>279565.57877999998</v>
      </c>
      <c r="H30" s="99">
        <v>353495.57</v>
      </c>
      <c r="I30" s="99">
        <v>1159749</v>
      </c>
      <c r="J30" s="99">
        <v>736493</v>
      </c>
      <c r="K30" s="99">
        <v>123529.37</v>
      </c>
      <c r="L30" s="99">
        <v>181505.38537999999</v>
      </c>
      <c r="M30" s="99">
        <v>4860193.63956</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c r="A32" s="88"/>
      <c r="B32" s="90" t="s">
        <v>97</v>
      </c>
      <c r="C32" s="90"/>
      <c r="D32" s="90"/>
      <c r="E32" s="99">
        <v>40045949.350169994</v>
      </c>
      <c r="F32" s="99">
        <v>56939589.341990009</v>
      </c>
      <c r="G32" s="99">
        <v>25138938.311880004</v>
      </c>
      <c r="H32" s="99">
        <v>22798761.305130005</v>
      </c>
      <c r="I32" s="99">
        <v>21416517.000000004</v>
      </c>
      <c r="J32" s="99">
        <v>28094654</v>
      </c>
      <c r="K32" s="99">
        <v>7207528.8052999992</v>
      </c>
      <c r="L32" s="99">
        <v>21186501.614220005</v>
      </c>
      <c r="M32" s="99">
        <v>222828439.72869</v>
      </c>
      <c r="N32" s="90"/>
      <c r="O32" s="90"/>
      <c r="P32" s="90"/>
      <c r="Q32" s="90"/>
      <c r="R32" s="90"/>
    </row>
    <row r="33" spans="1:18">
      <c r="A33" s="88"/>
      <c r="B33" s="90" t="s">
        <v>102</v>
      </c>
      <c r="C33" s="90"/>
      <c r="D33" s="90"/>
      <c r="E33" s="99">
        <v>19256000.476</v>
      </c>
      <c r="F33" s="99">
        <v>43534009.140000001</v>
      </c>
      <c r="G33" s="99">
        <v>13845460.711999999</v>
      </c>
      <c r="H33" s="99">
        <v>16364419.003</v>
      </c>
      <c r="I33" s="99">
        <v>8600817.9912</v>
      </c>
      <c r="J33" s="99">
        <v>22012089</v>
      </c>
      <c r="K33" s="99">
        <v>5174100.8734999998</v>
      </c>
      <c r="L33" s="99">
        <v>16864462.431000002</v>
      </c>
      <c r="M33" s="99">
        <v>145651359.62670001</v>
      </c>
      <c r="N33" s="90"/>
      <c r="O33" s="90"/>
      <c r="P33" s="90"/>
      <c r="Q33" s="90"/>
      <c r="R33" s="90"/>
    </row>
    <row r="34" spans="1:18">
      <c r="A34" s="88"/>
      <c r="B34" s="90" t="s">
        <v>205</v>
      </c>
      <c r="C34" s="90"/>
      <c r="D34" s="90"/>
      <c r="E34" s="99">
        <v>16988994.596999999</v>
      </c>
      <c r="F34" s="99">
        <v>10810658.632999999</v>
      </c>
      <c r="G34" s="99">
        <v>8630586.3867000006</v>
      </c>
      <c r="H34" s="99">
        <v>3975050.2181000002</v>
      </c>
      <c r="I34" s="99">
        <v>10255399.448999999</v>
      </c>
      <c r="J34" s="99">
        <v>4063841</v>
      </c>
      <c r="K34" s="99">
        <v>1683422.6206</v>
      </c>
      <c r="L34" s="99">
        <v>3259345.2434999999</v>
      </c>
      <c r="M34" s="99">
        <v>59667298.147899993</v>
      </c>
      <c r="N34" s="90"/>
      <c r="O34" s="90"/>
      <c r="P34" s="90"/>
      <c r="Q34" s="90"/>
      <c r="R34" s="90"/>
    </row>
    <row r="35" spans="1:18">
      <c r="A35" s="88"/>
      <c r="B35" s="90" t="s">
        <v>24</v>
      </c>
      <c r="C35" s="90"/>
      <c r="D35" s="90"/>
      <c r="E35" s="99">
        <v>3410359.753</v>
      </c>
      <c r="F35" s="99">
        <v>778722.26728999999</v>
      </c>
      <c r="G35" s="99">
        <v>2341972.1773999999</v>
      </c>
      <c r="H35" s="99">
        <v>2050855.3647</v>
      </c>
      <c r="I35" s="99">
        <v>1271496.4332000001</v>
      </c>
      <c r="J35" s="99">
        <v>1160558</v>
      </c>
      <c r="K35" s="99">
        <v>216784.33900000001</v>
      </c>
      <c r="L35" s="99">
        <v>824717.80813000002</v>
      </c>
      <c r="M35" s="99">
        <v>12055466.142719999</v>
      </c>
      <c r="N35" s="90"/>
      <c r="O35" s="90"/>
      <c r="P35" s="90"/>
      <c r="Q35" s="90"/>
      <c r="R35" s="90"/>
    </row>
    <row r="36" spans="1:18">
      <c r="A36" s="88"/>
      <c r="B36" s="90" t="s">
        <v>103</v>
      </c>
      <c r="C36" s="90"/>
      <c r="D36" s="90"/>
      <c r="E36" s="99">
        <v>390594.52416999999</v>
      </c>
      <c r="F36" s="99">
        <v>1816199.3017</v>
      </c>
      <c r="G36" s="99">
        <v>320919.03577999998</v>
      </c>
      <c r="H36" s="99">
        <v>408436.71932999999</v>
      </c>
      <c r="I36" s="99">
        <v>1288803.1266000001</v>
      </c>
      <c r="J36" s="99">
        <v>858166</v>
      </c>
      <c r="K36" s="99">
        <v>133220.97219999999</v>
      </c>
      <c r="L36" s="99">
        <v>237976.13159</v>
      </c>
      <c r="M36" s="99">
        <v>5454315.8113700002</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0">
        <v>574</v>
      </c>
      <c r="F38" s="100">
        <v>1138</v>
      </c>
      <c r="G38" s="100">
        <v>455</v>
      </c>
      <c r="H38" s="100">
        <v>610</v>
      </c>
      <c r="I38" s="100">
        <v>330</v>
      </c>
      <c r="J38" s="100">
        <v>627</v>
      </c>
      <c r="K38" s="100">
        <v>153</v>
      </c>
      <c r="L38" s="100">
        <v>440</v>
      </c>
      <c r="M38" s="99">
        <v>4327</v>
      </c>
      <c r="N38" s="87"/>
      <c r="O38" s="87"/>
      <c r="P38" s="87"/>
      <c r="Q38" s="87"/>
      <c r="R38" s="87"/>
    </row>
    <row r="39" spans="1:18">
      <c r="A39" s="94"/>
      <c r="B39" s="95" t="s">
        <v>174</v>
      </c>
      <c r="C39" s="96"/>
      <c r="D39" s="96"/>
      <c r="E39" s="100">
        <v>565</v>
      </c>
      <c r="F39" s="100">
        <v>1106</v>
      </c>
      <c r="G39" s="100">
        <v>449</v>
      </c>
      <c r="H39" s="100">
        <v>585</v>
      </c>
      <c r="I39" s="100">
        <v>300</v>
      </c>
      <c r="J39" s="100">
        <v>602</v>
      </c>
      <c r="K39" s="100">
        <v>143</v>
      </c>
      <c r="L39" s="100">
        <v>432</v>
      </c>
      <c r="M39" s="99">
        <v>4182</v>
      </c>
      <c r="N39" s="96"/>
      <c r="O39" s="96"/>
      <c r="P39" s="96"/>
      <c r="Q39" s="95"/>
      <c r="R39" s="95"/>
    </row>
    <row r="40" spans="1:18">
      <c r="A40" s="94"/>
      <c r="B40" s="95" t="s">
        <v>105</v>
      </c>
      <c r="C40" s="96"/>
      <c r="D40" s="96"/>
      <c r="E40" s="103">
        <v>425.33333333000002</v>
      </c>
      <c r="F40" s="103">
        <v>974.15555554000002</v>
      </c>
      <c r="G40" s="103">
        <v>391.19450096999998</v>
      </c>
      <c r="H40" s="103">
        <v>506.11666666000002</v>
      </c>
      <c r="I40" s="103">
        <v>234.23333332999999</v>
      </c>
      <c r="J40" s="103">
        <v>540.76666666000006</v>
      </c>
      <c r="K40" s="103">
        <v>113.83333333</v>
      </c>
      <c r="L40" s="103">
        <v>403.06666666000001</v>
      </c>
      <c r="M40" s="99">
        <v>3588.7000564800005</v>
      </c>
      <c r="N40" s="96"/>
      <c r="O40" s="96"/>
      <c r="P40" s="96"/>
      <c r="Q40" s="95"/>
      <c r="R40" s="95"/>
    </row>
    <row r="41" spans="1:18" ht="21" customHeight="1">
      <c r="A41" s="94" t="s">
        <v>110</v>
      </c>
      <c r="B41" s="95"/>
      <c r="C41" s="96"/>
      <c r="D41" s="96"/>
      <c r="E41" s="130"/>
      <c r="F41" s="130"/>
      <c r="G41" s="130"/>
      <c r="H41" s="130"/>
      <c r="I41" s="130"/>
      <c r="J41" s="130"/>
      <c r="K41" s="130"/>
      <c r="L41" s="130"/>
      <c r="M41" s="99"/>
      <c r="N41" s="96"/>
      <c r="O41" s="96"/>
      <c r="P41" s="96"/>
      <c r="Q41" s="95"/>
      <c r="R41" s="95"/>
    </row>
    <row r="42" spans="1:18" ht="12.75" customHeight="1">
      <c r="B42" s="89" t="s">
        <v>146</v>
      </c>
      <c r="C42" s="92"/>
      <c r="D42" s="92"/>
      <c r="E42" s="92"/>
      <c r="F42" s="92"/>
      <c r="G42" s="92"/>
      <c r="H42" s="92"/>
      <c r="I42" s="92"/>
      <c r="J42" s="92"/>
      <c r="K42" s="92"/>
      <c r="L42" s="92"/>
      <c r="M42" s="92"/>
      <c r="N42" s="92"/>
      <c r="O42" s="92"/>
      <c r="P42" s="92"/>
      <c r="Q42" s="87"/>
      <c r="R42" s="87"/>
    </row>
    <row r="43" spans="1:18" ht="12.75" customHeight="1">
      <c r="B43" s="87" t="s">
        <v>165</v>
      </c>
      <c r="C43" s="92"/>
      <c r="D43" s="92"/>
      <c r="E43" s="101">
        <v>148.44264555000001</v>
      </c>
      <c r="F43" s="101">
        <v>191.14280452200001</v>
      </c>
      <c r="G43" s="101">
        <v>90.520043021999996</v>
      </c>
      <c r="H43" s="101">
        <v>79.799496118000008</v>
      </c>
      <c r="I43" s="101">
        <v>105.460337788</v>
      </c>
      <c r="J43" s="101">
        <v>75.894100424000001</v>
      </c>
      <c r="K43" s="101">
        <v>21.082533310000002</v>
      </c>
      <c r="L43" s="101">
        <v>57.440524416999999</v>
      </c>
      <c r="M43" s="99">
        <v>769.78248515100006</v>
      </c>
      <c r="N43" s="102"/>
      <c r="O43" s="92"/>
      <c r="Q43" s="87"/>
      <c r="R43" s="87"/>
    </row>
    <row r="44" spans="1:18">
      <c r="A44" s="94"/>
      <c r="B44" s="95" t="s">
        <v>98</v>
      </c>
      <c r="C44" s="97"/>
      <c r="D44" s="97"/>
      <c r="E44" s="101">
        <v>23.331179850000002</v>
      </c>
      <c r="F44" s="101">
        <v>10.378267378</v>
      </c>
      <c r="G44" s="101">
        <v>24.256459769999999</v>
      </c>
      <c r="H44" s="101">
        <v>8.7074488189999997</v>
      </c>
      <c r="I44" s="101">
        <v>14.83486519</v>
      </c>
      <c r="J44" s="101">
        <v>24.799172030000001</v>
      </c>
      <c r="K44" s="101">
        <v>2.4124563000000001</v>
      </c>
      <c r="L44" s="101">
        <v>5.4579507200000004</v>
      </c>
      <c r="M44" s="99">
        <v>114.177800057</v>
      </c>
      <c r="N44" s="102"/>
      <c r="O44" s="97"/>
      <c r="Q44" s="95"/>
      <c r="R44" s="95"/>
    </row>
    <row r="45" spans="1:18">
      <c r="A45" s="94"/>
      <c r="B45" s="95" t="s">
        <v>99</v>
      </c>
      <c r="C45" s="97"/>
      <c r="D45" s="97"/>
      <c r="E45" s="101">
        <v>49.837646710000001</v>
      </c>
      <c r="F45" s="101">
        <v>110.77691082</v>
      </c>
      <c r="G45" s="101">
        <v>19.510335649999998</v>
      </c>
      <c r="H45" s="101">
        <v>32.990548742000001</v>
      </c>
      <c r="I45" s="101">
        <v>34.090598925999998</v>
      </c>
      <c r="J45" s="101">
        <v>19.212120878</v>
      </c>
      <c r="K45" s="101">
        <v>12.48942808</v>
      </c>
      <c r="L45" s="101">
        <v>36.248852986999999</v>
      </c>
      <c r="M45" s="99">
        <v>315.156442793</v>
      </c>
      <c r="N45" s="102"/>
      <c r="O45" s="97"/>
      <c r="Q45" s="95"/>
      <c r="R45" s="95"/>
    </row>
    <row r="46" spans="1:18">
      <c r="B46" s="95" t="s">
        <v>167</v>
      </c>
      <c r="E46" s="101">
        <v>73.168826559999999</v>
      </c>
      <c r="F46" s="101">
        <v>121.155178198</v>
      </c>
      <c r="G46" s="101">
        <v>43.766795419999994</v>
      </c>
      <c r="H46" s="101">
        <v>41.697997561000001</v>
      </c>
      <c r="I46" s="101">
        <v>48.925464116000001</v>
      </c>
      <c r="J46" s="101">
        <v>44.011292908000001</v>
      </c>
      <c r="K46" s="101">
        <v>14.90188438</v>
      </c>
      <c r="L46" s="101">
        <v>41.706803706999999</v>
      </c>
      <c r="M46" s="99">
        <v>429.33424285000001</v>
      </c>
      <c r="N46" s="102"/>
    </row>
    <row r="47" spans="1:18" ht="21" customHeight="1">
      <c r="B47" s="89" t="s">
        <v>147</v>
      </c>
      <c r="E47" s="101"/>
      <c r="F47" s="101"/>
      <c r="G47" s="101"/>
      <c r="H47" s="101"/>
      <c r="I47" s="101"/>
      <c r="J47" s="101"/>
      <c r="K47" s="101"/>
      <c r="L47" s="101"/>
      <c r="M47" s="101"/>
      <c r="N47" s="102"/>
    </row>
    <row r="48" spans="1:18">
      <c r="B48" s="87" t="s">
        <v>165</v>
      </c>
      <c r="E48" s="101">
        <v>62.895905130000003</v>
      </c>
      <c r="F48" s="101">
        <v>135.87487944399999</v>
      </c>
      <c r="G48" s="101">
        <v>47.149195648000003</v>
      </c>
      <c r="H48" s="101">
        <v>55.728513128000003</v>
      </c>
      <c r="I48" s="101">
        <v>25.693895379000001</v>
      </c>
      <c r="J48" s="101">
        <v>54.226645153999996</v>
      </c>
      <c r="K48" s="101">
        <v>16.502862</v>
      </c>
      <c r="L48" s="101">
        <v>38.568537137</v>
      </c>
      <c r="M48" s="99">
        <v>436.64043301999999</v>
      </c>
      <c r="N48" s="102"/>
    </row>
    <row r="49" spans="1:14">
      <c r="B49" s="95" t="s">
        <v>98</v>
      </c>
      <c r="E49" s="101">
        <v>10.99058731</v>
      </c>
      <c r="F49" s="101">
        <v>7.2684408180000002</v>
      </c>
      <c r="G49" s="101">
        <v>17.388242505000001</v>
      </c>
      <c r="H49" s="101">
        <v>5.8664311790000001</v>
      </c>
      <c r="I49" s="101">
        <v>4.5258040299999998</v>
      </c>
      <c r="J49" s="101">
        <v>19.446823609999999</v>
      </c>
      <c r="K49" s="101">
        <v>1.6421863000000001</v>
      </c>
      <c r="L49" s="101">
        <v>3.4429728599999998</v>
      </c>
      <c r="M49" s="99">
        <v>70.57148861200001</v>
      </c>
      <c r="N49" s="102"/>
    </row>
    <row r="50" spans="1:14">
      <c r="B50" s="95" t="s">
        <v>99</v>
      </c>
      <c r="E50" s="101">
        <v>34.913530770000001</v>
      </c>
      <c r="F50" s="101">
        <v>95.087611398999996</v>
      </c>
      <c r="G50" s="101">
        <v>12.870800454999999</v>
      </c>
      <c r="H50" s="101">
        <v>28.948587042</v>
      </c>
      <c r="I50" s="101">
        <v>17.602639868000001</v>
      </c>
      <c r="J50" s="101">
        <v>18.442067468000001</v>
      </c>
      <c r="K50" s="101">
        <v>10.870742959999999</v>
      </c>
      <c r="L50" s="101">
        <v>32.542054837000002</v>
      </c>
      <c r="M50" s="99">
        <v>251.27803479899998</v>
      </c>
      <c r="N50" s="102"/>
    </row>
    <row r="51" spans="1:14">
      <c r="B51" s="95" t="s">
        <v>167</v>
      </c>
      <c r="E51" s="101">
        <v>45.904118080000003</v>
      </c>
      <c r="F51" s="101">
        <v>102.356052217</v>
      </c>
      <c r="G51" s="101">
        <v>30.259042960000002</v>
      </c>
      <c r="H51" s="101">
        <v>34.815018221000003</v>
      </c>
      <c r="I51" s="101">
        <v>22.128443898</v>
      </c>
      <c r="J51" s="101">
        <v>37.888891078</v>
      </c>
      <c r="K51" s="101">
        <v>12.51292926</v>
      </c>
      <c r="L51" s="101">
        <v>35.985027697</v>
      </c>
      <c r="M51" s="99">
        <v>321.84952341100006</v>
      </c>
      <c r="N51" s="102"/>
    </row>
    <row r="56" spans="1:14">
      <c r="A56" s="5" t="s">
        <v>168</v>
      </c>
    </row>
    <row r="57" spans="1:14">
      <c r="A57" s="5" t="s">
        <v>94</v>
      </c>
    </row>
    <row r="58" spans="1:14">
      <c r="A58" s="5" t="s">
        <v>227</v>
      </c>
    </row>
    <row r="59" spans="1:14">
      <c r="A59" s="5"/>
    </row>
    <row r="60" spans="1:14">
      <c r="A60" s="6"/>
    </row>
  </sheetData>
  <hyperlinks>
    <hyperlink ref="G1" location="Contenu!A1" display="retour"/>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6" tint="0.39997558519241921"/>
    <pageSetUpPr fitToPage="1"/>
  </sheetPr>
  <dimension ref="A1:R59"/>
  <sheetViews>
    <sheetView zoomScale="66" zoomScaleNormal="66" workbookViewId="0">
      <pane ySplit="4" topLeftCell="A5" activePane="bottomLeft" state="frozen"/>
      <selection activeCell="A56" sqref="A56"/>
      <selection pane="bottomLeft" activeCell="F3" sqref="F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248</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31579.554140969165</v>
      </c>
      <c r="F6" s="99">
        <v>34975.463737615304</v>
      </c>
      <c r="G6" s="99">
        <v>25677.021234966589</v>
      </c>
      <c r="H6" s="99">
        <v>22938.814643430291</v>
      </c>
      <c r="I6" s="99">
        <v>14903.936949251787</v>
      </c>
      <c r="J6" s="99">
        <v>33716.230769230766</v>
      </c>
      <c r="K6" s="99">
        <v>24217.183483870969</v>
      </c>
      <c r="L6" s="99">
        <v>27059.057076717218</v>
      </c>
      <c r="M6" s="99">
        <v>27573.64727585185</v>
      </c>
      <c r="N6" s="90"/>
      <c r="O6" s="90"/>
      <c r="P6" s="90"/>
      <c r="Q6" s="90"/>
      <c r="R6" s="90"/>
    </row>
    <row r="7" spans="1:18" ht="12.75" customHeight="1">
      <c r="A7" s="88"/>
      <c r="B7" s="87" t="s">
        <v>141</v>
      </c>
      <c r="C7" s="90"/>
      <c r="D7" s="90"/>
      <c r="E7" s="99">
        <v>52133.300580616742</v>
      </c>
      <c r="F7" s="99">
        <v>59377.632464981209</v>
      </c>
      <c r="G7" s="99">
        <v>43369.979704342979</v>
      </c>
      <c r="H7" s="99">
        <v>37577.622451855568</v>
      </c>
      <c r="I7" s="99">
        <v>32104.814577098241</v>
      </c>
      <c r="J7" s="99">
        <v>65663.992165242162</v>
      </c>
      <c r="K7" s="99">
        <v>28711.591763440862</v>
      </c>
      <c r="L7" s="99">
        <v>52183.959406779657</v>
      </c>
      <c r="M7" s="99">
        <v>48716.782316074074</v>
      </c>
      <c r="N7" s="90"/>
      <c r="O7" s="90"/>
      <c r="P7" s="90"/>
      <c r="Q7" s="90"/>
      <c r="R7" s="90"/>
    </row>
    <row r="8" spans="1:18" ht="21" customHeight="1">
      <c r="A8" s="88"/>
      <c r="B8" s="87" t="s">
        <v>142</v>
      </c>
      <c r="C8" s="90"/>
      <c r="D8" s="90"/>
      <c r="E8" s="99">
        <v>39685.691769552737</v>
      </c>
      <c r="F8" s="99">
        <v>42413.090060070936</v>
      </c>
      <c r="G8" s="99">
        <v>32583.198186060454</v>
      </c>
      <c r="H8" s="99">
        <v>27541.034083555485</v>
      </c>
      <c r="I8" s="99">
        <v>24432.307113335712</v>
      </c>
      <c r="J8" s="99">
        <v>39036.319480808597</v>
      </c>
      <c r="K8" s="99">
        <v>27199.364727448981</v>
      </c>
      <c r="L8" s="99">
        <v>34909.800214572402</v>
      </c>
      <c r="M8" s="99">
        <v>34805.22775872051</v>
      </c>
      <c r="N8" s="90"/>
      <c r="O8" s="90"/>
      <c r="P8" s="90"/>
      <c r="Q8" s="90"/>
      <c r="R8" s="90"/>
    </row>
    <row r="9" spans="1:18" ht="12.75" customHeight="1">
      <c r="A9" s="88"/>
      <c r="B9" s="87" t="s">
        <v>143</v>
      </c>
      <c r="C9" s="90"/>
      <c r="D9" s="90"/>
      <c r="E9" s="99">
        <v>65515.367586766872</v>
      </c>
      <c r="F9" s="99">
        <v>72004.44552169212</v>
      </c>
      <c r="G9" s="99">
        <v>55034.91355561305</v>
      </c>
      <c r="H9" s="99">
        <v>45116.829130573169</v>
      </c>
      <c r="I9" s="99">
        <v>52630.032738010188</v>
      </c>
      <c r="J9" s="99">
        <v>76025.122561651908</v>
      </c>
      <c r="K9" s="99">
        <v>32247.228782800634</v>
      </c>
      <c r="L9" s="99">
        <v>67324.282295983285</v>
      </c>
      <c r="M9" s="99">
        <v>61493.45014897317</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41768.634785903087</v>
      </c>
      <c r="F11" s="99">
        <v>45567.331633071401</v>
      </c>
      <c r="G11" s="99">
        <v>29698.806216592431</v>
      </c>
      <c r="H11" s="99">
        <v>25678.523743229689</v>
      </c>
      <c r="I11" s="99">
        <v>18137.872954456732</v>
      </c>
      <c r="J11" s="99">
        <v>40992.200854700852</v>
      </c>
      <c r="K11" s="99">
        <v>27304.799913978495</v>
      </c>
      <c r="L11" s="99">
        <v>30372.838428189116</v>
      </c>
      <c r="M11" s="99">
        <v>33448.045105777775</v>
      </c>
      <c r="N11" s="90"/>
      <c r="O11" s="90"/>
      <c r="P11" s="90"/>
      <c r="Q11" s="90"/>
      <c r="R11" s="90"/>
    </row>
    <row r="12" spans="1:18" ht="12.75" customHeight="1">
      <c r="A12" s="88"/>
      <c r="B12" s="87" t="s">
        <v>141</v>
      </c>
      <c r="C12" s="90"/>
      <c r="D12" s="90"/>
      <c r="E12" s="99">
        <v>64227.67143436124</v>
      </c>
      <c r="F12" s="99">
        <v>73796.904565083707</v>
      </c>
      <c r="G12" s="99">
        <v>50144.058194877507</v>
      </c>
      <c r="H12" s="99">
        <v>42196.873164994977</v>
      </c>
      <c r="I12" s="99">
        <v>37368.757572543916</v>
      </c>
      <c r="J12" s="99">
        <v>78991.316239316235</v>
      </c>
      <c r="K12" s="99">
        <v>32405.119421720432</v>
      </c>
      <c r="L12" s="99">
        <v>59570.004333184661</v>
      </c>
      <c r="M12" s="99">
        <v>57782.604369192588</v>
      </c>
      <c r="N12" s="90"/>
      <c r="O12" s="90"/>
      <c r="P12" s="90"/>
      <c r="Q12" s="90"/>
      <c r="R12" s="90"/>
    </row>
    <row r="13" spans="1:18" ht="21" customHeight="1">
      <c r="A13" s="88"/>
      <c r="B13" s="87" t="s">
        <v>142</v>
      </c>
      <c r="C13" s="90"/>
      <c r="D13" s="90"/>
      <c r="E13" s="99">
        <v>52490.201677606601</v>
      </c>
      <c r="F13" s="99">
        <v>55257.347117661076</v>
      </c>
      <c r="G13" s="99">
        <v>37686.695819952045</v>
      </c>
      <c r="H13" s="99">
        <v>30830.411624177996</v>
      </c>
      <c r="I13" s="99">
        <v>29733.759872635517</v>
      </c>
      <c r="J13" s="99">
        <v>47460.365891370588</v>
      </c>
      <c r="K13" s="99">
        <v>30667.20009636756</v>
      </c>
      <c r="L13" s="99">
        <v>39185.021062315798</v>
      </c>
      <c r="M13" s="99">
        <v>42220.269822994858</v>
      </c>
      <c r="N13" s="90"/>
      <c r="O13" s="90"/>
      <c r="P13" s="90"/>
      <c r="Q13" s="90"/>
      <c r="R13" s="90"/>
    </row>
    <row r="14" spans="1:18">
      <c r="A14" s="88"/>
      <c r="B14" s="87" t="s">
        <v>143</v>
      </c>
      <c r="C14" s="90"/>
      <c r="D14" s="90"/>
      <c r="E14" s="99">
        <v>80714.2355538634</v>
      </c>
      <c r="F14" s="99">
        <v>89490.014570047308</v>
      </c>
      <c r="G14" s="99">
        <v>63630.970705904336</v>
      </c>
      <c r="H14" s="99">
        <v>50662.841132875838</v>
      </c>
      <c r="I14" s="99">
        <v>61259.314539841595</v>
      </c>
      <c r="J14" s="99">
        <v>91455.366942782581</v>
      </c>
      <c r="K14" s="99">
        <v>36395.589221799484</v>
      </c>
      <c r="L14" s="99">
        <v>76853.26743488216</v>
      </c>
      <c r="M14" s="99">
        <v>72936.912750134376</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3.844831874978432</v>
      </c>
      <c r="F16" s="101">
        <v>3.6451048588380131</v>
      </c>
      <c r="G16" s="101">
        <v>5.2594244512769492</v>
      </c>
      <c r="H16" s="101">
        <v>5.5886086146181482</v>
      </c>
      <c r="I16" s="101">
        <v>5.1499703503754191</v>
      </c>
      <c r="J16" s="101">
        <v>3.4047608761150383</v>
      </c>
      <c r="K16" s="101">
        <v>8.5936519273441316</v>
      </c>
      <c r="L16" s="101">
        <v>4.4453497172712382</v>
      </c>
      <c r="M16" s="101">
        <v>4.4034977773528441</v>
      </c>
      <c r="N16" s="91"/>
      <c r="O16" s="91"/>
      <c r="P16" s="91"/>
      <c r="Q16" s="87"/>
      <c r="R16" s="87"/>
    </row>
    <row r="17" spans="1:18">
      <c r="A17" s="93"/>
      <c r="B17" s="92" t="s">
        <v>95</v>
      </c>
      <c r="C17" s="92"/>
      <c r="D17" s="92"/>
      <c r="E17" s="101">
        <v>46.243258178329071</v>
      </c>
      <c r="F17" s="101">
        <v>48.516424517553581</v>
      </c>
      <c r="G17" s="101">
        <v>17.39510730873462</v>
      </c>
      <c r="H17" s="101">
        <v>44.573982987252855</v>
      </c>
      <c r="I17" s="101">
        <v>42.065689646955533</v>
      </c>
      <c r="J17" s="101">
        <v>16.489868035266856</v>
      </c>
      <c r="K17" s="101">
        <v>66.934196749348942</v>
      </c>
      <c r="L17" s="101">
        <v>38.438332668661609</v>
      </c>
      <c r="M17" s="101">
        <v>32.157263754130192</v>
      </c>
      <c r="N17" s="92"/>
      <c r="O17" s="92"/>
      <c r="P17" s="92"/>
      <c r="Q17" s="92"/>
      <c r="R17" s="92"/>
    </row>
    <row r="18" spans="1:18">
      <c r="A18" s="93"/>
      <c r="B18" s="92" t="s">
        <v>96</v>
      </c>
      <c r="C18" s="92"/>
      <c r="D18" s="92"/>
      <c r="E18" s="101">
        <v>8.5730414597473388</v>
      </c>
      <c r="F18" s="101">
        <v>9.5361926896020037</v>
      </c>
      <c r="G18" s="101">
        <v>20.857086732417969</v>
      </c>
      <c r="H18" s="101">
        <v>19.943214011674606</v>
      </c>
      <c r="I18" s="101">
        <v>25.710726353876925</v>
      </c>
      <c r="J18" s="101">
        <v>24.430896551852804</v>
      </c>
      <c r="K18" s="101">
        <v>13.322393295674278</v>
      </c>
      <c r="L18" s="101">
        <v>16.004604518723664</v>
      </c>
      <c r="M18" s="101">
        <v>14.711356525882991</v>
      </c>
      <c r="N18" s="92"/>
      <c r="O18" s="92"/>
      <c r="P18" s="92"/>
      <c r="Q18" s="92"/>
      <c r="R18" s="92"/>
    </row>
    <row r="19" spans="1:18">
      <c r="A19" s="93"/>
      <c r="B19" s="92" t="s">
        <v>145</v>
      </c>
      <c r="C19" s="92"/>
      <c r="D19" s="92"/>
      <c r="E19" s="101">
        <v>7.2322534029866743</v>
      </c>
      <c r="F19" s="101">
        <v>7.9697005073682368</v>
      </c>
      <c r="G19" s="101">
        <v>9.4847176992690923</v>
      </c>
      <c r="H19" s="101">
        <v>13.778473390316455</v>
      </c>
      <c r="I19" s="101">
        <v>15.95745982476712</v>
      </c>
      <c r="J19" s="101">
        <v>9.8449348194758528</v>
      </c>
      <c r="K19" s="101">
        <v>11.110909316289423</v>
      </c>
      <c r="L19" s="101">
        <v>11.299726732297023</v>
      </c>
      <c r="M19" s="101">
        <v>10.093682492838482</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7.7310252257030019</v>
      </c>
      <c r="F21" s="101">
        <v>7.9864695566446651</v>
      </c>
      <c r="G21" s="101">
        <v>10.962635965928856</v>
      </c>
      <c r="H21" s="101">
        <v>12.117929960821934</v>
      </c>
      <c r="I21" s="101">
        <v>22.75213011843703</v>
      </c>
      <c r="J21" s="101">
        <v>9.9605667665875757</v>
      </c>
      <c r="K21" s="101">
        <v>11.28448589743245</v>
      </c>
      <c r="L21" s="101">
        <v>13.346253711462134</v>
      </c>
      <c r="M21" s="101">
        <v>10.719484985637399</v>
      </c>
      <c r="N21" s="92"/>
      <c r="O21" s="92"/>
      <c r="P21" s="92"/>
      <c r="Q21" s="92"/>
      <c r="R21" s="92"/>
    </row>
    <row r="22" spans="1:18">
      <c r="A22" s="93"/>
      <c r="B22" s="92" t="s">
        <v>95</v>
      </c>
      <c r="C22" s="92"/>
      <c r="D22" s="92"/>
      <c r="E22" s="101">
        <v>68.650785167014007</v>
      </c>
      <c r="F22" s="101">
        <v>77.959907440089239</v>
      </c>
      <c r="G22" s="101">
        <v>25.587008807516863</v>
      </c>
      <c r="H22" s="101">
        <v>70.788297962834534</v>
      </c>
      <c r="I22" s="101">
        <v>91.667060332060004</v>
      </c>
      <c r="J22" s="101">
        <v>28.091017135116132</v>
      </c>
      <c r="K22" s="101">
        <v>84.3382226516527</v>
      </c>
      <c r="L22" s="101">
        <v>66.155242856535807</v>
      </c>
      <c r="M22" s="101">
        <v>52.206327440513633</v>
      </c>
      <c r="N22" s="92"/>
      <c r="O22" s="92"/>
      <c r="P22" s="92"/>
      <c r="Q22" s="92"/>
      <c r="R22" s="92"/>
    </row>
    <row r="23" spans="1:18">
      <c r="A23" s="93"/>
      <c r="B23" s="92" t="s">
        <v>96</v>
      </c>
      <c r="C23" s="92"/>
      <c r="D23" s="92"/>
      <c r="E23" s="101">
        <v>11.835754216380396</v>
      </c>
      <c r="F23" s="101">
        <v>12.356477324886903</v>
      </c>
      <c r="G23" s="101">
        <v>24.026963264196926</v>
      </c>
      <c r="H23" s="101">
        <v>24.176499665844499</v>
      </c>
      <c r="I23" s="101">
        <v>43.055280669625013</v>
      </c>
      <c r="J23" s="101">
        <v>35.908093103118844</v>
      </c>
      <c r="K23" s="101">
        <v>15.768995320470404</v>
      </c>
      <c r="L23" s="101">
        <v>24.480230738188148</v>
      </c>
      <c r="M23" s="101">
        <v>19.682964655934079</v>
      </c>
      <c r="N23" s="92"/>
      <c r="O23" s="92"/>
      <c r="P23" s="92"/>
      <c r="Q23" s="92"/>
      <c r="R23" s="92"/>
    </row>
    <row r="24" spans="1:18">
      <c r="A24" s="93"/>
      <c r="B24" s="92" t="s">
        <v>145</v>
      </c>
      <c r="C24" s="92"/>
      <c r="D24" s="92"/>
      <c r="E24" s="101">
        <v>10.095275883683339</v>
      </c>
      <c r="F24" s="101">
        <v>10.665947613387058</v>
      </c>
      <c r="G24" s="101">
        <v>12.391229627216076</v>
      </c>
      <c r="H24" s="101">
        <v>18.021554352550204</v>
      </c>
      <c r="I24" s="101">
        <v>29.295445591365798</v>
      </c>
      <c r="J24" s="101">
        <v>15.761076285189235</v>
      </c>
      <c r="K24" s="101">
        <v>13.285046425933526</v>
      </c>
      <c r="L24" s="101">
        <v>17.868231338542298</v>
      </c>
      <c r="M24" s="101">
        <v>14.293857511479477</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64255907.508990005</v>
      </c>
      <c r="F26" s="99">
        <v>179158037.7861</v>
      </c>
      <c r="G26" s="99">
        <v>81524056.754399985</v>
      </c>
      <c r="H26" s="99">
        <v>82439446.108899996</v>
      </c>
      <c r="I26" s="99">
        <v>52638925.788389996</v>
      </c>
      <c r="J26" s="99">
        <v>102183464</v>
      </c>
      <c r="K26" s="99">
        <v>14275001.76</v>
      </c>
      <c r="L26" s="99">
        <v>123222696.3969</v>
      </c>
      <c r="M26" s="99">
        <v>699697536.1036799</v>
      </c>
      <c r="N26" s="90"/>
      <c r="O26" s="90"/>
      <c r="P26" s="90"/>
      <c r="Q26" s="90"/>
      <c r="R26" s="90"/>
    </row>
    <row r="27" spans="1:18">
      <c r="A27" s="88"/>
      <c r="B27" s="90" t="s">
        <v>102</v>
      </c>
      <c r="C27" s="90"/>
      <c r="D27" s="90"/>
      <c r="E27" s="99">
        <v>35842793.950000003</v>
      </c>
      <c r="F27" s="99">
        <v>102373182.36</v>
      </c>
      <c r="G27" s="99">
        <v>46115930.137999997</v>
      </c>
      <c r="H27" s="99">
        <v>45739996.398999996</v>
      </c>
      <c r="I27" s="99">
        <v>22907351.090999998</v>
      </c>
      <c r="J27" s="99">
        <v>47337588</v>
      </c>
      <c r="K27" s="99">
        <v>11260990.32</v>
      </c>
      <c r="L27" s="99">
        <v>60666405.965999998</v>
      </c>
      <c r="M27" s="99">
        <v>372244238.22399998</v>
      </c>
      <c r="N27" s="90"/>
      <c r="O27" s="90"/>
      <c r="P27" s="90"/>
      <c r="Q27" s="90"/>
      <c r="R27" s="90"/>
    </row>
    <row r="28" spans="1:18">
      <c r="A28" s="88"/>
      <c r="B28" s="90" t="s">
        <v>205</v>
      </c>
      <c r="C28" s="90"/>
      <c r="D28" s="90"/>
      <c r="E28" s="99">
        <v>23328502.208999999</v>
      </c>
      <c r="F28" s="99">
        <v>71425147.864999995</v>
      </c>
      <c r="G28" s="99">
        <v>31776553.410999998</v>
      </c>
      <c r="H28" s="99">
        <v>29189782.77</v>
      </c>
      <c r="I28" s="99">
        <v>26437748.914000001</v>
      </c>
      <c r="J28" s="99">
        <v>44854657</v>
      </c>
      <c r="K28" s="99">
        <v>2089899.85</v>
      </c>
      <c r="L28" s="99">
        <v>56330031.023999996</v>
      </c>
      <c r="M28" s="99">
        <v>285432323.04299998</v>
      </c>
      <c r="N28" s="90"/>
      <c r="O28" s="90"/>
      <c r="P28" s="90"/>
      <c r="Q28" s="90"/>
      <c r="R28" s="90"/>
    </row>
    <row r="29" spans="1:18">
      <c r="A29" s="88"/>
      <c r="B29" s="90" t="s">
        <v>24</v>
      </c>
      <c r="C29" s="90"/>
      <c r="D29" s="90"/>
      <c r="E29" s="99">
        <v>4756937.7</v>
      </c>
      <c r="F29" s="99">
        <v>1685238.2879000001</v>
      </c>
      <c r="G29" s="99">
        <v>2489491.6134000001</v>
      </c>
      <c r="H29" s="99">
        <v>3485213.88</v>
      </c>
      <c r="I29" s="99">
        <v>3011571.5551</v>
      </c>
      <c r="J29" s="99">
        <v>4216083</v>
      </c>
      <c r="K29" s="99">
        <v>467039.61</v>
      </c>
      <c r="L29" s="99">
        <v>4652991.4497999996</v>
      </c>
      <c r="M29" s="99">
        <v>24764567.096199997</v>
      </c>
      <c r="N29" s="90"/>
      <c r="O29" s="90"/>
      <c r="P29" s="90"/>
      <c r="Q29" s="90"/>
      <c r="R29" s="90"/>
    </row>
    <row r="30" spans="1:18">
      <c r="A30" s="88"/>
      <c r="B30" s="90" t="s">
        <v>103</v>
      </c>
      <c r="C30" s="90"/>
      <c r="D30" s="90"/>
      <c r="E30" s="99">
        <v>327673.64999000001</v>
      </c>
      <c r="F30" s="99">
        <v>3674469.2732000002</v>
      </c>
      <c r="G30" s="99">
        <v>1142081.5919999999</v>
      </c>
      <c r="H30" s="99">
        <v>4024453.0599000002</v>
      </c>
      <c r="I30" s="99">
        <v>282254.22829</v>
      </c>
      <c r="J30" s="99">
        <v>5775136</v>
      </c>
      <c r="K30" s="99">
        <v>457071.98</v>
      </c>
      <c r="L30" s="99">
        <v>1573267.9571</v>
      </c>
      <c r="M30" s="99">
        <v>17256407.740480002</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79549500.908360019</v>
      </c>
      <c r="F32" s="99">
        <v>221949170.03049999</v>
      </c>
      <c r="G32" s="99">
        <v>94246179.754000008</v>
      </c>
      <c r="H32" s="99">
        <v>92479280.108799994</v>
      </c>
      <c r="I32" s="99">
        <v>61157884.419160001</v>
      </c>
      <c r="J32" s="99">
        <v>122350314</v>
      </c>
      <c r="K32" s="99">
        <v>16106714.575600002</v>
      </c>
      <c r="L32" s="99">
        <v>140637380.39669999</v>
      </c>
      <c r="M32" s="99">
        <v>828476424.19312</v>
      </c>
      <c r="N32" s="90"/>
      <c r="O32" s="90"/>
      <c r="P32" s="90"/>
      <c r="Q32" s="90"/>
      <c r="R32" s="90"/>
    </row>
    <row r="33" spans="1:18">
      <c r="A33" s="88"/>
      <c r="B33" s="90" t="s">
        <v>102</v>
      </c>
      <c r="C33" s="90"/>
      <c r="D33" s="90"/>
      <c r="E33" s="99">
        <v>47407400.482000001</v>
      </c>
      <c r="F33" s="99">
        <v>133375579.69</v>
      </c>
      <c r="G33" s="99">
        <v>53339055.965000004</v>
      </c>
      <c r="H33" s="99">
        <v>51202976.343999997</v>
      </c>
      <c r="I33" s="99">
        <v>27877910.730999999</v>
      </c>
      <c r="J33" s="99">
        <v>57553050</v>
      </c>
      <c r="K33" s="99">
        <v>12696731.960000001</v>
      </c>
      <c r="L33" s="99">
        <v>68095903.755999997</v>
      </c>
      <c r="M33" s="99">
        <v>451548608.92799997</v>
      </c>
      <c r="N33" s="90"/>
      <c r="O33" s="90"/>
      <c r="P33" s="90"/>
      <c r="Q33" s="90"/>
      <c r="R33" s="90"/>
    </row>
    <row r="34" spans="1:18">
      <c r="A34" s="88"/>
      <c r="B34" s="90" t="s">
        <v>205</v>
      </c>
      <c r="C34" s="90"/>
      <c r="D34" s="90"/>
      <c r="E34" s="99">
        <v>25491006.596000001</v>
      </c>
      <c r="F34" s="99">
        <v>82627959.972000003</v>
      </c>
      <c r="G34" s="99">
        <v>36719672.553000003</v>
      </c>
      <c r="H34" s="99">
        <v>32937588.747000001</v>
      </c>
      <c r="I34" s="99">
        <v>29557869.658</v>
      </c>
      <c r="J34" s="99">
        <v>53350758</v>
      </c>
      <c r="K34" s="99">
        <v>2371648.5710999998</v>
      </c>
      <c r="L34" s="99">
        <v>65460045.958999999</v>
      </c>
      <c r="M34" s="99">
        <v>328516550.05610001</v>
      </c>
      <c r="N34" s="90"/>
      <c r="O34" s="90"/>
      <c r="P34" s="90"/>
      <c r="Q34" s="90"/>
      <c r="R34" s="90"/>
    </row>
    <row r="35" spans="1:18">
      <c r="A35" s="88"/>
      <c r="B35" s="90" t="s">
        <v>24</v>
      </c>
      <c r="C35" s="90"/>
      <c r="D35" s="90"/>
      <c r="E35" s="99">
        <v>6291998.9897999996</v>
      </c>
      <c r="F35" s="99">
        <v>1914214.2538000001</v>
      </c>
      <c r="G35" s="99">
        <v>2884595.2401999999</v>
      </c>
      <c r="H35" s="99">
        <v>3837212.1373999999</v>
      </c>
      <c r="I35" s="99">
        <v>3387946.0123000001</v>
      </c>
      <c r="J35" s="99">
        <v>4791235</v>
      </c>
      <c r="K35" s="99">
        <v>518266.65019999997</v>
      </c>
      <c r="L35" s="99">
        <v>5275229.5220999997</v>
      </c>
      <c r="M35" s="99">
        <v>28900697.805799998</v>
      </c>
      <c r="N35" s="90"/>
      <c r="O35" s="90"/>
      <c r="P35" s="90"/>
      <c r="Q35" s="90"/>
      <c r="R35" s="90"/>
    </row>
    <row r="36" spans="1:18">
      <c r="A36" s="88"/>
      <c r="B36" s="90" t="s">
        <v>103</v>
      </c>
      <c r="C36" s="90"/>
      <c r="D36" s="90"/>
      <c r="E36" s="99">
        <v>359094.84055999998</v>
      </c>
      <c r="F36" s="99">
        <v>4031416.1146999998</v>
      </c>
      <c r="G36" s="99">
        <v>1302855.9957999999</v>
      </c>
      <c r="H36" s="99">
        <v>4501502.8804000001</v>
      </c>
      <c r="I36" s="99">
        <v>334158.01786000002</v>
      </c>
      <c r="J36" s="99">
        <v>6655271</v>
      </c>
      <c r="K36" s="99">
        <v>520067.39429999999</v>
      </c>
      <c r="L36" s="99">
        <v>1806201.1595999999</v>
      </c>
      <c r="M36" s="99">
        <v>19510567.403219998</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1155</v>
      </c>
      <c r="F38" s="103">
        <v>2982</v>
      </c>
      <c r="G38" s="103">
        <v>1838</v>
      </c>
      <c r="H38" s="103">
        <v>2026</v>
      </c>
      <c r="I38" s="103">
        <v>1625</v>
      </c>
      <c r="J38" s="103">
        <v>1475</v>
      </c>
      <c r="K38" s="103">
        <v>471</v>
      </c>
      <c r="L38" s="103">
        <v>2284</v>
      </c>
      <c r="M38" s="103">
        <v>13856</v>
      </c>
      <c r="N38" s="87"/>
      <c r="O38" s="87"/>
      <c r="P38" s="87"/>
      <c r="Q38" s="87"/>
      <c r="R38" s="87"/>
    </row>
    <row r="39" spans="1:18" ht="12.75" customHeight="1">
      <c r="A39" s="94"/>
      <c r="B39" s="95" t="s">
        <v>174</v>
      </c>
      <c r="C39" s="97"/>
      <c r="D39" s="97"/>
      <c r="E39" s="103">
        <v>1135</v>
      </c>
      <c r="F39" s="103">
        <v>2927</v>
      </c>
      <c r="G39" s="103">
        <v>1796</v>
      </c>
      <c r="H39" s="103">
        <v>1994</v>
      </c>
      <c r="I39" s="103">
        <v>1537</v>
      </c>
      <c r="J39" s="103">
        <v>1404</v>
      </c>
      <c r="K39" s="103">
        <v>465</v>
      </c>
      <c r="L39" s="103">
        <v>2242</v>
      </c>
      <c r="M39" s="103">
        <v>13500</v>
      </c>
      <c r="N39" s="97"/>
      <c r="O39" s="97"/>
      <c r="P39" s="92"/>
      <c r="Q39" s="95"/>
      <c r="R39" s="95"/>
    </row>
    <row r="40" spans="1:18">
      <c r="A40" s="94"/>
      <c r="B40" s="95" t="s">
        <v>105</v>
      </c>
      <c r="E40" s="103">
        <v>903.16666667000004</v>
      </c>
      <c r="F40" s="103">
        <v>2413.7166665999998</v>
      </c>
      <c r="G40" s="103">
        <v>1415.3285344999999</v>
      </c>
      <c r="H40" s="103">
        <v>1660.7944444</v>
      </c>
      <c r="I40" s="103">
        <v>937.58444442999996</v>
      </c>
      <c r="J40" s="103">
        <v>1212.655</v>
      </c>
      <c r="K40" s="103">
        <v>414.01666667000001</v>
      </c>
      <c r="L40" s="103">
        <v>1737.8044444</v>
      </c>
      <c r="M40" s="103">
        <v>10695.066867670002</v>
      </c>
    </row>
    <row r="41" spans="1:18" ht="21" customHeight="1">
      <c r="A41" s="94" t="s">
        <v>110</v>
      </c>
      <c r="B41" s="95"/>
    </row>
    <row r="42" spans="1:18" ht="12.75" customHeight="1">
      <c r="B42" s="89" t="s">
        <v>146</v>
      </c>
    </row>
    <row r="43" spans="1:18">
      <c r="B43" s="87" t="s">
        <v>165</v>
      </c>
      <c r="E43" s="101">
        <v>295.20146443499999</v>
      </c>
      <c r="F43" s="101">
        <v>802.99473220999994</v>
      </c>
      <c r="G43" s="101">
        <v>341.48223187500002</v>
      </c>
      <c r="H43" s="101">
        <v>356.79721689300004</v>
      </c>
      <c r="I43" s="101">
        <v>298.44832017099998</v>
      </c>
      <c r="J43" s="101">
        <v>412.363760947</v>
      </c>
      <c r="K43" s="101">
        <v>54.109708413999996</v>
      </c>
      <c r="L43" s="101">
        <v>504.34727132700004</v>
      </c>
      <c r="M43" s="103">
        <v>3065.7447062720003</v>
      </c>
      <c r="N43" s="102"/>
    </row>
    <row r="44" spans="1:18">
      <c r="A44" s="94"/>
      <c r="B44" s="95" t="s">
        <v>98</v>
      </c>
      <c r="E44" s="101">
        <v>24.544118314999999</v>
      </c>
      <c r="F44" s="101">
        <v>60.33008469</v>
      </c>
      <c r="G44" s="101">
        <v>103.24742286</v>
      </c>
      <c r="H44" s="101">
        <v>44.734615718999997</v>
      </c>
      <c r="I44" s="101">
        <v>36.538091088000002</v>
      </c>
      <c r="J44" s="101">
        <v>85.143191989000002</v>
      </c>
      <c r="K44" s="101">
        <v>6.9471215400000004</v>
      </c>
      <c r="L44" s="101">
        <v>58.327191747000001</v>
      </c>
      <c r="M44" s="103">
        <v>419.81183794800006</v>
      </c>
      <c r="N44" s="102"/>
    </row>
    <row r="45" spans="1:18">
      <c r="A45" s="94"/>
      <c r="B45" s="95" t="s">
        <v>99</v>
      </c>
      <c r="E45" s="101">
        <v>132.39175447</v>
      </c>
      <c r="F45" s="101">
        <v>306.93591198000001</v>
      </c>
      <c r="G45" s="101">
        <v>86.109820755000001</v>
      </c>
      <c r="H45" s="101">
        <v>99.983884184000004</v>
      </c>
      <c r="I45" s="101">
        <v>59.780497013000002</v>
      </c>
      <c r="J45" s="101">
        <v>57.468214357999997</v>
      </c>
      <c r="K45" s="101">
        <v>34.903638534000002</v>
      </c>
      <c r="L45" s="101">
        <v>140.08468608999999</v>
      </c>
      <c r="M45" s="103">
        <v>917.65840738399993</v>
      </c>
      <c r="N45" s="102"/>
    </row>
    <row r="46" spans="1:18">
      <c r="B46" s="95" t="s">
        <v>167</v>
      </c>
      <c r="E46" s="101">
        <v>156.93587278499999</v>
      </c>
      <c r="F46" s="101">
        <v>367.26599666999999</v>
      </c>
      <c r="G46" s="101">
        <v>189.35724361500002</v>
      </c>
      <c r="H46" s="101">
        <v>144.71849990300001</v>
      </c>
      <c r="I46" s="101">
        <v>96.318588101000003</v>
      </c>
      <c r="J46" s="101">
        <v>142.61140634700001</v>
      </c>
      <c r="K46" s="101">
        <v>41.850760074</v>
      </c>
      <c r="L46" s="101">
        <v>198.41187783699999</v>
      </c>
      <c r="M46" s="103">
        <v>1337.4702453320001</v>
      </c>
      <c r="N46" s="102"/>
    </row>
    <row r="47" spans="1:18" ht="21" customHeight="1">
      <c r="B47" s="89" t="s">
        <v>147</v>
      </c>
      <c r="E47" s="101"/>
      <c r="F47" s="101"/>
      <c r="G47" s="101"/>
      <c r="H47" s="101"/>
      <c r="I47" s="101"/>
      <c r="J47" s="101"/>
      <c r="K47" s="101"/>
      <c r="L47" s="101"/>
      <c r="M47" s="101"/>
      <c r="N47" s="102"/>
    </row>
    <row r="48" spans="1:18">
      <c r="B48" s="87" t="s">
        <v>165</v>
      </c>
      <c r="E48" s="101">
        <v>146.81105893</v>
      </c>
      <c r="F48" s="101">
        <v>366.494854734</v>
      </c>
      <c r="G48" s="101">
        <v>163.829210929</v>
      </c>
      <c r="H48" s="101">
        <v>164.549556438</v>
      </c>
      <c r="I48" s="101">
        <v>67.554114362000007</v>
      </c>
      <c r="J48" s="101">
        <v>140.95583443200002</v>
      </c>
      <c r="K48" s="101">
        <v>41.207016803999998</v>
      </c>
      <c r="L48" s="101">
        <v>167.98721562400002</v>
      </c>
      <c r="M48" s="103">
        <v>1259.3888622530001</v>
      </c>
      <c r="N48" s="102"/>
    </row>
    <row r="49" spans="1:14">
      <c r="B49" s="95" t="s">
        <v>98</v>
      </c>
      <c r="E49" s="101">
        <v>16.532950020000001</v>
      </c>
      <c r="F49" s="101">
        <v>37.544939393999996</v>
      </c>
      <c r="G49" s="101">
        <v>70.191870159999993</v>
      </c>
      <c r="H49" s="101">
        <v>28.168497582000001</v>
      </c>
      <c r="I49" s="101">
        <v>16.767200720000002</v>
      </c>
      <c r="J49" s="101">
        <v>49.980390288000002</v>
      </c>
      <c r="K49" s="101">
        <v>5.5135143400000004</v>
      </c>
      <c r="L49" s="101">
        <v>33.889982156999999</v>
      </c>
      <c r="M49" s="103">
        <v>258.58934466099998</v>
      </c>
      <c r="N49" s="102"/>
    </row>
    <row r="50" spans="1:14">
      <c r="B50" s="95" t="s">
        <v>99</v>
      </c>
      <c r="E50" s="101">
        <v>95.895874419999998</v>
      </c>
      <c r="F50" s="101">
        <v>236.87980992000001</v>
      </c>
      <c r="G50" s="101">
        <v>74.749354725000003</v>
      </c>
      <c r="H50" s="101">
        <v>82.476786447999999</v>
      </c>
      <c r="I50" s="101">
        <v>35.698292430000002</v>
      </c>
      <c r="J50" s="101">
        <v>39.099820643999998</v>
      </c>
      <c r="K50" s="101">
        <v>29.488245163999999</v>
      </c>
      <c r="L50" s="101">
        <v>91.584104087</v>
      </c>
      <c r="M50" s="103">
        <v>685.87228783800003</v>
      </c>
      <c r="N50" s="102"/>
    </row>
    <row r="51" spans="1:14">
      <c r="B51" s="95" t="s">
        <v>167</v>
      </c>
      <c r="E51" s="101">
        <v>112.42882444</v>
      </c>
      <c r="F51" s="101">
        <v>274.424749314</v>
      </c>
      <c r="G51" s="101">
        <v>144.941224885</v>
      </c>
      <c r="H51" s="101">
        <v>110.64528403</v>
      </c>
      <c r="I51" s="101">
        <v>52.46549315</v>
      </c>
      <c r="J51" s="101">
        <v>89.080210932</v>
      </c>
      <c r="K51" s="101">
        <v>35.001759503999999</v>
      </c>
      <c r="L51" s="101">
        <v>125.47408624400001</v>
      </c>
      <c r="M51" s="103">
        <v>944.46163249899996</v>
      </c>
      <c r="N51" s="102"/>
    </row>
    <row r="56" spans="1:14">
      <c r="A56" s="5" t="s">
        <v>168</v>
      </c>
    </row>
    <row r="57" spans="1:14">
      <c r="A57" s="5" t="s">
        <v>94</v>
      </c>
    </row>
    <row r="58" spans="1:14">
      <c r="A58" s="5" t="s">
        <v>227</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6" tint="0.39997558519241921"/>
    <pageSetUpPr fitToPage="1"/>
  </sheetPr>
  <dimension ref="A1:R58"/>
  <sheetViews>
    <sheetView zoomScale="80" zoomScaleNormal="80" workbookViewId="0">
      <pane ySplit="4" topLeftCell="A5" activePane="bottomLeft" state="frozen"/>
      <selection activeCell="C18" sqref="C18"/>
      <selection pane="bottomLeft" activeCell="O11" sqref="O11"/>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249</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33416.604634146337</v>
      </c>
      <c r="F6" s="99">
        <v>38629.022415204679</v>
      </c>
      <c r="G6" s="99">
        <v>27216.187016971278</v>
      </c>
      <c r="H6" s="99" t="s">
        <v>107</v>
      </c>
      <c r="I6" s="99">
        <v>0</v>
      </c>
      <c r="J6" s="99" t="s">
        <v>107</v>
      </c>
      <c r="K6" s="99" t="s">
        <v>107</v>
      </c>
      <c r="L6" s="99">
        <v>32698.048263052206</v>
      </c>
      <c r="M6" s="99">
        <v>32387.495878758171</v>
      </c>
      <c r="N6" s="90"/>
      <c r="O6" s="90"/>
      <c r="P6" s="90"/>
      <c r="Q6" s="90"/>
      <c r="R6" s="90"/>
    </row>
    <row r="7" spans="1:18" ht="12.75" customHeight="1">
      <c r="A7" s="88"/>
      <c r="B7" s="87" t="s">
        <v>141</v>
      </c>
      <c r="C7" s="90"/>
      <c r="D7" s="90"/>
      <c r="E7" s="99">
        <v>40845.708501393725</v>
      </c>
      <c r="F7" s="99">
        <v>68335.668510721254</v>
      </c>
      <c r="G7" s="99">
        <v>50766.788904699737</v>
      </c>
      <c r="H7" s="99" t="s">
        <v>107</v>
      </c>
      <c r="I7" s="99">
        <v>0</v>
      </c>
      <c r="J7" s="99" t="s">
        <v>107</v>
      </c>
      <c r="K7" s="99" t="s">
        <v>107</v>
      </c>
      <c r="L7" s="99">
        <v>60356.995815930386</v>
      </c>
      <c r="M7" s="99">
        <v>58598.065796045754</v>
      </c>
      <c r="N7" s="90"/>
      <c r="O7" s="90"/>
      <c r="P7" s="90"/>
      <c r="Q7" s="90"/>
      <c r="R7" s="90"/>
    </row>
    <row r="8" spans="1:18" ht="21" customHeight="1">
      <c r="A8" s="88"/>
      <c r="B8" s="87" t="s">
        <v>142</v>
      </c>
      <c r="C8" s="90"/>
      <c r="D8" s="90"/>
      <c r="E8" s="99">
        <v>45096.703118415404</v>
      </c>
      <c r="F8" s="99">
        <v>44160.84495921481</v>
      </c>
      <c r="G8" s="99">
        <v>30190.974705024444</v>
      </c>
      <c r="H8" s="99" t="s">
        <v>107</v>
      </c>
      <c r="I8" s="99">
        <v>0</v>
      </c>
      <c r="J8" s="99" t="s">
        <v>107</v>
      </c>
      <c r="K8" s="99" t="s">
        <v>107</v>
      </c>
      <c r="L8" s="99">
        <v>43224.920558292113</v>
      </c>
      <c r="M8" s="99">
        <v>39928.416704620358</v>
      </c>
      <c r="N8" s="90"/>
      <c r="O8" s="90"/>
      <c r="P8" s="90"/>
      <c r="Q8" s="90"/>
      <c r="R8" s="90"/>
    </row>
    <row r="9" spans="1:18" ht="12.75" customHeight="1">
      <c r="A9" s="88"/>
      <c r="B9" s="87" t="s">
        <v>143</v>
      </c>
      <c r="C9" s="90"/>
      <c r="D9" s="90"/>
      <c r="E9" s="99">
        <v>55122.500030013754</v>
      </c>
      <c r="F9" s="99">
        <v>78121.595463892576</v>
      </c>
      <c r="G9" s="99">
        <v>56315.707954290432</v>
      </c>
      <c r="H9" s="99" t="s">
        <v>107</v>
      </c>
      <c r="I9" s="99">
        <v>0</v>
      </c>
      <c r="J9" s="99" t="s">
        <v>107</v>
      </c>
      <c r="K9" s="99" t="s">
        <v>107</v>
      </c>
      <c r="L9" s="99">
        <v>79788.442670713397</v>
      </c>
      <c r="M9" s="99">
        <v>72241.707044842027</v>
      </c>
      <c r="N9" s="90"/>
      <c r="O9" s="90"/>
      <c r="P9" s="90"/>
      <c r="Q9" s="90"/>
      <c r="R9" s="90"/>
    </row>
    <row r="10" spans="1:18" ht="21" customHeight="1">
      <c r="A10" s="82" t="s">
        <v>101</v>
      </c>
      <c r="B10" s="87"/>
      <c r="C10" s="90"/>
      <c r="D10" s="90"/>
      <c r="E10" s="99"/>
      <c r="F10" s="99"/>
      <c r="G10" s="99"/>
      <c r="H10" s="99"/>
      <c r="I10" s="99">
        <v>0</v>
      </c>
      <c r="J10" s="99"/>
      <c r="K10" s="99"/>
      <c r="L10" s="99"/>
      <c r="M10" s="99"/>
      <c r="N10" s="90"/>
      <c r="O10" s="90"/>
      <c r="P10" s="90"/>
      <c r="Q10" s="90"/>
      <c r="R10" s="90"/>
    </row>
    <row r="11" spans="1:18">
      <c r="A11" s="88"/>
      <c r="B11" s="87" t="s">
        <v>140</v>
      </c>
      <c r="C11" s="90"/>
      <c r="D11" s="90"/>
      <c r="E11" s="99">
        <v>40664.468477351918</v>
      </c>
      <c r="F11" s="99">
        <v>49746.59511306043</v>
      </c>
      <c r="G11" s="99">
        <v>31709.314276762405</v>
      </c>
      <c r="H11" s="99" t="s">
        <v>107</v>
      </c>
      <c r="I11" s="99">
        <v>0</v>
      </c>
      <c r="J11" s="99" t="s">
        <v>107</v>
      </c>
      <c r="K11" s="99" t="s">
        <v>107</v>
      </c>
      <c r="L11" s="99">
        <v>38111.366234270412</v>
      </c>
      <c r="M11" s="99">
        <v>38698.830600000001</v>
      </c>
      <c r="N11" s="90"/>
      <c r="O11" s="90"/>
      <c r="P11" s="90"/>
      <c r="Q11" s="90"/>
      <c r="R11" s="90"/>
    </row>
    <row r="12" spans="1:18" ht="12.75" customHeight="1">
      <c r="A12" s="88"/>
      <c r="B12" s="87" t="s">
        <v>141</v>
      </c>
      <c r="C12" s="90"/>
      <c r="D12" s="90"/>
      <c r="E12" s="99">
        <v>49074.709213240414</v>
      </c>
      <c r="F12" s="99">
        <v>85273.969475633538</v>
      </c>
      <c r="G12" s="99">
        <v>59443.142168407314</v>
      </c>
      <c r="H12" s="99" t="s">
        <v>107</v>
      </c>
      <c r="I12" s="99">
        <v>0</v>
      </c>
      <c r="J12" s="99" t="s">
        <v>107</v>
      </c>
      <c r="K12" s="99" t="s">
        <v>107</v>
      </c>
      <c r="L12" s="99">
        <v>70702.381629852738</v>
      </c>
      <c r="M12" s="99">
        <v>69494.687002614388</v>
      </c>
      <c r="N12" s="90"/>
      <c r="O12" s="90"/>
      <c r="P12" s="90"/>
      <c r="Q12" s="90"/>
      <c r="R12" s="90"/>
    </row>
    <row r="13" spans="1:18" ht="21" customHeight="1">
      <c r="A13" s="88"/>
      <c r="B13" s="87" t="s">
        <v>142</v>
      </c>
      <c r="C13" s="90"/>
      <c r="D13" s="90"/>
      <c r="E13" s="99">
        <v>54877.911220142974</v>
      </c>
      <c r="F13" s="99">
        <v>56870.49624046393</v>
      </c>
      <c r="G13" s="99">
        <v>35175.210423357101</v>
      </c>
      <c r="H13" s="99" t="s">
        <v>107</v>
      </c>
      <c r="I13" s="99">
        <v>0</v>
      </c>
      <c r="J13" s="99" t="s">
        <v>107</v>
      </c>
      <c r="K13" s="99" t="s">
        <v>107</v>
      </c>
      <c r="L13" s="99">
        <v>50381.012487090324</v>
      </c>
      <c r="M13" s="99">
        <v>47709.246801996364</v>
      </c>
      <c r="N13" s="90"/>
      <c r="O13" s="90"/>
      <c r="P13" s="90"/>
      <c r="Q13" s="90"/>
      <c r="R13" s="90"/>
    </row>
    <row r="14" spans="1:18">
      <c r="A14" s="88"/>
      <c r="B14" s="87" t="s">
        <v>143</v>
      </c>
      <c r="C14" s="90"/>
      <c r="D14" s="90"/>
      <c r="E14" s="99">
        <v>66227.781554761314</v>
      </c>
      <c r="F14" s="99">
        <v>97485.52538021341</v>
      </c>
      <c r="G14" s="99">
        <v>65940.405262297179</v>
      </c>
      <c r="H14" s="99" t="s">
        <v>107</v>
      </c>
      <c r="I14" s="99">
        <v>0</v>
      </c>
      <c r="J14" s="99" t="s">
        <v>107</v>
      </c>
      <c r="K14" s="99" t="s">
        <v>107</v>
      </c>
      <c r="L14" s="99">
        <v>93464.441811523706</v>
      </c>
      <c r="M14" s="99">
        <v>85675.435723249422</v>
      </c>
      <c r="N14" s="90"/>
      <c r="O14" s="90"/>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5.3967013012295455</v>
      </c>
      <c r="F16" s="101">
        <v>3.2853132344770728</v>
      </c>
      <c r="G16" s="101">
        <v>4.8501211134950442</v>
      </c>
      <c r="H16" s="99" t="s">
        <v>107</v>
      </c>
      <c r="I16" s="101">
        <v>0</v>
      </c>
      <c r="J16" s="99" t="s">
        <v>107</v>
      </c>
      <c r="K16" s="99" t="s">
        <v>107</v>
      </c>
      <c r="L16" s="101">
        <v>4.0336166144768262</v>
      </c>
      <c r="M16" s="101">
        <v>4.0070842295879467</v>
      </c>
      <c r="N16" s="91"/>
      <c r="O16" s="91"/>
      <c r="P16" s="91"/>
      <c r="Q16" s="87"/>
      <c r="R16" s="87"/>
    </row>
    <row r="17" spans="1:18">
      <c r="A17" s="93"/>
      <c r="B17" s="92" t="s">
        <v>95</v>
      </c>
      <c r="C17" s="92"/>
      <c r="D17" s="92"/>
      <c r="E17" s="101">
        <v>99.999959233466086</v>
      </c>
      <c r="F17" s="101">
        <v>30.313915131226658</v>
      </c>
      <c r="G17" s="101">
        <v>25.820225477751567</v>
      </c>
      <c r="H17" s="99" t="s">
        <v>107</v>
      </c>
      <c r="I17" s="101">
        <v>0</v>
      </c>
      <c r="J17" s="99" t="s">
        <v>107</v>
      </c>
      <c r="K17" s="99" t="s">
        <v>107</v>
      </c>
      <c r="L17" s="101">
        <v>21.005615158238157</v>
      </c>
      <c r="M17" s="101">
        <v>25.361667193537759</v>
      </c>
      <c r="N17" s="92"/>
      <c r="O17" s="92"/>
      <c r="P17" s="92"/>
      <c r="Q17" s="92"/>
      <c r="R17" s="92"/>
    </row>
    <row r="18" spans="1:18">
      <c r="A18" s="93"/>
      <c r="B18" s="92" t="s">
        <v>96</v>
      </c>
      <c r="C18" s="92"/>
      <c r="D18" s="92"/>
      <c r="E18" s="101">
        <v>16.113475473556868</v>
      </c>
      <c r="F18" s="101">
        <v>9.8058208786985386</v>
      </c>
      <c r="G18" s="101">
        <v>41.589826509909173</v>
      </c>
      <c r="H18" s="99" t="s">
        <v>107</v>
      </c>
      <c r="I18" s="101">
        <v>0</v>
      </c>
      <c r="J18" s="99" t="s">
        <v>107</v>
      </c>
      <c r="K18" s="99" t="s">
        <v>107</v>
      </c>
      <c r="L18" s="101">
        <v>29.662996993574843</v>
      </c>
      <c r="M18" s="101">
        <v>21.837250201281613</v>
      </c>
      <c r="N18" s="92"/>
      <c r="O18" s="92"/>
      <c r="P18" s="92"/>
      <c r="Q18" s="92"/>
      <c r="R18" s="92"/>
    </row>
    <row r="19" spans="1:18">
      <c r="A19" s="93"/>
      <c r="B19" s="92" t="s">
        <v>145</v>
      </c>
      <c r="C19" s="92"/>
      <c r="D19" s="92"/>
      <c r="E19" s="101">
        <v>13.877351010508715</v>
      </c>
      <c r="F19" s="101">
        <v>7.4091420201603713</v>
      </c>
      <c r="G19" s="101">
        <v>15.930245807598423</v>
      </c>
      <c r="H19" s="99" t="s">
        <v>107</v>
      </c>
      <c r="I19" s="101">
        <v>0</v>
      </c>
      <c r="J19" s="99" t="s">
        <v>107</v>
      </c>
      <c r="K19" s="99" t="s">
        <v>107</v>
      </c>
      <c r="L19" s="101">
        <v>12.297346874631408</v>
      </c>
      <c r="M19" s="101">
        <v>11.733935916244317</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7.0965966792455522</v>
      </c>
      <c r="F21" s="101">
        <v>7.13245180475871</v>
      </c>
      <c r="G21" s="101">
        <v>12.6095717745896</v>
      </c>
      <c r="H21" s="99" t="s">
        <v>107</v>
      </c>
      <c r="I21" s="101">
        <v>0</v>
      </c>
      <c r="J21" s="99" t="s">
        <v>107</v>
      </c>
      <c r="K21" s="99" t="s">
        <v>107</v>
      </c>
      <c r="L21" s="101">
        <v>9.6195578189905611</v>
      </c>
      <c r="M21" s="101">
        <v>9.317258290133239</v>
      </c>
      <c r="N21" s="92"/>
      <c r="O21" s="92"/>
      <c r="P21" s="92"/>
      <c r="Q21" s="92"/>
      <c r="R21" s="92"/>
    </row>
    <row r="22" spans="1:18">
      <c r="A22" s="93"/>
      <c r="B22" s="92" t="s">
        <v>95</v>
      </c>
      <c r="C22" s="92"/>
      <c r="D22" s="92"/>
      <c r="E22" s="101">
        <v>110.68505848164621</v>
      </c>
      <c r="F22" s="101">
        <v>53.875525769759442</v>
      </c>
      <c r="G22" s="101">
        <v>35.1380286064879</v>
      </c>
      <c r="H22" s="99" t="s">
        <v>107</v>
      </c>
      <c r="I22" s="101">
        <v>0</v>
      </c>
      <c r="J22" s="99" t="s">
        <v>107</v>
      </c>
      <c r="K22" s="99" t="s">
        <v>107</v>
      </c>
      <c r="L22" s="101">
        <v>36.241469584954679</v>
      </c>
      <c r="M22" s="101">
        <v>40.724996235234613</v>
      </c>
      <c r="N22" s="92"/>
      <c r="O22" s="92"/>
      <c r="P22" s="92"/>
      <c r="Q22" s="92"/>
      <c r="R22" s="92"/>
    </row>
    <row r="23" spans="1:18">
      <c r="A23" s="93"/>
      <c r="B23" s="92" t="s">
        <v>96</v>
      </c>
      <c r="C23" s="92"/>
      <c r="D23" s="92"/>
      <c r="E23" s="101">
        <v>18.400902662883937</v>
      </c>
      <c r="F23" s="101">
        <v>13.723854289461929</v>
      </c>
      <c r="G23" s="101">
        <v>64.199669433555371</v>
      </c>
      <c r="H23" s="99" t="s">
        <v>107</v>
      </c>
      <c r="I23" s="101">
        <v>0</v>
      </c>
      <c r="J23" s="99" t="s">
        <v>107</v>
      </c>
      <c r="K23" s="99" t="s">
        <v>107</v>
      </c>
      <c r="L23" s="101">
        <v>45.651242650411426</v>
      </c>
      <c r="M23" s="101">
        <v>31.341175567650055</v>
      </c>
      <c r="N23" s="92"/>
      <c r="O23" s="92"/>
      <c r="P23" s="92"/>
      <c r="Q23" s="92"/>
      <c r="R23" s="92"/>
    </row>
    <row r="24" spans="1:18">
      <c r="A24" s="93"/>
      <c r="B24" s="92" t="s">
        <v>145</v>
      </c>
      <c r="C24" s="92"/>
      <c r="D24" s="92"/>
      <c r="E24" s="101">
        <v>15.77789690914573</v>
      </c>
      <c r="F24" s="101">
        <v>10.937672280198219</v>
      </c>
      <c r="G24" s="101">
        <v>22.708899698621938</v>
      </c>
      <c r="H24" s="99" t="s">
        <v>107</v>
      </c>
      <c r="I24" s="101">
        <v>0</v>
      </c>
      <c r="J24" s="99" t="s">
        <v>107</v>
      </c>
      <c r="K24" s="99" t="s">
        <v>107</v>
      </c>
      <c r="L24" s="101">
        <v>20.202873697420106</v>
      </c>
      <c r="M24" s="101">
        <v>17.711073379775186</v>
      </c>
      <c r="N24" s="92"/>
      <c r="O24" s="92"/>
      <c r="P24" s="92"/>
      <c r="Q24" s="92"/>
      <c r="R24" s="92"/>
    </row>
    <row r="25" spans="1:18" ht="21" customHeight="1">
      <c r="A25" s="88" t="s">
        <v>148</v>
      </c>
      <c r="B25" s="90"/>
      <c r="C25" s="90"/>
      <c r="D25" s="90"/>
      <c r="E25" s="99"/>
      <c r="F25" s="99"/>
      <c r="G25" s="99"/>
      <c r="H25" s="99"/>
      <c r="I25" s="100"/>
      <c r="J25" s="99"/>
      <c r="K25" s="99"/>
      <c r="L25" s="100"/>
      <c r="M25" s="100"/>
      <c r="N25" s="87"/>
      <c r="O25" s="87"/>
      <c r="P25" s="87"/>
      <c r="Q25" s="87"/>
      <c r="R25" s="87"/>
    </row>
    <row r="26" spans="1:18">
      <c r="A26" s="88"/>
      <c r="B26" s="90" t="s">
        <v>97</v>
      </c>
      <c r="C26" s="90"/>
      <c r="D26" s="90"/>
      <c r="E26" s="99">
        <v>11870098.2599</v>
      </c>
      <c r="F26" s="99">
        <v>37266122.643240005</v>
      </c>
      <c r="G26" s="99">
        <v>39483197.320845999</v>
      </c>
      <c r="H26" s="99" t="s">
        <v>107</v>
      </c>
      <c r="I26" s="99">
        <v>3581647</v>
      </c>
      <c r="J26" s="99" t="s">
        <v>107</v>
      </c>
      <c r="K26" s="99" t="s">
        <v>107</v>
      </c>
      <c r="L26" s="99">
        <v>93981842.049700007</v>
      </c>
      <c r="M26" s="99">
        <v>186182907.27368599</v>
      </c>
      <c r="N26" s="90"/>
      <c r="O26" s="90"/>
      <c r="P26" s="90"/>
      <c r="Q26" s="90"/>
      <c r="R26" s="90"/>
    </row>
    <row r="27" spans="1:18">
      <c r="A27" s="88"/>
      <c r="B27" s="90" t="s">
        <v>102</v>
      </c>
      <c r="C27" s="90"/>
      <c r="D27" s="90"/>
      <c r="E27" s="99">
        <v>9590565.5299999993</v>
      </c>
      <c r="F27" s="99">
        <v>19816688.499000002</v>
      </c>
      <c r="G27" s="99">
        <v>20847599.254999999</v>
      </c>
      <c r="H27" s="99" t="s">
        <v>107</v>
      </c>
      <c r="I27" s="99">
        <v>0</v>
      </c>
      <c r="J27" s="99" t="s">
        <v>107</v>
      </c>
      <c r="K27" s="99" t="s">
        <v>107</v>
      </c>
      <c r="L27" s="99">
        <v>48850884.104999997</v>
      </c>
      <c r="M27" s="99">
        <v>99105737.388999999</v>
      </c>
      <c r="N27" s="90"/>
      <c r="O27" s="90"/>
      <c r="P27" s="90"/>
      <c r="Q27" s="90"/>
      <c r="R27" s="90"/>
    </row>
    <row r="28" spans="1:18">
      <c r="A28" s="88"/>
      <c r="B28" s="90" t="s">
        <v>205</v>
      </c>
      <c r="C28" s="90"/>
      <c r="D28" s="90"/>
      <c r="E28" s="99">
        <v>2132152.8099000002</v>
      </c>
      <c r="F28" s="99">
        <v>15239509.447000001</v>
      </c>
      <c r="G28" s="99">
        <v>18039761.046</v>
      </c>
      <c r="H28" s="99" t="s">
        <v>107</v>
      </c>
      <c r="I28" s="99">
        <v>3470453</v>
      </c>
      <c r="J28" s="99" t="s">
        <v>107</v>
      </c>
      <c r="K28" s="99" t="s">
        <v>107</v>
      </c>
      <c r="L28" s="99">
        <v>41322467.644000001</v>
      </c>
      <c r="M28" s="99">
        <v>80204343.94690001</v>
      </c>
      <c r="N28" s="90"/>
      <c r="O28" s="90"/>
      <c r="P28" s="90"/>
      <c r="Q28" s="90"/>
      <c r="R28" s="90"/>
    </row>
    <row r="29" spans="1:18">
      <c r="A29" s="88"/>
      <c r="B29" s="90" t="s">
        <v>24</v>
      </c>
      <c r="C29" s="90"/>
      <c r="D29" s="90"/>
      <c r="E29" s="99">
        <v>87409.63</v>
      </c>
      <c r="F29" s="99">
        <v>743638.44934000005</v>
      </c>
      <c r="G29" s="99">
        <v>551160.06998999999</v>
      </c>
      <c r="H29" s="99" t="s">
        <v>107</v>
      </c>
      <c r="I29" s="99">
        <v>27884</v>
      </c>
      <c r="J29" s="99" t="s">
        <v>107</v>
      </c>
      <c r="K29" s="99" t="s">
        <v>107</v>
      </c>
      <c r="L29" s="99">
        <v>1972981.0405999999</v>
      </c>
      <c r="M29" s="99">
        <v>3383073.1899299999</v>
      </c>
      <c r="N29" s="90"/>
      <c r="O29" s="90"/>
      <c r="P29" s="90"/>
      <c r="Q29" s="90"/>
      <c r="R29" s="90"/>
    </row>
    <row r="30" spans="1:18">
      <c r="A30" s="88"/>
      <c r="B30" s="90" t="s">
        <v>103</v>
      </c>
      <c r="C30" s="90"/>
      <c r="D30" s="90"/>
      <c r="E30" s="99">
        <v>59970.29</v>
      </c>
      <c r="F30" s="99">
        <v>1466286.2479000001</v>
      </c>
      <c r="G30" s="99">
        <v>44676.949855999999</v>
      </c>
      <c r="H30" s="99" t="s">
        <v>107</v>
      </c>
      <c r="I30" s="99">
        <v>83310</v>
      </c>
      <c r="J30" s="99" t="s">
        <v>107</v>
      </c>
      <c r="K30" s="99" t="s">
        <v>107</v>
      </c>
      <c r="L30" s="99">
        <v>1835509.2601000001</v>
      </c>
      <c r="M30" s="99">
        <v>3489752.7478560004</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14288074.809607999</v>
      </c>
      <c r="F32" s="99">
        <v>46097284.547050007</v>
      </c>
      <c r="G32" s="99">
        <v>46244643.321184002</v>
      </c>
      <c r="H32" s="99" t="s">
        <v>107</v>
      </c>
      <c r="I32" s="99">
        <v>3790447.0000489997</v>
      </c>
      <c r="J32" s="99" t="s">
        <v>107</v>
      </c>
      <c r="K32" s="99" t="s">
        <v>107</v>
      </c>
      <c r="L32" s="99">
        <v>110090497.65710001</v>
      </c>
      <c r="M32" s="99">
        <v>220510947.33499101</v>
      </c>
      <c r="N32" s="90"/>
      <c r="O32" s="90"/>
      <c r="P32" s="90"/>
      <c r="Q32" s="90"/>
      <c r="R32" s="90"/>
    </row>
    <row r="33" spans="1:18">
      <c r="A33" s="88"/>
      <c r="B33" s="90" t="s">
        <v>102</v>
      </c>
      <c r="C33" s="90"/>
      <c r="D33" s="90"/>
      <c r="E33" s="99">
        <v>11670702.453</v>
      </c>
      <c r="F33" s="99">
        <v>25520003.293000001</v>
      </c>
      <c r="G33" s="99">
        <v>24289334.736000001</v>
      </c>
      <c r="H33" s="99" t="s">
        <v>107</v>
      </c>
      <c r="I33" s="99">
        <v>0</v>
      </c>
      <c r="J33" s="99" t="s">
        <v>107</v>
      </c>
      <c r="K33" s="99" t="s">
        <v>107</v>
      </c>
      <c r="L33" s="99">
        <v>56938381.153999999</v>
      </c>
      <c r="M33" s="99">
        <v>118418421.63600001</v>
      </c>
      <c r="N33" s="90"/>
      <c r="O33" s="90"/>
      <c r="P33" s="90"/>
      <c r="Q33" s="90"/>
      <c r="R33" s="90"/>
    </row>
    <row r="34" spans="1:18">
      <c r="A34" s="88"/>
      <c r="B34" s="90" t="s">
        <v>205</v>
      </c>
      <c r="C34" s="90"/>
      <c r="D34" s="90"/>
      <c r="E34" s="99">
        <v>2413739.0912000001</v>
      </c>
      <c r="F34" s="99">
        <v>18225543.048</v>
      </c>
      <c r="G34" s="99">
        <v>21244112.164999999</v>
      </c>
      <c r="H34" s="99" t="s">
        <v>107</v>
      </c>
      <c r="I34" s="99">
        <v>3660949.2867999999</v>
      </c>
      <c r="J34" s="99" t="s">
        <v>107</v>
      </c>
      <c r="K34" s="99" t="s">
        <v>107</v>
      </c>
      <c r="L34" s="99">
        <v>48690977.001000002</v>
      </c>
      <c r="M34" s="99">
        <v>94235320.592000008</v>
      </c>
      <c r="N34" s="90"/>
      <c r="O34" s="90"/>
      <c r="P34" s="90"/>
      <c r="Q34" s="90"/>
      <c r="R34" s="90"/>
    </row>
    <row r="35" spans="1:18">
      <c r="A35" s="88"/>
      <c r="B35" s="90" t="s">
        <v>24</v>
      </c>
      <c r="C35" s="90"/>
      <c r="D35" s="90"/>
      <c r="E35" s="99">
        <v>127034.86594</v>
      </c>
      <c r="F35" s="99">
        <v>781040.48664999998</v>
      </c>
      <c r="G35" s="99">
        <v>657770.08765</v>
      </c>
      <c r="H35" s="99" t="s">
        <v>107</v>
      </c>
      <c r="I35" s="99">
        <v>46269.063086000002</v>
      </c>
      <c r="J35" s="99" t="s">
        <v>107</v>
      </c>
      <c r="K35" s="99" t="s">
        <v>107</v>
      </c>
      <c r="L35" s="99">
        <v>2304503.6091999998</v>
      </c>
      <c r="M35" s="99">
        <v>3916618.1125259995</v>
      </c>
      <c r="N35" s="90"/>
      <c r="O35" s="90"/>
      <c r="P35" s="90"/>
      <c r="Q35" s="90"/>
      <c r="R35" s="90"/>
    </row>
    <row r="36" spans="1:18">
      <c r="A36" s="88"/>
      <c r="B36" s="90" t="s">
        <v>103</v>
      </c>
      <c r="C36" s="90"/>
      <c r="D36" s="90"/>
      <c r="E36" s="99">
        <v>76598.399468000003</v>
      </c>
      <c r="F36" s="99">
        <v>1570697.7194000001</v>
      </c>
      <c r="G36" s="99">
        <v>53426.332534000001</v>
      </c>
      <c r="H36" s="99" t="s">
        <v>107</v>
      </c>
      <c r="I36" s="99">
        <v>83228.650162999998</v>
      </c>
      <c r="J36" s="99" t="s">
        <v>107</v>
      </c>
      <c r="K36" s="99" t="s">
        <v>107</v>
      </c>
      <c r="L36" s="99">
        <v>2156635.8928999999</v>
      </c>
      <c r="M36" s="99">
        <v>3940586.994465</v>
      </c>
      <c r="N36" s="90"/>
      <c r="O36" s="90"/>
      <c r="P36" s="90"/>
      <c r="Q36" s="90"/>
      <c r="R36" s="90"/>
    </row>
    <row r="37" spans="1:18" ht="21" customHeight="1">
      <c r="A37" s="88" t="s">
        <v>104</v>
      </c>
      <c r="C37" s="87"/>
      <c r="D37" s="87"/>
      <c r="E37" s="99"/>
      <c r="F37" s="99"/>
      <c r="G37" s="99"/>
      <c r="H37" s="100"/>
      <c r="I37" s="99"/>
      <c r="J37" s="99"/>
      <c r="K37" s="99"/>
      <c r="L37" s="99"/>
      <c r="M37" s="99"/>
      <c r="N37" s="87"/>
      <c r="O37" s="87"/>
      <c r="P37" s="87"/>
      <c r="Q37" s="87"/>
      <c r="R37" s="87"/>
    </row>
    <row r="38" spans="1:18" ht="12.75" customHeight="1">
      <c r="A38" s="88"/>
      <c r="B38" s="95" t="s">
        <v>173</v>
      </c>
      <c r="C38" s="87"/>
      <c r="D38" s="87"/>
      <c r="E38" s="99">
        <v>300</v>
      </c>
      <c r="F38" s="99">
        <v>528</v>
      </c>
      <c r="G38" s="99">
        <v>788</v>
      </c>
      <c r="H38" s="99" t="s">
        <v>107</v>
      </c>
      <c r="I38" s="99">
        <v>0</v>
      </c>
      <c r="J38" s="99" t="s">
        <v>107</v>
      </c>
      <c r="K38" s="99" t="s">
        <v>107</v>
      </c>
      <c r="L38" s="99">
        <v>1512</v>
      </c>
      <c r="M38" s="99">
        <v>3128</v>
      </c>
      <c r="N38" s="87"/>
      <c r="O38" s="87"/>
      <c r="P38" s="87"/>
      <c r="Q38" s="87"/>
      <c r="R38" s="87"/>
    </row>
    <row r="39" spans="1:18" ht="12.75" customHeight="1">
      <c r="A39" s="94"/>
      <c r="B39" s="95" t="s">
        <v>174</v>
      </c>
      <c r="C39" s="97"/>
      <c r="D39" s="97"/>
      <c r="E39" s="99">
        <v>287</v>
      </c>
      <c r="F39" s="99">
        <v>513</v>
      </c>
      <c r="G39" s="99">
        <v>766</v>
      </c>
      <c r="H39" s="99" t="s">
        <v>107</v>
      </c>
      <c r="I39" s="99">
        <v>0</v>
      </c>
      <c r="J39" s="99" t="s">
        <v>107</v>
      </c>
      <c r="K39" s="99" t="s">
        <v>107</v>
      </c>
      <c r="L39" s="99">
        <v>1494</v>
      </c>
      <c r="M39" s="99">
        <v>3060</v>
      </c>
      <c r="N39" s="97"/>
      <c r="O39" s="97"/>
      <c r="P39" s="92"/>
      <c r="Q39" s="95"/>
      <c r="R39" s="95"/>
    </row>
    <row r="40" spans="1:18">
      <c r="A40" s="94"/>
      <c r="B40" s="95" t="s">
        <v>105</v>
      </c>
      <c r="E40" s="99">
        <v>212.66666667000001</v>
      </c>
      <c r="F40" s="99">
        <v>448.73888887999999</v>
      </c>
      <c r="G40" s="99">
        <v>690.52421986000002</v>
      </c>
      <c r="H40" s="99" t="s">
        <v>107</v>
      </c>
      <c r="I40" s="99">
        <v>0</v>
      </c>
      <c r="J40" s="99" t="s">
        <v>107</v>
      </c>
      <c r="K40" s="99" t="s">
        <v>107</v>
      </c>
      <c r="L40" s="99">
        <v>1130.1555555</v>
      </c>
      <c r="M40" s="99">
        <v>2482.0853309100003</v>
      </c>
    </row>
    <row r="41" spans="1:18" ht="21" customHeight="1">
      <c r="A41" s="94" t="s">
        <v>110</v>
      </c>
      <c r="B41" s="95"/>
      <c r="J41" s="99"/>
      <c r="K41" s="99"/>
    </row>
    <row r="42" spans="1:18" ht="12.75" customHeight="1">
      <c r="B42" s="89" t="s">
        <v>146</v>
      </c>
      <c r="J42" s="99"/>
      <c r="K42" s="99"/>
    </row>
    <row r="43" spans="1:18">
      <c r="B43" s="87" t="s">
        <v>165</v>
      </c>
      <c r="E43" s="101">
        <v>53.180634609999998</v>
      </c>
      <c r="F43" s="101">
        <v>156.149494245</v>
      </c>
      <c r="G43" s="101">
        <v>157.93420042000002</v>
      </c>
      <c r="H43" s="101" t="s">
        <v>107</v>
      </c>
      <c r="I43" s="101">
        <v>25.995998109999999</v>
      </c>
      <c r="J43" s="101" t="s">
        <v>107</v>
      </c>
      <c r="K43" s="101" t="s">
        <v>107</v>
      </c>
      <c r="L43" s="101">
        <v>370.38720899700002</v>
      </c>
      <c r="M43" s="99">
        <v>763.647536382</v>
      </c>
      <c r="N43" s="102"/>
    </row>
    <row r="44" spans="1:18">
      <c r="A44" s="94"/>
      <c r="B44" s="95" t="s">
        <v>98</v>
      </c>
      <c r="E44" s="101">
        <v>2.8700011700000001</v>
      </c>
      <c r="F44" s="101">
        <v>16.922921297999999</v>
      </c>
      <c r="G44" s="101">
        <v>29.666665795</v>
      </c>
      <c r="H44" s="101" t="s">
        <v>107</v>
      </c>
      <c r="I44" s="101">
        <v>7.1100899999999995E-2</v>
      </c>
      <c r="J44" s="101" t="s">
        <v>107</v>
      </c>
      <c r="K44" s="101" t="s">
        <v>107</v>
      </c>
      <c r="L44" s="101">
        <v>71.123839446999995</v>
      </c>
      <c r="M44" s="99">
        <v>120.65452861</v>
      </c>
      <c r="N44" s="102"/>
    </row>
    <row r="45" spans="1:18">
      <c r="A45" s="94"/>
      <c r="B45" s="95" t="s">
        <v>99</v>
      </c>
      <c r="E45" s="101">
        <v>17.811179249999999</v>
      </c>
      <c r="F45" s="101">
        <v>52.315864867000002</v>
      </c>
      <c r="G45" s="101">
        <v>18.417965745</v>
      </c>
      <c r="H45" s="101" t="s">
        <v>107</v>
      </c>
      <c r="I45" s="101">
        <v>1.2167425700000001</v>
      </c>
      <c r="J45" s="101" t="s">
        <v>107</v>
      </c>
      <c r="K45" s="101" t="s">
        <v>107</v>
      </c>
      <c r="L45" s="101">
        <v>50.365780649999998</v>
      </c>
      <c r="M45" s="99">
        <v>140.12753308199999</v>
      </c>
      <c r="N45" s="102"/>
    </row>
    <row r="46" spans="1:18">
      <c r="B46" s="95" t="s">
        <v>167</v>
      </c>
      <c r="E46" s="101">
        <v>20.681180419999997</v>
      </c>
      <c r="F46" s="101">
        <v>69.238786164999993</v>
      </c>
      <c r="G46" s="101">
        <v>48.084631540000004</v>
      </c>
      <c r="H46" s="101" t="s">
        <v>107</v>
      </c>
      <c r="I46" s="101">
        <v>1.2878434700000001</v>
      </c>
      <c r="J46" s="101" t="s">
        <v>107</v>
      </c>
      <c r="K46" s="101" t="s">
        <v>107</v>
      </c>
      <c r="L46" s="101">
        <v>121.489620097</v>
      </c>
      <c r="M46" s="99">
        <v>260.78206169200001</v>
      </c>
      <c r="N46" s="102"/>
    </row>
    <row r="47" spans="1:18" ht="21" customHeight="1">
      <c r="B47" s="89" t="s">
        <v>147</v>
      </c>
      <c r="E47" s="101"/>
      <c r="F47" s="101"/>
      <c r="G47" s="101"/>
      <c r="H47" s="107"/>
      <c r="I47" s="101"/>
      <c r="J47" s="99"/>
      <c r="K47" s="99"/>
      <c r="L47" s="101"/>
      <c r="M47" s="101"/>
      <c r="N47" s="102"/>
    </row>
    <row r="48" spans="1:18">
      <c r="B48" s="87" t="s">
        <v>165</v>
      </c>
      <c r="E48" s="101">
        <v>40.441920679999996</v>
      </c>
      <c r="F48" s="101">
        <v>71.924776225999992</v>
      </c>
      <c r="G48" s="101">
        <v>60.747503062999996</v>
      </c>
      <c r="H48" s="101" t="s">
        <v>107</v>
      </c>
      <c r="I48" s="101">
        <v>0</v>
      </c>
      <c r="J48" s="101" t="s">
        <v>107</v>
      </c>
      <c r="K48" s="101" t="s">
        <v>107</v>
      </c>
      <c r="L48" s="101">
        <v>155.308594024</v>
      </c>
      <c r="M48" s="99">
        <v>328.42279399299997</v>
      </c>
      <c r="N48" s="102"/>
    </row>
    <row r="49" spans="1:14">
      <c r="B49" s="95" t="s">
        <v>98</v>
      </c>
      <c r="E49" s="101">
        <v>2.5929425699999999</v>
      </c>
      <c r="F49" s="101">
        <v>9.5219488380000001</v>
      </c>
      <c r="G49" s="101">
        <v>21.799743195000001</v>
      </c>
      <c r="H49" s="101" t="s">
        <v>107</v>
      </c>
      <c r="I49" s="101">
        <v>0</v>
      </c>
      <c r="J49" s="101" t="s">
        <v>107</v>
      </c>
      <c r="K49" s="101" t="s">
        <v>107</v>
      </c>
      <c r="L49" s="101">
        <v>41.22349389</v>
      </c>
      <c r="M49" s="99">
        <v>75.138128493000011</v>
      </c>
      <c r="N49" s="102"/>
    </row>
    <row r="50" spans="1:14">
      <c r="B50" s="95" t="s">
        <v>99</v>
      </c>
      <c r="E50" s="101">
        <v>15.59706093</v>
      </c>
      <c r="F50" s="101">
        <v>37.380169533999997</v>
      </c>
      <c r="G50" s="101">
        <v>11.93152561</v>
      </c>
      <c r="H50" s="101" t="s">
        <v>107</v>
      </c>
      <c r="I50" s="101">
        <v>0</v>
      </c>
      <c r="J50" s="101" t="s">
        <v>107</v>
      </c>
      <c r="K50" s="101" t="s">
        <v>107</v>
      </c>
      <c r="L50" s="101">
        <v>32.726381873999998</v>
      </c>
      <c r="M50" s="99">
        <v>97.635137947999993</v>
      </c>
      <c r="N50" s="102"/>
    </row>
    <row r="51" spans="1:14">
      <c r="B51" s="95" t="s">
        <v>167</v>
      </c>
      <c r="E51" s="101">
        <v>18.1900035</v>
      </c>
      <c r="F51" s="101">
        <v>46.902118371999997</v>
      </c>
      <c r="G51" s="101">
        <v>33.731268804999999</v>
      </c>
      <c r="H51" s="101" t="s">
        <v>107</v>
      </c>
      <c r="I51" s="101">
        <v>0</v>
      </c>
      <c r="J51" s="101" t="s">
        <v>107</v>
      </c>
      <c r="K51" s="101" t="s">
        <v>107</v>
      </c>
      <c r="L51" s="101">
        <v>73.949875763999998</v>
      </c>
      <c r="M51" s="99">
        <v>172.77326644099998</v>
      </c>
      <c r="N51" s="102"/>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T91"/>
  <sheetViews>
    <sheetView zoomScale="90" zoomScaleNormal="90" zoomScaleSheetLayoutView="100" workbookViewId="0">
      <selection activeCell="A95" sqref="A95"/>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8" customHeight="1">
      <c r="A2" s="209" t="s">
        <v>53</v>
      </c>
      <c r="B2" s="209"/>
      <c r="C2" s="209"/>
      <c r="D2" s="209"/>
      <c r="E2" s="31" t="s">
        <v>54</v>
      </c>
      <c r="J2" s="44"/>
    </row>
    <row r="3" spans="1:10" ht="15.5">
      <c r="B3" s="43"/>
      <c r="C3" s="43"/>
      <c r="D3" s="43"/>
    </row>
    <row r="4" spans="1:10" ht="15.5">
      <c r="A4" s="38" t="s">
        <v>91</v>
      </c>
      <c r="B4" s="43"/>
      <c r="C4" s="43"/>
      <c r="D4" s="43"/>
    </row>
    <row r="5" spans="1:10" ht="15.5">
      <c r="A5" s="58" t="s">
        <v>92</v>
      </c>
      <c r="B5" s="36" t="s">
        <v>87</v>
      </c>
      <c r="C5" s="43"/>
      <c r="D5" s="58"/>
      <c r="E5" s="38"/>
    </row>
    <row r="6" spans="1:10" ht="15.5">
      <c r="B6" s="36" t="s">
        <v>121</v>
      </c>
      <c r="C6" s="43"/>
      <c r="D6" s="37"/>
      <c r="E6" s="38"/>
    </row>
    <row r="7" spans="1:10" ht="15.5">
      <c r="B7" s="57" t="s">
        <v>88</v>
      </c>
      <c r="C7" s="43"/>
      <c r="D7" s="37"/>
      <c r="E7" s="38"/>
    </row>
    <row r="8" spans="1:10" ht="15.5">
      <c r="B8" s="36" t="s">
        <v>216</v>
      </c>
      <c r="C8" s="43"/>
      <c r="D8" s="37"/>
      <c r="E8" s="38"/>
    </row>
    <row r="9" spans="1:10" ht="15.5">
      <c r="B9" s="36" t="s">
        <v>89</v>
      </c>
      <c r="C9" s="43"/>
      <c r="D9" s="37"/>
      <c r="E9" s="38"/>
    </row>
    <row r="10" spans="1:10" ht="15.5">
      <c r="B10" s="36" t="s">
        <v>210</v>
      </c>
      <c r="C10" s="43"/>
      <c r="D10" s="37"/>
      <c r="E10" s="38"/>
    </row>
    <row r="11" spans="1:10" ht="15.5">
      <c r="B11" s="36" t="s">
        <v>211</v>
      </c>
      <c r="C11" s="202"/>
      <c r="D11" s="37"/>
      <c r="E11" s="38"/>
    </row>
    <row r="12" spans="1:10" ht="15.5">
      <c r="B12" s="36" t="s">
        <v>90</v>
      </c>
      <c r="C12" s="43"/>
      <c r="D12" s="37"/>
      <c r="E12" s="38"/>
    </row>
    <row r="13" spans="1:10" ht="15.5">
      <c r="B13" s="36"/>
      <c r="C13" s="43"/>
      <c r="D13" s="37"/>
      <c r="E13" s="38"/>
    </row>
    <row r="14" spans="1:10">
      <c r="A14" s="212" t="s">
        <v>55</v>
      </c>
      <c r="B14" s="212"/>
      <c r="C14" s="212"/>
    </row>
    <row r="15" spans="1:10" ht="13.5" customHeight="1">
      <c r="A15" s="213" t="s">
        <v>79</v>
      </c>
      <c r="B15" s="213"/>
      <c r="C15" s="213"/>
    </row>
    <row r="16" spans="1:10" ht="19.5" customHeight="1">
      <c r="A16" s="214" t="s">
        <v>155</v>
      </c>
      <c r="B16" s="215"/>
      <c r="C16" s="215"/>
      <c r="D16" s="215"/>
      <c r="E16" s="215"/>
      <c r="F16" s="215"/>
      <c r="G16" s="215"/>
      <c r="H16" s="215"/>
      <c r="I16" s="215"/>
      <c r="J16" s="215"/>
    </row>
    <row r="17" spans="1:13">
      <c r="A17" s="45"/>
      <c r="B17" s="45" t="s">
        <v>56</v>
      </c>
      <c r="C17" s="45"/>
      <c r="D17" s="45"/>
      <c r="E17" s="45"/>
      <c r="F17" s="46"/>
      <c r="G17" s="46"/>
      <c r="H17" s="46"/>
      <c r="I17" s="46"/>
      <c r="J17" s="46"/>
    </row>
    <row r="18" spans="1:13" ht="12.75" customHeight="1">
      <c r="A18" s="45"/>
      <c r="B18" s="45" t="s">
        <v>57</v>
      </c>
      <c r="C18" s="45"/>
      <c r="D18" s="45"/>
      <c r="E18" s="45"/>
      <c r="F18" s="46"/>
      <c r="G18" s="46"/>
      <c r="H18" s="46"/>
      <c r="I18" s="46"/>
      <c r="J18" s="46"/>
    </row>
    <row r="19" spans="1:13">
      <c r="A19" s="45"/>
      <c r="B19" s="40" t="s">
        <v>58</v>
      </c>
      <c r="F19" s="46"/>
      <c r="G19" s="46"/>
      <c r="H19" s="46"/>
      <c r="I19" s="46"/>
      <c r="J19" s="46"/>
    </row>
    <row r="20" spans="1:13" ht="12" customHeight="1">
      <c r="A20" s="191"/>
      <c r="B20" s="47"/>
      <c r="C20" s="47"/>
      <c r="D20" s="47"/>
      <c r="F20" s="192"/>
      <c r="G20" s="192"/>
      <c r="H20" s="192"/>
      <c r="I20" s="192"/>
      <c r="J20" s="192"/>
    </row>
    <row r="21" spans="1:13" ht="12" customHeight="1">
      <c r="A21" s="45"/>
      <c r="B21" s="47"/>
      <c r="C21" s="47"/>
      <c r="D21" s="47"/>
      <c r="F21" s="46"/>
      <c r="G21" s="46"/>
      <c r="H21" s="46"/>
      <c r="I21" s="46"/>
      <c r="J21" s="46"/>
    </row>
    <row r="22" spans="1:13" ht="12" customHeight="1">
      <c r="A22" s="214"/>
      <c r="B22" s="214"/>
      <c r="C22" s="214"/>
      <c r="D22" s="214"/>
      <c r="E22" s="214"/>
      <c r="F22" s="214"/>
      <c r="G22" s="214"/>
      <c r="H22" s="214"/>
      <c r="I22" s="214"/>
      <c r="J22" s="214"/>
      <c r="K22" s="214"/>
      <c r="L22" s="214"/>
      <c r="M22" s="214"/>
    </row>
    <row r="23" spans="1:13" s="47" customFormat="1" ht="13.5" customHeight="1">
      <c r="A23" s="42" t="s">
        <v>80</v>
      </c>
      <c r="B23" s="37"/>
      <c r="C23" s="37"/>
      <c r="D23" s="37"/>
      <c r="E23" s="37"/>
      <c r="F23" s="37"/>
      <c r="G23" s="37"/>
      <c r="H23" s="37"/>
      <c r="I23" s="37"/>
      <c r="J23" s="37"/>
    </row>
    <row r="24" spans="1:13" ht="27.75" customHeight="1">
      <c r="A24" s="210" t="s">
        <v>122</v>
      </c>
      <c r="B24" s="210"/>
      <c r="C24" s="210"/>
      <c r="D24" s="210"/>
      <c r="E24" s="210"/>
      <c r="F24" s="210"/>
      <c r="G24" s="210"/>
      <c r="H24" s="210"/>
      <c r="I24" s="210"/>
      <c r="J24" s="210"/>
    </row>
    <row r="25" spans="1:13" ht="25.9" customHeight="1">
      <c r="A25" s="212" t="s">
        <v>59</v>
      </c>
      <c r="B25" s="212"/>
      <c r="C25" s="212"/>
    </row>
    <row r="26" spans="1:13" ht="15" customHeight="1">
      <c r="A26" s="213" t="s">
        <v>81</v>
      </c>
      <c r="B26" s="213"/>
      <c r="C26" s="213"/>
    </row>
    <row r="27" spans="1:13" ht="27" customHeight="1">
      <c r="A27" s="210" t="s">
        <v>123</v>
      </c>
      <c r="B27" s="210"/>
      <c r="C27" s="210"/>
      <c r="D27" s="210"/>
      <c r="E27" s="210"/>
      <c r="F27" s="210"/>
      <c r="G27" s="210"/>
      <c r="H27" s="210"/>
      <c r="I27" s="210"/>
      <c r="J27" s="210"/>
    </row>
    <row r="28" spans="1:13" ht="9.75" customHeight="1">
      <c r="A28" s="40"/>
    </row>
    <row r="29" spans="1:13">
      <c r="A29" s="213" t="s">
        <v>82</v>
      </c>
      <c r="B29" s="213"/>
    </row>
    <row r="30" spans="1:13" ht="15.75" customHeight="1">
      <c r="A30" s="39" t="s">
        <v>60</v>
      </c>
    </row>
    <row r="31" spans="1:13" ht="15.75" customHeight="1"/>
    <row r="32" spans="1:13" ht="15.75" customHeight="1">
      <c r="A32" s="190"/>
      <c r="B32" s="37"/>
      <c r="C32" s="37"/>
      <c r="D32" s="37"/>
      <c r="E32" s="37"/>
      <c r="F32" s="37"/>
      <c r="G32" s="37"/>
      <c r="H32" s="37"/>
      <c r="I32" s="37"/>
    </row>
    <row r="33" spans="1:11" ht="10.5" customHeight="1">
      <c r="A33" s="221"/>
      <c r="B33" s="221"/>
      <c r="C33" s="221"/>
      <c r="D33" s="221"/>
      <c r="E33" s="221"/>
      <c r="F33" s="221"/>
      <c r="G33" s="221"/>
      <c r="H33" s="221"/>
      <c r="I33" s="221"/>
      <c r="J33" s="221"/>
    </row>
    <row r="34" spans="1:11" ht="36.75" customHeight="1">
      <c r="A34" s="216" t="s">
        <v>61</v>
      </c>
      <c r="B34" s="216"/>
      <c r="C34" s="216"/>
      <c r="D34" s="216"/>
    </row>
    <row r="35" spans="1:11" ht="18.75" customHeight="1">
      <c r="A35" s="212" t="s">
        <v>62</v>
      </c>
      <c r="B35" s="212"/>
      <c r="C35" s="212"/>
    </row>
    <row r="36" spans="1:11" ht="17.25" customHeight="1">
      <c r="A36" s="39" t="s">
        <v>63</v>
      </c>
    </row>
    <row r="37" spans="1:11" ht="27" customHeight="1">
      <c r="A37" s="211" t="s">
        <v>191</v>
      </c>
      <c r="B37" s="211"/>
      <c r="C37" s="211"/>
      <c r="D37" s="211"/>
      <c r="E37" s="211"/>
      <c r="F37" s="211"/>
      <c r="G37" s="211"/>
      <c r="H37" s="211"/>
      <c r="I37" s="211"/>
      <c r="J37" s="211"/>
      <c r="K37" s="211"/>
    </row>
    <row r="38" spans="1:11" ht="27" customHeight="1">
      <c r="A38" s="211" t="s">
        <v>192</v>
      </c>
      <c r="B38" s="211"/>
      <c r="C38" s="211"/>
      <c r="D38" s="211"/>
      <c r="E38" s="211"/>
      <c r="F38" s="211"/>
      <c r="G38" s="211"/>
      <c r="H38" s="211"/>
      <c r="I38" s="211"/>
      <c r="J38" s="211"/>
      <c r="K38" s="211"/>
    </row>
    <row r="39" spans="1:11" ht="27" customHeight="1">
      <c r="A39" s="211" t="s">
        <v>193</v>
      </c>
      <c r="B39" s="211"/>
      <c r="C39" s="211"/>
      <c r="D39" s="211"/>
      <c r="E39" s="211"/>
      <c r="F39" s="211"/>
      <c r="G39" s="211"/>
      <c r="H39" s="211"/>
      <c r="I39" s="211"/>
      <c r="J39" s="211"/>
      <c r="K39" s="211"/>
    </row>
    <row r="40" spans="1:11" ht="27" customHeight="1">
      <c r="A40" s="48" t="s">
        <v>75</v>
      </c>
    </row>
    <row r="41" spans="1:11" ht="27" customHeight="1">
      <c r="A41" s="211" t="s">
        <v>76</v>
      </c>
      <c r="B41" s="211"/>
      <c r="C41" s="211"/>
      <c r="D41" s="211"/>
      <c r="E41" s="211"/>
      <c r="F41" s="211"/>
      <c r="G41" s="211"/>
      <c r="H41" s="211"/>
      <c r="I41" s="211"/>
      <c r="J41" s="211"/>
      <c r="K41" s="211"/>
    </row>
    <row r="42" spans="1:11" ht="27" customHeight="1">
      <c r="A42" s="48" t="s">
        <v>77</v>
      </c>
    </row>
    <row r="43" spans="1:11" ht="27" customHeight="1">
      <c r="A43" s="48" t="s">
        <v>201</v>
      </c>
    </row>
    <row r="44" spans="1:11" ht="27" customHeight="1">
      <c r="A44" s="48" t="s">
        <v>126</v>
      </c>
    </row>
    <row r="45" spans="1:11" ht="27" customHeight="1">
      <c r="A45" s="48" t="s">
        <v>64</v>
      </c>
    </row>
    <row r="46" spans="1:11" ht="27" customHeight="1">
      <c r="A46" s="211" t="s">
        <v>194</v>
      </c>
      <c r="B46" s="211"/>
      <c r="C46" s="211"/>
      <c r="D46" s="211"/>
      <c r="E46" s="211"/>
      <c r="F46" s="211"/>
      <c r="G46" s="211"/>
      <c r="H46" s="211"/>
      <c r="I46" s="211"/>
      <c r="J46" s="211"/>
      <c r="K46" s="211"/>
    </row>
    <row r="47" spans="1:11" ht="27" customHeight="1">
      <c r="A47" s="211" t="s">
        <v>124</v>
      </c>
      <c r="B47" s="211"/>
      <c r="C47" s="211"/>
      <c r="D47" s="211"/>
      <c r="E47" s="211"/>
      <c r="F47" s="211"/>
      <c r="G47" s="211"/>
      <c r="H47" s="211"/>
      <c r="I47" s="211"/>
      <c r="J47" s="211"/>
      <c r="K47" s="211"/>
    </row>
    <row r="48" spans="1:11" ht="27" customHeight="1">
      <c r="A48" s="211" t="s">
        <v>86</v>
      </c>
      <c r="B48" s="211"/>
      <c r="C48" s="211"/>
      <c r="D48" s="211"/>
      <c r="E48" s="211"/>
      <c r="F48" s="211"/>
      <c r="G48" s="211"/>
      <c r="H48" s="211"/>
      <c r="I48" s="211"/>
      <c r="J48" s="211"/>
      <c r="K48" s="211"/>
    </row>
    <row r="49" spans="1:11" ht="19.5" customHeight="1">
      <c r="A49" s="41"/>
      <c r="B49" s="41"/>
      <c r="C49" s="41"/>
      <c r="D49" s="41"/>
      <c r="E49" s="41"/>
      <c r="F49" s="41"/>
      <c r="G49" s="41"/>
      <c r="H49" s="41"/>
      <c r="I49" s="41"/>
      <c r="J49" s="41"/>
      <c r="K49" s="41"/>
    </row>
    <row r="50" spans="1:11" ht="12" customHeight="1">
      <c r="A50" s="217" t="s">
        <v>83</v>
      </c>
      <c r="B50" s="218"/>
      <c r="C50" s="218"/>
      <c r="D50" s="218"/>
      <c r="E50" s="47"/>
      <c r="F50" s="47"/>
      <c r="G50" s="47"/>
      <c r="H50" s="47"/>
      <c r="I50" s="47"/>
      <c r="J50" s="47"/>
    </row>
    <row r="51" spans="1:11" ht="24.75" customHeight="1">
      <c r="A51" s="219" t="s">
        <v>93</v>
      </c>
      <c r="B51" s="219"/>
      <c r="C51" s="219"/>
      <c r="D51" s="219"/>
      <c r="E51" s="219"/>
      <c r="F51" s="219"/>
      <c r="G51" s="219"/>
      <c r="H51" s="219"/>
      <c r="I51" s="219"/>
      <c r="J51" s="219"/>
    </row>
    <row r="52" spans="1:11" ht="22.5" customHeight="1" thickBot="1">
      <c r="A52" s="220" t="s">
        <v>70</v>
      </c>
      <c r="B52" s="220"/>
      <c r="C52" s="220"/>
      <c r="D52" s="220"/>
      <c r="E52" s="220"/>
    </row>
    <row r="53" spans="1:11" ht="15.75" customHeight="1" thickBot="1">
      <c r="A53" s="49" t="s">
        <v>71</v>
      </c>
      <c r="B53" s="226" t="s">
        <v>62</v>
      </c>
      <c r="C53" s="226"/>
      <c r="D53" s="226"/>
      <c r="E53" s="226"/>
    </row>
    <row r="54" spans="1:11" ht="12" customHeight="1">
      <c r="A54" s="227" t="s">
        <v>33</v>
      </c>
      <c r="B54" s="228" t="s">
        <v>187</v>
      </c>
      <c r="C54" s="228"/>
      <c r="D54" s="228"/>
      <c r="E54" s="228"/>
    </row>
    <row r="55" spans="1:11">
      <c r="A55" s="222"/>
      <c r="B55" s="224" t="s">
        <v>200</v>
      </c>
      <c r="C55" s="224"/>
      <c r="D55" s="224"/>
      <c r="E55" s="224"/>
    </row>
    <row r="56" spans="1:11" ht="12.75" customHeight="1">
      <c r="A56" s="222"/>
      <c r="B56" s="224" t="s">
        <v>127</v>
      </c>
      <c r="C56" s="224"/>
      <c r="D56" s="224"/>
      <c r="E56" s="224"/>
    </row>
    <row r="57" spans="1:11">
      <c r="A57" s="222"/>
      <c r="B57" s="224" t="s">
        <v>195</v>
      </c>
      <c r="C57" s="224"/>
      <c r="D57" s="224"/>
      <c r="E57" s="224"/>
    </row>
    <row r="58" spans="1:11">
      <c r="A58" s="222"/>
      <c r="B58" s="224" t="s">
        <v>128</v>
      </c>
      <c r="C58" s="224"/>
      <c r="D58" s="224"/>
      <c r="E58" s="224"/>
    </row>
    <row r="59" spans="1:11">
      <c r="A59" s="222"/>
      <c r="B59" s="39" t="s">
        <v>72</v>
      </c>
    </row>
    <row r="60" spans="1:11">
      <c r="A60" s="222" t="s">
        <v>73</v>
      </c>
      <c r="B60" s="223" t="s">
        <v>65</v>
      </c>
      <c r="C60" s="223"/>
      <c r="D60" s="223"/>
      <c r="E60" s="223"/>
    </row>
    <row r="61" spans="1:11">
      <c r="A61" s="222"/>
      <c r="B61" s="224" t="s">
        <v>66</v>
      </c>
      <c r="C61" s="224"/>
      <c r="D61" s="224"/>
      <c r="E61" s="224"/>
    </row>
    <row r="62" spans="1:11">
      <c r="A62" s="222"/>
      <c r="B62" s="225" t="s">
        <v>129</v>
      </c>
      <c r="C62" s="225"/>
      <c r="D62" s="225"/>
      <c r="E62" s="225"/>
    </row>
    <row r="63" spans="1:11">
      <c r="A63" s="222" t="s">
        <v>34</v>
      </c>
      <c r="B63" s="223" t="s">
        <v>67</v>
      </c>
      <c r="C63" s="223"/>
      <c r="D63" s="223"/>
      <c r="E63" s="223"/>
    </row>
    <row r="64" spans="1:11">
      <c r="A64" s="222"/>
      <c r="B64" s="224" t="s">
        <v>68</v>
      </c>
      <c r="C64" s="224"/>
      <c r="D64" s="224"/>
      <c r="E64" s="224"/>
    </row>
    <row r="65" spans="1:5">
      <c r="A65" s="222"/>
      <c r="B65" s="225" t="s">
        <v>69</v>
      </c>
      <c r="C65" s="225"/>
      <c r="D65" s="225"/>
      <c r="E65" s="225"/>
    </row>
    <row r="66" spans="1:5" ht="13">
      <c r="A66" s="50"/>
      <c r="B66" s="2"/>
    </row>
    <row r="69" spans="1:5">
      <c r="A69" s="126" t="s">
        <v>190</v>
      </c>
    </row>
    <row r="70" spans="1:5">
      <c r="A70" s="126" t="s">
        <v>187</v>
      </c>
    </row>
    <row r="71" spans="1:5">
      <c r="A71" s="126" t="s">
        <v>196</v>
      </c>
    </row>
    <row r="72" spans="1:5">
      <c r="A72" s="126" t="s">
        <v>170</v>
      </c>
    </row>
    <row r="73" spans="1:5">
      <c r="A73" s="126"/>
    </row>
    <row r="74" spans="1:5">
      <c r="A74" s="126" t="s">
        <v>195</v>
      </c>
    </row>
    <row r="75" spans="1:5">
      <c r="A75" s="126" t="s">
        <v>197</v>
      </c>
    </row>
    <row r="76" spans="1:5">
      <c r="A76" s="126" t="s">
        <v>171</v>
      </c>
    </row>
    <row r="77" spans="1:5">
      <c r="A77" s="126"/>
    </row>
    <row r="78" spans="1:5">
      <c r="A78" s="126" t="s">
        <v>199</v>
      </c>
    </row>
    <row r="79" spans="1:5">
      <c r="A79" s="126" t="s">
        <v>188</v>
      </c>
    </row>
    <row r="80" spans="1:5">
      <c r="A80" s="126" t="s">
        <v>189</v>
      </c>
    </row>
    <row r="81" spans="1:20">
      <c r="A81" s="126"/>
    </row>
    <row r="83" spans="1:20">
      <c r="A83" s="38" t="s">
        <v>219</v>
      </c>
    </row>
    <row r="85" spans="1:20">
      <c r="A85" s="206">
        <v>2020</v>
      </c>
    </row>
    <row r="87" spans="1:20">
      <c r="A87" s="39" t="s">
        <v>220</v>
      </c>
    </row>
    <row r="88" spans="1:20" ht="12.5">
      <c r="J88" s="19"/>
      <c r="K88" s="19"/>
      <c r="L88" s="19"/>
      <c r="M88" s="19"/>
      <c r="N88" s="19"/>
      <c r="O88" s="19"/>
      <c r="P88" s="19"/>
      <c r="Q88" s="19"/>
      <c r="R88" s="19"/>
      <c r="S88" s="19"/>
      <c r="T88" s="19"/>
    </row>
    <row r="89" spans="1:20" ht="12.5">
      <c r="A89" s="207">
        <v>2021</v>
      </c>
      <c r="J89" s="19"/>
      <c r="K89" s="19"/>
      <c r="L89" s="19"/>
      <c r="M89" s="19"/>
      <c r="N89" s="19"/>
      <c r="O89" s="19"/>
      <c r="P89" s="19"/>
      <c r="Q89" s="19"/>
      <c r="R89" s="19"/>
      <c r="S89" s="19"/>
      <c r="T89" s="19"/>
    </row>
    <row r="90" spans="1:20" ht="12.5">
      <c r="A90" s="206"/>
      <c r="J90" s="19"/>
      <c r="K90" s="19"/>
      <c r="L90" s="19"/>
      <c r="M90" s="19"/>
      <c r="N90" s="19"/>
      <c r="O90" s="19"/>
      <c r="P90" s="19"/>
      <c r="Q90" s="19"/>
      <c r="R90" s="19"/>
      <c r="S90" s="19"/>
      <c r="T90" s="19"/>
    </row>
    <row r="91" spans="1:20" ht="12.5">
      <c r="A91" s="39" t="s">
        <v>223</v>
      </c>
      <c r="B91" s="19"/>
      <c r="C91" s="19"/>
    </row>
  </sheetData>
  <mergeCells count="38">
    <mergeCell ref="A33:J33"/>
    <mergeCell ref="A60:A62"/>
    <mergeCell ref="B60:E60"/>
    <mergeCell ref="B61:E61"/>
    <mergeCell ref="A63:A65"/>
    <mergeCell ref="B62:E62"/>
    <mergeCell ref="B63:E63"/>
    <mergeCell ref="B64:E64"/>
    <mergeCell ref="B65:E65"/>
    <mergeCell ref="B53:E53"/>
    <mergeCell ref="A54:A59"/>
    <mergeCell ref="B54:E54"/>
    <mergeCell ref="B55:E55"/>
    <mergeCell ref="B56:E56"/>
    <mergeCell ref="B57:E57"/>
    <mergeCell ref="B58:E58"/>
    <mergeCell ref="A41:K41"/>
    <mergeCell ref="A50:D50"/>
    <mergeCell ref="A51:J51"/>
    <mergeCell ref="A52:E52"/>
    <mergeCell ref="A38:K38"/>
    <mergeCell ref="A39:K39"/>
    <mergeCell ref="A2:D2"/>
    <mergeCell ref="A24:J24"/>
    <mergeCell ref="A48:K48"/>
    <mergeCell ref="A46:K46"/>
    <mergeCell ref="A47:K47"/>
    <mergeCell ref="A35:C35"/>
    <mergeCell ref="A14:C14"/>
    <mergeCell ref="A15:C15"/>
    <mergeCell ref="A16:J16"/>
    <mergeCell ref="A22:M22"/>
    <mergeCell ref="A37:K37"/>
    <mergeCell ref="A25:C25"/>
    <mergeCell ref="A26:C26"/>
    <mergeCell ref="A27:J27"/>
    <mergeCell ref="A29:B29"/>
    <mergeCell ref="A34:D34"/>
  </mergeCells>
  <phoneticPr fontId="3" type="noConversion"/>
  <hyperlinks>
    <hyperlink ref="E2" location="Contenu!A1" display="retour"/>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2" max="16383" man="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39997558519241921"/>
    <pageSetUpPr fitToPage="1"/>
  </sheetPr>
  <dimension ref="A1:R58"/>
  <sheetViews>
    <sheetView zoomScale="74" zoomScaleNormal="74" workbookViewId="0">
      <pane ySplit="4" topLeftCell="A5" activePane="bottomLeft" state="frozen"/>
      <selection activeCell="C18" sqref="C18"/>
      <selection pane="bottomLeft" activeCell="O2" sqref="O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250</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36838.328222698074</v>
      </c>
      <c r="F6" s="99">
        <v>45258.16554470588</v>
      </c>
      <c r="G6" s="99" t="s">
        <v>107</v>
      </c>
      <c r="H6" s="99" t="s">
        <v>107</v>
      </c>
      <c r="I6" s="99" t="s">
        <v>107</v>
      </c>
      <c r="J6" s="99" t="s">
        <v>107</v>
      </c>
      <c r="K6" s="99" t="s">
        <v>107</v>
      </c>
      <c r="L6" s="99" t="s">
        <v>107</v>
      </c>
      <c r="M6" s="99">
        <v>38134.861143659422</v>
      </c>
      <c r="N6" s="90"/>
      <c r="O6" s="90"/>
      <c r="P6" s="90"/>
      <c r="Q6" s="90"/>
      <c r="R6" s="90"/>
    </row>
    <row r="7" spans="1:18" ht="12.75" customHeight="1">
      <c r="A7" s="88"/>
      <c r="B7" s="87" t="s">
        <v>141</v>
      </c>
      <c r="C7" s="90"/>
      <c r="D7" s="90"/>
      <c r="E7" s="99">
        <v>69814.135674518198</v>
      </c>
      <c r="F7" s="99">
        <v>64446.273358823535</v>
      </c>
      <c r="G7" s="99" t="s">
        <v>107</v>
      </c>
      <c r="H7" s="99" t="s">
        <v>107</v>
      </c>
      <c r="I7" s="99" t="s">
        <v>107</v>
      </c>
      <c r="J7" s="99" t="s">
        <v>107</v>
      </c>
      <c r="K7" s="99" t="s">
        <v>107</v>
      </c>
      <c r="L7" s="99" t="s">
        <v>107</v>
      </c>
      <c r="M7" s="99">
        <v>68987.56267300724</v>
      </c>
      <c r="N7" s="90"/>
      <c r="O7" s="90"/>
      <c r="P7" s="90"/>
      <c r="Q7" s="90"/>
      <c r="R7" s="90"/>
    </row>
    <row r="8" spans="1:18" ht="21" customHeight="1">
      <c r="A8" s="88"/>
      <c r="B8" s="87" t="s">
        <v>142</v>
      </c>
      <c r="C8" s="90"/>
      <c r="D8" s="90"/>
      <c r="E8" s="99">
        <v>39685.119446366785</v>
      </c>
      <c r="F8" s="99">
        <v>46958.492664850011</v>
      </c>
      <c r="G8" s="99" t="s">
        <v>107</v>
      </c>
      <c r="H8" s="99" t="s">
        <v>107</v>
      </c>
      <c r="I8" s="99" t="s">
        <v>107</v>
      </c>
      <c r="J8" s="99" t="s">
        <v>107</v>
      </c>
      <c r="K8" s="99" t="s">
        <v>107</v>
      </c>
      <c r="L8" s="99" t="s">
        <v>107</v>
      </c>
      <c r="M8" s="99">
        <v>40841.163697892065</v>
      </c>
      <c r="N8" s="90"/>
      <c r="O8" s="90"/>
      <c r="P8" s="90"/>
      <c r="Q8" s="90"/>
      <c r="R8" s="90"/>
    </row>
    <row r="9" spans="1:18" ht="12.75" customHeight="1">
      <c r="A9" s="88"/>
      <c r="B9" s="87" t="s">
        <v>143</v>
      </c>
      <c r="C9" s="90"/>
      <c r="D9" s="90"/>
      <c r="E9" s="99">
        <v>75209.230357554785</v>
      </c>
      <c r="F9" s="99">
        <v>66867.488294634124</v>
      </c>
      <c r="G9" s="99" t="s">
        <v>107</v>
      </c>
      <c r="H9" s="99" t="s">
        <v>107</v>
      </c>
      <c r="I9" s="99" t="s">
        <v>107</v>
      </c>
      <c r="J9" s="99" t="s">
        <v>107</v>
      </c>
      <c r="K9" s="99" t="s">
        <v>107</v>
      </c>
      <c r="L9" s="99" t="s">
        <v>107</v>
      </c>
      <c r="M9" s="99">
        <v>73883.377459611918</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42562.149524625274</v>
      </c>
      <c r="F11" s="99">
        <v>58539.511035294119</v>
      </c>
      <c r="G11" s="99" t="s">
        <v>107</v>
      </c>
      <c r="H11" s="99" t="s">
        <v>107</v>
      </c>
      <c r="I11" s="99" t="s">
        <v>107</v>
      </c>
      <c r="J11" s="99" t="s">
        <v>107</v>
      </c>
      <c r="K11" s="99" t="s">
        <v>107</v>
      </c>
      <c r="L11" s="99" t="s">
        <v>107</v>
      </c>
      <c r="M11" s="99">
        <v>45022.431641304356</v>
      </c>
      <c r="N11" s="90"/>
      <c r="O11" s="90"/>
      <c r="P11" s="90"/>
      <c r="Q11" s="90"/>
      <c r="R11" s="90"/>
    </row>
    <row r="12" spans="1:18" ht="12.75" customHeight="1">
      <c r="A12" s="88"/>
      <c r="B12" s="87" t="s">
        <v>141</v>
      </c>
      <c r="C12" s="90"/>
      <c r="D12" s="90"/>
      <c r="E12" s="99">
        <v>77785.712402569596</v>
      </c>
      <c r="F12" s="99">
        <v>81001.489115294113</v>
      </c>
      <c r="G12" s="99" t="s">
        <v>107</v>
      </c>
      <c r="H12" s="99" t="s">
        <v>107</v>
      </c>
      <c r="I12" s="99" t="s">
        <v>107</v>
      </c>
      <c r="J12" s="99" t="s">
        <v>107</v>
      </c>
      <c r="K12" s="99" t="s">
        <v>107</v>
      </c>
      <c r="L12" s="99" t="s">
        <v>107</v>
      </c>
      <c r="M12" s="99">
        <v>78280.895410869562</v>
      </c>
      <c r="N12" s="90"/>
      <c r="O12" s="90"/>
      <c r="P12" s="90"/>
      <c r="Q12" s="90"/>
      <c r="R12" s="90"/>
    </row>
    <row r="13" spans="1:18" ht="21" customHeight="1">
      <c r="A13" s="88"/>
      <c r="B13" s="87" t="s">
        <v>142</v>
      </c>
      <c r="C13" s="90"/>
      <c r="D13" s="90"/>
      <c r="E13" s="99">
        <v>45851.26603921569</v>
      </c>
      <c r="F13" s="99">
        <v>60738.81180268748</v>
      </c>
      <c r="G13" s="99" t="s">
        <v>107</v>
      </c>
      <c r="H13" s="99" t="s">
        <v>107</v>
      </c>
      <c r="I13" s="99" t="s">
        <v>107</v>
      </c>
      <c r="J13" s="99" t="s">
        <v>107</v>
      </c>
      <c r="K13" s="99" t="s">
        <v>107</v>
      </c>
      <c r="L13" s="99" t="s">
        <v>107</v>
      </c>
      <c r="M13" s="99">
        <v>48217.521857828855</v>
      </c>
      <c r="N13" s="90"/>
      <c r="O13" s="90"/>
      <c r="P13" s="90"/>
      <c r="Q13" s="90"/>
      <c r="R13" s="90"/>
    </row>
    <row r="14" spans="1:18">
      <c r="A14" s="88"/>
      <c r="B14" s="87" t="s">
        <v>143</v>
      </c>
      <c r="C14" s="90"/>
      <c r="D14" s="90"/>
      <c r="E14" s="99">
        <v>83796.83435294118</v>
      </c>
      <c r="F14" s="99">
        <v>84044.675401285887</v>
      </c>
      <c r="G14" s="99" t="s">
        <v>107</v>
      </c>
      <c r="H14" s="99" t="s">
        <v>107</v>
      </c>
      <c r="I14" s="99" t="s">
        <v>107</v>
      </c>
      <c r="J14" s="99" t="s">
        <v>107</v>
      </c>
      <c r="K14" s="99" t="s">
        <v>107</v>
      </c>
      <c r="L14" s="99" t="s">
        <v>107</v>
      </c>
      <c r="M14" s="99">
        <v>83836.226696854297</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3.375612847870503</v>
      </c>
      <c r="F16" s="101">
        <v>3.18829214640787</v>
      </c>
      <c r="G16" s="99" t="s">
        <v>107</v>
      </c>
      <c r="H16" s="99" t="s">
        <v>107</v>
      </c>
      <c r="I16" s="99" t="s">
        <v>107</v>
      </c>
      <c r="J16" s="99" t="s">
        <v>107</v>
      </c>
      <c r="K16" s="99" t="s">
        <v>107</v>
      </c>
      <c r="L16" s="99" t="s">
        <v>107</v>
      </c>
      <c r="M16" s="101">
        <v>3.3453472872136705</v>
      </c>
      <c r="N16" s="91"/>
      <c r="O16" s="91"/>
      <c r="P16" s="91"/>
      <c r="Q16" s="87"/>
      <c r="R16" s="87"/>
    </row>
    <row r="17" spans="1:18">
      <c r="A17" s="93"/>
      <c r="B17" s="92" t="s">
        <v>95</v>
      </c>
      <c r="C17" s="92"/>
      <c r="D17" s="92"/>
      <c r="E17" s="101">
        <v>153.7972047381092</v>
      </c>
      <c r="F17" s="101">
        <v>50.882241498503802</v>
      </c>
      <c r="G17" s="99" t="s">
        <v>107</v>
      </c>
      <c r="H17" s="99" t="s">
        <v>107</v>
      </c>
      <c r="I17" s="99" t="s">
        <v>107</v>
      </c>
      <c r="J17" s="99" t="s">
        <v>107</v>
      </c>
      <c r="K17" s="99" t="s">
        <v>107</v>
      </c>
      <c r="L17" s="99" t="s">
        <v>107</v>
      </c>
      <c r="M17" s="101">
        <v>117.27239700955387</v>
      </c>
      <c r="N17" s="92"/>
      <c r="O17" s="92"/>
      <c r="P17" s="92"/>
      <c r="Q17" s="92"/>
      <c r="R17" s="92"/>
    </row>
    <row r="18" spans="1:18">
      <c r="A18" s="93"/>
      <c r="B18" s="92" t="s">
        <v>96</v>
      </c>
      <c r="C18" s="92"/>
      <c r="D18" s="92"/>
      <c r="E18" s="101">
        <v>15.831138940293215</v>
      </c>
      <c r="F18" s="101">
        <v>8.9039888229707405</v>
      </c>
      <c r="G18" s="99" t="s">
        <v>107</v>
      </c>
      <c r="H18" s="99" t="s">
        <v>107</v>
      </c>
      <c r="I18" s="99" t="s">
        <v>107</v>
      </c>
      <c r="J18" s="99" t="s">
        <v>107</v>
      </c>
      <c r="K18" s="99" t="s">
        <v>107</v>
      </c>
      <c r="L18" s="99" t="s">
        <v>107</v>
      </c>
      <c r="M18" s="101">
        <v>14.13749432843105</v>
      </c>
      <c r="N18" s="92"/>
      <c r="O18" s="92"/>
      <c r="P18" s="92"/>
      <c r="Q18" s="92"/>
      <c r="R18" s="92"/>
    </row>
    <row r="19" spans="1:18">
      <c r="A19" s="93"/>
      <c r="B19" s="92" t="s">
        <v>145</v>
      </c>
      <c r="C19" s="92"/>
      <c r="D19" s="92"/>
      <c r="E19" s="101">
        <v>14.353644349990388</v>
      </c>
      <c r="F19" s="101">
        <v>7.5779139637048436</v>
      </c>
      <c r="G19" s="99" t="s">
        <v>107</v>
      </c>
      <c r="H19" s="99" t="s">
        <v>107</v>
      </c>
      <c r="I19" s="99" t="s">
        <v>107</v>
      </c>
      <c r="J19" s="99" t="s">
        <v>107</v>
      </c>
      <c r="K19" s="99" t="s">
        <v>107</v>
      </c>
      <c r="L19" s="99" t="s">
        <v>107</v>
      </c>
      <c r="M19" s="101">
        <v>12.616537695323732</v>
      </c>
      <c r="N19" s="92"/>
      <c r="O19" s="92"/>
      <c r="P19" s="92"/>
      <c r="Q19" s="92"/>
      <c r="R19" s="92"/>
    </row>
    <row r="20" spans="1:18" ht="21" customHeight="1">
      <c r="A20" s="82" t="s">
        <v>150</v>
      </c>
      <c r="B20" s="91"/>
      <c r="C20" s="92"/>
      <c r="D20" s="92"/>
      <c r="E20" s="98"/>
      <c r="F20" s="98"/>
      <c r="G20" s="99"/>
      <c r="H20" s="99"/>
      <c r="I20" s="99"/>
      <c r="J20" s="99"/>
      <c r="K20" s="99"/>
      <c r="L20" s="99"/>
      <c r="M20" s="98"/>
      <c r="N20" s="92"/>
      <c r="O20" s="92"/>
      <c r="P20" s="92"/>
      <c r="Q20" s="92"/>
      <c r="R20" s="92"/>
    </row>
    <row r="21" spans="1:18">
      <c r="A21" s="93"/>
      <c r="B21" s="92" t="s">
        <v>166</v>
      </c>
      <c r="C21" s="92"/>
      <c r="D21" s="92"/>
      <c r="E21" s="101">
        <v>7.5973601252670964</v>
      </c>
      <c r="F21" s="101">
        <v>4.8864323813466388</v>
      </c>
      <c r="G21" s="99" t="s">
        <v>107</v>
      </c>
      <c r="H21" s="99" t="s">
        <v>107</v>
      </c>
      <c r="I21" s="99" t="s">
        <v>107</v>
      </c>
      <c r="J21" s="99" t="s">
        <v>107</v>
      </c>
      <c r="K21" s="99" t="s">
        <v>107</v>
      </c>
      <c r="L21" s="99" t="s">
        <v>107</v>
      </c>
      <c r="M21" s="101">
        <v>6.9994069946429107</v>
      </c>
      <c r="N21" s="92"/>
      <c r="O21" s="92"/>
      <c r="P21" s="92"/>
      <c r="Q21" s="92"/>
      <c r="R21" s="92"/>
    </row>
    <row r="22" spans="1:18">
      <c r="A22" s="93"/>
      <c r="B22" s="92" t="s">
        <v>95</v>
      </c>
      <c r="C22" s="92"/>
      <c r="D22" s="92"/>
      <c r="E22" s="101">
        <v>255.02750965909865</v>
      </c>
      <c r="F22" s="101">
        <v>75.158850440961402</v>
      </c>
      <c r="G22" s="99" t="s">
        <v>107</v>
      </c>
      <c r="H22" s="99" t="s">
        <v>107</v>
      </c>
      <c r="I22" s="99" t="s">
        <v>107</v>
      </c>
      <c r="J22" s="99" t="s">
        <v>107</v>
      </c>
      <c r="K22" s="99" t="s">
        <v>107</v>
      </c>
      <c r="L22" s="99" t="s">
        <v>107</v>
      </c>
      <c r="M22" s="101">
        <v>186.35345781879354</v>
      </c>
      <c r="N22" s="92"/>
      <c r="O22" s="92"/>
      <c r="P22" s="92"/>
      <c r="Q22" s="92"/>
      <c r="R22" s="92"/>
    </row>
    <row r="23" spans="1:18">
      <c r="A23" s="93"/>
      <c r="B23" s="92" t="s">
        <v>96</v>
      </c>
      <c r="C23" s="92"/>
      <c r="D23" s="92"/>
      <c r="E23" s="101">
        <v>24.373693799005054</v>
      </c>
      <c r="F23" s="101">
        <v>11.234809943164093</v>
      </c>
      <c r="G23" s="99" t="s">
        <v>107</v>
      </c>
      <c r="H23" s="99" t="s">
        <v>107</v>
      </c>
      <c r="I23" s="99" t="s">
        <v>107</v>
      </c>
      <c r="J23" s="99" t="s">
        <v>107</v>
      </c>
      <c r="K23" s="99" t="s">
        <v>107</v>
      </c>
      <c r="L23" s="99" t="s">
        <v>107</v>
      </c>
      <c r="M23" s="101">
        <v>20.654220823682824</v>
      </c>
      <c r="N23" s="92"/>
      <c r="O23" s="92"/>
      <c r="P23" s="92"/>
      <c r="Q23" s="92"/>
      <c r="R23" s="92"/>
    </row>
    <row r="24" spans="1:18">
      <c r="A24" s="93"/>
      <c r="B24" s="92" t="s">
        <v>145</v>
      </c>
      <c r="C24" s="92"/>
      <c r="D24" s="92"/>
      <c r="E24" s="101">
        <v>22.24744329594758</v>
      </c>
      <c r="F24" s="101">
        <v>9.7738120655673768</v>
      </c>
      <c r="G24" s="99" t="s">
        <v>107</v>
      </c>
      <c r="H24" s="99" t="s">
        <v>107</v>
      </c>
      <c r="I24" s="99" t="s">
        <v>107</v>
      </c>
      <c r="J24" s="99" t="s">
        <v>107</v>
      </c>
      <c r="K24" s="99" t="s">
        <v>107</v>
      </c>
      <c r="L24" s="99" t="s">
        <v>107</v>
      </c>
      <c r="M24" s="101">
        <v>18.593442978962244</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33807624.25</v>
      </c>
      <c r="F26" s="99">
        <v>5786667.9252290009</v>
      </c>
      <c r="G26" s="99" t="s">
        <v>107</v>
      </c>
      <c r="H26" s="99" t="s">
        <v>107</v>
      </c>
      <c r="I26" s="99" t="s">
        <v>107</v>
      </c>
      <c r="J26" s="99" t="s">
        <v>107</v>
      </c>
      <c r="K26" s="99" t="s">
        <v>107</v>
      </c>
      <c r="L26" s="99" t="s">
        <v>107</v>
      </c>
      <c r="M26" s="99">
        <v>39594292.175228998</v>
      </c>
      <c r="N26" s="90"/>
      <c r="O26" s="90"/>
      <c r="P26" s="90"/>
      <c r="Q26" s="90"/>
      <c r="R26" s="90"/>
    </row>
    <row r="27" spans="1:18">
      <c r="A27" s="88"/>
      <c r="B27" s="90" t="s">
        <v>102</v>
      </c>
      <c r="C27" s="90"/>
      <c r="D27" s="90"/>
      <c r="E27" s="99">
        <v>17203499.280000001</v>
      </c>
      <c r="F27" s="99">
        <v>3846944.0713</v>
      </c>
      <c r="G27" s="99" t="s">
        <v>107</v>
      </c>
      <c r="H27" s="99" t="s">
        <v>107</v>
      </c>
      <c r="I27" s="99" t="s">
        <v>107</v>
      </c>
      <c r="J27" s="99" t="s">
        <v>107</v>
      </c>
      <c r="K27" s="99" t="s">
        <v>107</v>
      </c>
      <c r="L27" s="99" t="s">
        <v>107</v>
      </c>
      <c r="M27" s="99">
        <v>21050443.351300001</v>
      </c>
      <c r="N27" s="90"/>
      <c r="O27" s="90"/>
      <c r="P27" s="90"/>
      <c r="Q27" s="90"/>
      <c r="R27" s="90"/>
    </row>
    <row r="28" spans="1:18">
      <c r="A28" s="88"/>
      <c r="B28" s="90" t="s">
        <v>205</v>
      </c>
      <c r="C28" s="90"/>
      <c r="D28" s="90"/>
      <c r="E28" s="99">
        <v>15399702.08</v>
      </c>
      <c r="F28" s="99">
        <v>1630989.1642</v>
      </c>
      <c r="G28" s="99" t="s">
        <v>107</v>
      </c>
      <c r="H28" s="99" t="s">
        <v>107</v>
      </c>
      <c r="I28" s="99" t="s">
        <v>107</v>
      </c>
      <c r="J28" s="99" t="s">
        <v>107</v>
      </c>
      <c r="K28" s="99" t="s">
        <v>107</v>
      </c>
      <c r="L28" s="99" t="s">
        <v>107</v>
      </c>
      <c r="M28" s="99">
        <v>17030691.244199999</v>
      </c>
      <c r="N28" s="90"/>
      <c r="O28" s="90"/>
      <c r="P28" s="90"/>
      <c r="Q28" s="90"/>
      <c r="R28" s="90"/>
    </row>
    <row r="29" spans="1:18">
      <c r="A29" s="88"/>
      <c r="B29" s="90" t="s">
        <v>24</v>
      </c>
      <c r="C29" s="90"/>
      <c r="D29" s="90"/>
      <c r="E29" s="99">
        <v>279325.61</v>
      </c>
      <c r="F29" s="99">
        <v>33766.901768999996</v>
      </c>
      <c r="G29" s="99" t="s">
        <v>107</v>
      </c>
      <c r="H29" s="99" t="s">
        <v>107</v>
      </c>
      <c r="I29" s="99" t="s">
        <v>107</v>
      </c>
      <c r="J29" s="99" t="s">
        <v>107</v>
      </c>
      <c r="K29" s="99" t="s">
        <v>107</v>
      </c>
      <c r="L29" s="99" t="s">
        <v>107</v>
      </c>
      <c r="M29" s="99">
        <v>313092.51176899998</v>
      </c>
      <c r="N29" s="90"/>
      <c r="O29" s="90"/>
      <c r="P29" s="90"/>
      <c r="Q29" s="90"/>
      <c r="R29" s="90"/>
    </row>
    <row r="30" spans="1:18">
      <c r="A30" s="88"/>
      <c r="B30" s="90" t="s">
        <v>103</v>
      </c>
      <c r="C30" s="90"/>
      <c r="D30" s="90"/>
      <c r="E30" s="99">
        <v>925097.28</v>
      </c>
      <c r="F30" s="99">
        <v>274967.78795999999</v>
      </c>
      <c r="G30" s="99" t="s">
        <v>107</v>
      </c>
      <c r="H30" s="99" t="s">
        <v>107</v>
      </c>
      <c r="I30" s="99" t="s">
        <v>107</v>
      </c>
      <c r="J30" s="99" t="s">
        <v>107</v>
      </c>
      <c r="K30" s="99" t="s">
        <v>107</v>
      </c>
      <c r="L30" s="99" t="s">
        <v>107</v>
      </c>
      <c r="M30" s="99">
        <v>1200065.0679600001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37613472.499630004</v>
      </c>
      <c r="F32" s="99">
        <v>7242966.9309849991</v>
      </c>
      <c r="G32" s="99" t="s">
        <v>107</v>
      </c>
      <c r="H32" s="99" t="s">
        <v>107</v>
      </c>
      <c r="I32" s="99" t="s">
        <v>107</v>
      </c>
      <c r="J32" s="99" t="s">
        <v>107</v>
      </c>
      <c r="K32" s="99" t="s">
        <v>107</v>
      </c>
      <c r="L32" s="99" t="s">
        <v>107</v>
      </c>
      <c r="M32" s="99">
        <v>44856439.430615</v>
      </c>
      <c r="N32" s="90"/>
      <c r="O32" s="90"/>
      <c r="P32" s="90"/>
      <c r="Q32" s="90"/>
      <c r="R32" s="90"/>
    </row>
    <row r="33" spans="1:18">
      <c r="A33" s="88"/>
      <c r="B33" s="90" t="s">
        <v>102</v>
      </c>
      <c r="C33" s="90"/>
      <c r="D33" s="90"/>
      <c r="E33" s="99">
        <v>19876523.828000002</v>
      </c>
      <c r="F33" s="99">
        <v>4975858.4380000001</v>
      </c>
      <c r="G33" s="99" t="s">
        <v>107</v>
      </c>
      <c r="H33" s="99" t="s">
        <v>107</v>
      </c>
      <c r="I33" s="99" t="s">
        <v>107</v>
      </c>
      <c r="J33" s="99" t="s">
        <v>107</v>
      </c>
      <c r="K33" s="99" t="s">
        <v>107</v>
      </c>
      <c r="L33" s="99" t="s">
        <v>107</v>
      </c>
      <c r="M33" s="99">
        <v>24852382.266000003</v>
      </c>
      <c r="N33" s="90"/>
      <c r="O33" s="90"/>
      <c r="P33" s="90"/>
      <c r="Q33" s="90"/>
      <c r="R33" s="90"/>
    </row>
    <row r="34" spans="1:18">
      <c r="A34" s="88"/>
      <c r="B34" s="90" t="s">
        <v>205</v>
      </c>
      <c r="C34" s="90"/>
      <c r="D34" s="90"/>
      <c r="E34" s="99">
        <v>16449403.864</v>
      </c>
      <c r="F34" s="99">
        <v>1909268.1368</v>
      </c>
      <c r="G34" s="99" t="s">
        <v>107</v>
      </c>
      <c r="H34" s="99" t="s">
        <v>107</v>
      </c>
      <c r="I34" s="99" t="s">
        <v>107</v>
      </c>
      <c r="J34" s="99" t="s">
        <v>107</v>
      </c>
      <c r="K34" s="99" t="s">
        <v>107</v>
      </c>
      <c r="L34" s="99" t="s">
        <v>107</v>
      </c>
      <c r="M34" s="99">
        <v>18358672.000799999</v>
      </c>
      <c r="N34" s="90"/>
      <c r="O34" s="90"/>
      <c r="P34" s="90"/>
      <c r="Q34" s="90"/>
      <c r="R34" s="90"/>
    </row>
    <row r="35" spans="1:18">
      <c r="A35" s="88"/>
      <c r="B35" s="90" t="s">
        <v>24</v>
      </c>
      <c r="C35" s="90"/>
      <c r="D35" s="90"/>
      <c r="E35" s="99">
        <v>288500.98436</v>
      </c>
      <c r="F35" s="99">
        <v>41402.332244999998</v>
      </c>
      <c r="G35" s="99" t="s">
        <v>107</v>
      </c>
      <c r="H35" s="99" t="s">
        <v>107</v>
      </c>
      <c r="I35" s="99" t="s">
        <v>107</v>
      </c>
      <c r="J35" s="99" t="s">
        <v>107</v>
      </c>
      <c r="K35" s="99" t="s">
        <v>107</v>
      </c>
      <c r="L35" s="99" t="s">
        <v>107</v>
      </c>
      <c r="M35" s="99">
        <v>329903.316605</v>
      </c>
      <c r="N35" s="90"/>
      <c r="O35" s="90"/>
      <c r="P35" s="90"/>
      <c r="Q35" s="90"/>
      <c r="R35" s="90"/>
    </row>
    <row r="36" spans="1:18">
      <c r="A36" s="88"/>
      <c r="B36" s="90" t="s">
        <v>103</v>
      </c>
      <c r="C36" s="90"/>
      <c r="D36" s="90"/>
      <c r="E36" s="99">
        <v>999043.82327000005</v>
      </c>
      <c r="F36" s="99">
        <v>316438.02393999998</v>
      </c>
      <c r="G36" s="99" t="s">
        <v>107</v>
      </c>
      <c r="H36" s="99" t="s">
        <v>107</v>
      </c>
      <c r="I36" s="99" t="s">
        <v>107</v>
      </c>
      <c r="J36" s="99" t="s">
        <v>107</v>
      </c>
      <c r="K36" s="99" t="s">
        <v>107</v>
      </c>
      <c r="L36" s="99" t="s">
        <v>107</v>
      </c>
      <c r="M36" s="99">
        <v>1315481.84721</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468</v>
      </c>
      <c r="F38" s="103">
        <v>106</v>
      </c>
      <c r="G38" s="99" t="s">
        <v>107</v>
      </c>
      <c r="H38" s="99" t="s">
        <v>107</v>
      </c>
      <c r="I38" s="99" t="s">
        <v>107</v>
      </c>
      <c r="J38" s="99" t="s">
        <v>107</v>
      </c>
      <c r="K38" s="99" t="s">
        <v>107</v>
      </c>
      <c r="L38" s="99" t="s">
        <v>107</v>
      </c>
      <c r="M38" s="103">
        <v>574</v>
      </c>
      <c r="N38" s="87"/>
      <c r="O38" s="87"/>
      <c r="P38" s="87"/>
      <c r="Q38" s="87"/>
      <c r="R38" s="87"/>
    </row>
    <row r="39" spans="1:18" ht="12.75" customHeight="1">
      <c r="A39" s="94"/>
      <c r="B39" s="95" t="s">
        <v>174</v>
      </c>
      <c r="C39" s="97"/>
      <c r="D39" s="97"/>
      <c r="E39" s="103">
        <v>467</v>
      </c>
      <c r="F39" s="103">
        <v>85</v>
      </c>
      <c r="G39" s="99" t="s">
        <v>107</v>
      </c>
      <c r="H39" s="99" t="s">
        <v>107</v>
      </c>
      <c r="I39" s="99" t="s">
        <v>107</v>
      </c>
      <c r="J39" s="99" t="s">
        <v>107</v>
      </c>
      <c r="K39" s="99" t="s">
        <v>107</v>
      </c>
      <c r="L39" s="99" t="s">
        <v>107</v>
      </c>
      <c r="M39" s="103">
        <v>552</v>
      </c>
      <c r="N39" s="97"/>
      <c r="O39" s="97"/>
      <c r="P39" s="92"/>
      <c r="Q39" s="95"/>
      <c r="R39" s="95"/>
    </row>
    <row r="40" spans="1:18">
      <c r="A40" s="94"/>
      <c r="B40" s="95" t="s">
        <v>105</v>
      </c>
      <c r="E40" s="103">
        <v>433.5</v>
      </c>
      <c r="F40" s="103">
        <v>81.922222222000002</v>
      </c>
      <c r="G40" s="103" t="s">
        <v>107</v>
      </c>
      <c r="H40" s="103" t="s">
        <v>107</v>
      </c>
      <c r="I40" s="103" t="s">
        <v>107</v>
      </c>
      <c r="J40" s="103" t="s">
        <v>107</v>
      </c>
      <c r="K40" s="99" t="s">
        <v>107</v>
      </c>
      <c r="L40" s="103" t="s">
        <v>107</v>
      </c>
      <c r="M40" s="103">
        <v>515.42222222199996</v>
      </c>
    </row>
    <row r="41" spans="1:18" ht="21" customHeight="1">
      <c r="A41" s="94" t="s">
        <v>110</v>
      </c>
      <c r="B41" s="95"/>
      <c r="K41" s="99"/>
    </row>
    <row r="42" spans="1:18" ht="12.75" customHeight="1">
      <c r="B42" s="89" t="s">
        <v>146</v>
      </c>
      <c r="K42" s="99"/>
    </row>
    <row r="43" spans="1:18">
      <c r="B43" s="87" t="s">
        <v>165</v>
      </c>
      <c r="E43" s="101">
        <v>138.34524901</v>
      </c>
      <c r="F43" s="101">
        <v>26.660041206000002</v>
      </c>
      <c r="G43" s="99" t="s">
        <v>107</v>
      </c>
      <c r="H43" s="99" t="s">
        <v>107</v>
      </c>
      <c r="I43" s="99" t="s">
        <v>107</v>
      </c>
      <c r="J43" s="99" t="s">
        <v>107</v>
      </c>
      <c r="K43" s="99" t="s">
        <v>107</v>
      </c>
      <c r="L43" s="99" t="s">
        <v>107</v>
      </c>
      <c r="M43" s="103">
        <v>165.00529021599999</v>
      </c>
      <c r="N43" s="102"/>
    </row>
    <row r="44" spans="1:18">
      <c r="A44" s="94"/>
      <c r="B44" s="95" t="s">
        <v>98</v>
      </c>
      <c r="E44" s="101">
        <v>3.0364661100000001</v>
      </c>
      <c r="F44" s="101">
        <v>1.6705238899999999</v>
      </c>
      <c r="G44" s="99" t="s">
        <v>107</v>
      </c>
      <c r="H44" s="99" t="s">
        <v>107</v>
      </c>
      <c r="I44" s="99" t="s">
        <v>107</v>
      </c>
      <c r="J44" s="99" t="s">
        <v>107</v>
      </c>
      <c r="K44" s="99" t="s">
        <v>107</v>
      </c>
      <c r="L44" s="99" t="s">
        <v>107</v>
      </c>
      <c r="M44" s="103">
        <v>4.7069900000000002</v>
      </c>
      <c r="N44" s="102"/>
    </row>
    <row r="45" spans="1:18">
      <c r="A45" s="94"/>
      <c r="B45" s="95" t="s">
        <v>99</v>
      </c>
      <c r="E45" s="101">
        <v>29.498825180000001</v>
      </c>
      <c r="F45" s="101">
        <v>9.5462833220000007</v>
      </c>
      <c r="G45" s="99" t="s">
        <v>107</v>
      </c>
      <c r="H45" s="99" t="s">
        <v>107</v>
      </c>
      <c r="I45" s="99" t="s">
        <v>107</v>
      </c>
      <c r="J45" s="99" t="s">
        <v>107</v>
      </c>
      <c r="K45" s="99" t="s">
        <v>107</v>
      </c>
      <c r="L45" s="99" t="s">
        <v>107</v>
      </c>
      <c r="M45" s="103">
        <v>39.045108502000005</v>
      </c>
      <c r="N45" s="102"/>
    </row>
    <row r="46" spans="1:18">
      <c r="B46" s="95" t="s">
        <v>167</v>
      </c>
      <c r="E46" s="101">
        <v>32.535291290000004</v>
      </c>
      <c r="F46" s="101">
        <v>11.216807212000001</v>
      </c>
      <c r="G46" s="99" t="s">
        <v>107</v>
      </c>
      <c r="H46" s="99" t="s">
        <v>107</v>
      </c>
      <c r="I46" s="99" t="s">
        <v>107</v>
      </c>
      <c r="J46" s="99" t="s">
        <v>107</v>
      </c>
      <c r="K46" s="99" t="s">
        <v>107</v>
      </c>
      <c r="L46" s="99" t="s">
        <v>107</v>
      </c>
      <c r="M46" s="103">
        <v>43.752098502000003</v>
      </c>
      <c r="N46" s="102"/>
    </row>
    <row r="47" spans="1:18" ht="21" customHeight="1">
      <c r="B47" s="89" t="s">
        <v>147</v>
      </c>
      <c r="E47" s="101"/>
      <c r="F47" s="101"/>
      <c r="G47" s="102"/>
      <c r="H47" s="102"/>
      <c r="I47" s="102"/>
      <c r="J47" s="102"/>
      <c r="K47" s="99"/>
      <c r="L47" s="102"/>
      <c r="M47" s="101"/>
      <c r="N47" s="102"/>
    </row>
    <row r="48" spans="1:18">
      <c r="B48" s="87" t="s">
        <v>165</v>
      </c>
      <c r="E48" s="101">
        <v>61.468719699999994</v>
      </c>
      <c r="F48" s="101">
        <v>17.395104109999998</v>
      </c>
      <c r="G48" s="99" t="s">
        <v>107</v>
      </c>
      <c r="H48" s="99" t="s">
        <v>107</v>
      </c>
      <c r="I48" s="99" t="s">
        <v>107</v>
      </c>
      <c r="J48" s="99" t="s">
        <v>107</v>
      </c>
      <c r="K48" s="99" t="s">
        <v>107</v>
      </c>
      <c r="L48" s="99" t="s">
        <v>107</v>
      </c>
      <c r="M48" s="103">
        <v>78.863823809999985</v>
      </c>
      <c r="N48" s="102"/>
    </row>
    <row r="49" spans="1:14">
      <c r="B49" s="95" t="s">
        <v>98</v>
      </c>
      <c r="E49" s="101">
        <v>1.831175</v>
      </c>
      <c r="F49" s="101">
        <v>1.130938</v>
      </c>
      <c r="G49" s="99" t="s">
        <v>107</v>
      </c>
      <c r="H49" s="99" t="s">
        <v>107</v>
      </c>
      <c r="I49" s="99" t="s">
        <v>107</v>
      </c>
      <c r="J49" s="99" t="s">
        <v>107</v>
      </c>
      <c r="K49" s="99" t="s">
        <v>107</v>
      </c>
      <c r="L49" s="99" t="s">
        <v>107</v>
      </c>
      <c r="M49" s="103">
        <v>2.962113</v>
      </c>
      <c r="N49" s="102"/>
    </row>
    <row r="50" spans="1:14">
      <c r="B50" s="95" t="s">
        <v>99</v>
      </c>
      <c r="E50" s="101">
        <v>19.160001099999999</v>
      </c>
      <c r="F50" s="101">
        <v>7.5657710659999999</v>
      </c>
      <c r="G50" s="99" t="s">
        <v>107</v>
      </c>
      <c r="H50" s="99" t="s">
        <v>107</v>
      </c>
      <c r="I50" s="99" t="s">
        <v>107</v>
      </c>
      <c r="J50" s="99" t="s">
        <v>107</v>
      </c>
      <c r="K50" s="99" t="s">
        <v>107</v>
      </c>
      <c r="L50" s="99" t="s">
        <v>107</v>
      </c>
      <c r="M50" s="103">
        <v>26.725772165999999</v>
      </c>
      <c r="N50" s="102"/>
    </row>
    <row r="51" spans="1:14">
      <c r="B51" s="95" t="s">
        <v>167</v>
      </c>
      <c r="E51" s="101">
        <v>20.991176099999997</v>
      </c>
      <c r="F51" s="101">
        <v>8.6967090660000004</v>
      </c>
      <c r="G51" s="99" t="s">
        <v>107</v>
      </c>
      <c r="H51" s="99" t="s">
        <v>107</v>
      </c>
      <c r="I51" s="99" t="s">
        <v>107</v>
      </c>
      <c r="J51" s="99" t="s">
        <v>107</v>
      </c>
      <c r="K51" s="99" t="s">
        <v>107</v>
      </c>
      <c r="L51" s="99" t="s">
        <v>107</v>
      </c>
      <c r="M51" s="103">
        <v>29.687885165999997</v>
      </c>
      <c r="N51" s="102"/>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39997558519241921"/>
    <pageSetUpPr fitToPage="1"/>
  </sheetPr>
  <dimension ref="A1:R59"/>
  <sheetViews>
    <sheetView zoomScale="87" zoomScaleNormal="87" workbookViewId="0">
      <pane ySplit="4" topLeftCell="A5" activePane="bottomLeft" state="frozen"/>
      <selection activeCell="C18" sqref="C18"/>
      <selection pane="bottomLeft" activeCell="O4" sqref="O4"/>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251</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224</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12591.098545112782</v>
      </c>
      <c r="F6" s="99">
        <v>16608.134907637166</v>
      </c>
      <c r="G6" s="99">
        <v>14383.195213624338</v>
      </c>
      <c r="H6" s="99">
        <v>14775.177939517964</v>
      </c>
      <c r="I6" s="99">
        <v>12298.273797147385</v>
      </c>
      <c r="J6" s="99">
        <v>15856.998626373626</v>
      </c>
      <c r="K6" s="99">
        <v>15206.828600760457</v>
      </c>
      <c r="L6" s="99">
        <v>9328.977037441724</v>
      </c>
      <c r="M6" s="99">
        <v>13526.124659117451</v>
      </c>
      <c r="N6" s="90"/>
      <c r="O6" s="90"/>
      <c r="P6" s="90"/>
      <c r="Q6" s="90"/>
      <c r="R6" s="90"/>
    </row>
    <row r="7" spans="1:18" ht="12.75" customHeight="1">
      <c r="A7" s="88"/>
      <c r="B7" s="87" t="s">
        <v>141</v>
      </c>
      <c r="C7" s="90"/>
      <c r="D7" s="90"/>
      <c r="E7" s="99">
        <v>16467.083311954884</v>
      </c>
      <c r="F7" s="99">
        <v>22133.433722497932</v>
      </c>
      <c r="G7" s="99">
        <v>16706.452840443122</v>
      </c>
      <c r="H7" s="99">
        <v>19527.078053206002</v>
      </c>
      <c r="I7" s="99">
        <v>13724.944684310616</v>
      </c>
      <c r="J7" s="99">
        <v>24491.146978021978</v>
      </c>
      <c r="K7" s="99">
        <v>22866.501155893537</v>
      </c>
      <c r="L7" s="99">
        <v>13061.083722319348</v>
      </c>
      <c r="M7" s="99">
        <v>17967.495409492829</v>
      </c>
      <c r="N7" s="90"/>
      <c r="O7" s="90"/>
      <c r="P7" s="90"/>
      <c r="Q7" s="90"/>
      <c r="R7" s="90"/>
    </row>
    <row r="8" spans="1:18" ht="21" customHeight="1">
      <c r="A8" s="88"/>
      <c r="B8" s="87" t="s">
        <v>142</v>
      </c>
      <c r="C8" s="90"/>
      <c r="D8" s="90"/>
      <c r="E8" s="99">
        <v>17891.197719017095</v>
      </c>
      <c r="F8" s="99">
        <v>20104.477391837579</v>
      </c>
      <c r="G8" s="99">
        <v>17350.950954815627</v>
      </c>
      <c r="H8" s="99">
        <v>18012.704726174794</v>
      </c>
      <c r="I8" s="99">
        <v>20397.407723033833</v>
      </c>
      <c r="J8" s="99">
        <v>21878.285452840508</v>
      </c>
      <c r="K8" s="99">
        <v>18665.79717423526</v>
      </c>
      <c r="L8" s="99">
        <v>15608.417976321172</v>
      </c>
      <c r="M8" s="99">
        <v>18320.728371679841</v>
      </c>
      <c r="N8" s="90"/>
      <c r="O8" s="90"/>
      <c r="P8" s="90"/>
      <c r="Q8" s="90"/>
      <c r="R8" s="90"/>
    </row>
    <row r="9" spans="1:18" ht="12.75" customHeight="1">
      <c r="A9" s="88"/>
      <c r="B9" s="87" t="s">
        <v>143</v>
      </c>
      <c r="C9" s="90"/>
      <c r="D9" s="90"/>
      <c r="E9" s="99">
        <v>23398.740176175212</v>
      </c>
      <c r="F9" s="99">
        <v>26792.961422361328</v>
      </c>
      <c r="G9" s="99">
        <v>20153.577807863559</v>
      </c>
      <c r="H9" s="99">
        <v>23805.837911204417</v>
      </c>
      <c r="I9" s="99">
        <v>22763.624986695726</v>
      </c>
      <c r="J9" s="99">
        <v>33791.029265869081</v>
      </c>
      <c r="K9" s="99">
        <v>28067.750605078865</v>
      </c>
      <c r="L9" s="99">
        <v>21852.648274669809</v>
      </c>
      <c r="M9" s="99">
        <v>24336.431255262483</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13495.626625563909</v>
      </c>
      <c r="F11" s="99">
        <v>19136.410361180038</v>
      </c>
      <c r="G11" s="99">
        <v>16161.297041666667</v>
      </c>
      <c r="H11" s="99">
        <v>16236.556374715781</v>
      </c>
      <c r="I11" s="99">
        <v>14613.035232963552</v>
      </c>
      <c r="J11" s="99">
        <v>18368.255494505494</v>
      </c>
      <c r="K11" s="99">
        <v>17200.306543726238</v>
      </c>
      <c r="L11" s="99">
        <v>10245.767756264568</v>
      </c>
      <c r="M11" s="99">
        <v>15269.425564814816</v>
      </c>
      <c r="N11" s="90"/>
      <c r="O11" s="90"/>
      <c r="P11" s="90"/>
      <c r="Q11" s="90"/>
      <c r="R11" s="90"/>
    </row>
    <row r="12" spans="1:18" ht="12.75" customHeight="1">
      <c r="A12" s="88"/>
      <c r="B12" s="87" t="s">
        <v>141</v>
      </c>
      <c r="C12" s="90"/>
      <c r="D12" s="90"/>
      <c r="E12" s="99">
        <v>17536.642100676694</v>
      </c>
      <c r="F12" s="99">
        <v>25033.571927488283</v>
      </c>
      <c r="G12" s="99">
        <v>18774.005491832009</v>
      </c>
      <c r="H12" s="99">
        <v>21397.294628922238</v>
      </c>
      <c r="I12" s="99">
        <v>16186.327914580033</v>
      </c>
      <c r="J12" s="99">
        <v>27248.510989010989</v>
      </c>
      <c r="K12" s="99">
        <v>25668.577739923956</v>
      </c>
      <c r="L12" s="99">
        <v>14473.612692890441</v>
      </c>
      <c r="M12" s="99">
        <v>20107.925731247913</v>
      </c>
      <c r="N12" s="90"/>
      <c r="O12" s="90"/>
      <c r="P12" s="90"/>
      <c r="Q12" s="90"/>
      <c r="R12" s="90"/>
    </row>
    <row r="13" spans="1:18" ht="21" customHeight="1">
      <c r="A13" s="88"/>
      <c r="B13" s="87" t="s">
        <v>142</v>
      </c>
      <c r="C13" s="90"/>
      <c r="D13" s="90"/>
      <c r="E13" s="99">
        <v>19176.478004273504</v>
      </c>
      <c r="F13" s="99">
        <v>23165.005077743888</v>
      </c>
      <c r="G13" s="99">
        <v>19495.937319306213</v>
      </c>
      <c r="H13" s="99">
        <v>19794.299394893653</v>
      </c>
      <c r="I13" s="99">
        <v>24236.57520024915</v>
      </c>
      <c r="J13" s="99">
        <v>25343.127438448984</v>
      </c>
      <c r="K13" s="99">
        <v>21112.714669764224</v>
      </c>
      <c r="L13" s="99">
        <v>17142.310993612056</v>
      </c>
      <c r="M13" s="99">
        <v>20681.976930915636</v>
      </c>
      <c r="N13" s="90"/>
      <c r="O13" s="90"/>
      <c r="P13" s="90"/>
      <c r="Q13" s="90"/>
      <c r="R13" s="90"/>
    </row>
    <row r="14" spans="1:18">
      <c r="A14" s="88"/>
      <c r="B14" s="87" t="s">
        <v>143</v>
      </c>
      <c r="C14" s="90"/>
      <c r="D14" s="90"/>
      <c r="E14" s="99">
        <v>24918.519224252137</v>
      </c>
      <c r="F14" s="99">
        <v>30303.636359654938</v>
      </c>
      <c r="G14" s="99">
        <v>22647.738814366923</v>
      </c>
      <c r="H14" s="99">
        <v>26085.855051456423</v>
      </c>
      <c r="I14" s="99">
        <v>26845.973301472121</v>
      </c>
      <c r="J14" s="99">
        <v>37595.431243269202</v>
      </c>
      <c r="K14" s="99">
        <v>31507.191829633091</v>
      </c>
      <c r="L14" s="99">
        <v>24215.966620062831</v>
      </c>
      <c r="M14" s="99">
        <v>27235.579644890062</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12.344084721038236</v>
      </c>
      <c r="F16" s="101">
        <v>11.602150217581491</v>
      </c>
      <c r="G16" s="101">
        <v>14.386051859490609</v>
      </c>
      <c r="H16" s="101">
        <v>9.4735646863828809</v>
      </c>
      <c r="I16" s="101">
        <v>17.453666921251262</v>
      </c>
      <c r="J16" s="101">
        <v>9.7164869267101786</v>
      </c>
      <c r="K16" s="101">
        <v>9.6913119490116824</v>
      </c>
      <c r="L16" s="101">
        <v>15.491954789968631</v>
      </c>
      <c r="M16" s="101">
        <v>12.610430701879363</v>
      </c>
      <c r="N16" s="91"/>
      <c r="O16" s="91"/>
      <c r="P16" s="91"/>
      <c r="Q16" s="87"/>
      <c r="R16" s="87"/>
    </row>
    <row r="17" spans="1:18">
      <c r="A17" s="93"/>
      <c r="B17" s="92" t="s">
        <v>95</v>
      </c>
      <c r="C17" s="92"/>
      <c r="D17" s="92"/>
      <c r="E17" s="101">
        <v>78.714682578454273</v>
      </c>
      <c r="F17" s="101">
        <v>164.35528233767417</v>
      </c>
      <c r="G17" s="101">
        <v>41.315341777973643</v>
      </c>
      <c r="H17" s="101">
        <v>75.98461747155163</v>
      </c>
      <c r="I17" s="101">
        <v>161.74900786369204</v>
      </c>
      <c r="J17" s="101">
        <v>64.60106666814373</v>
      </c>
      <c r="K17" s="101">
        <v>72.216384953825695</v>
      </c>
      <c r="L17" s="101">
        <v>84.505724301728876</v>
      </c>
      <c r="M17" s="101">
        <v>85.120407612667819</v>
      </c>
      <c r="N17" s="92"/>
      <c r="O17" s="92"/>
      <c r="P17" s="92"/>
      <c r="Q17" s="92"/>
      <c r="R17" s="92"/>
    </row>
    <row r="18" spans="1:18">
      <c r="A18" s="93"/>
      <c r="B18" s="92" t="s">
        <v>96</v>
      </c>
      <c r="C18" s="92"/>
      <c r="D18" s="92"/>
      <c r="E18" s="101">
        <v>17.983695527850372</v>
      </c>
      <c r="F18" s="101">
        <v>21.349897188613554</v>
      </c>
      <c r="G18" s="101">
        <v>29.397939885466304</v>
      </c>
      <c r="H18" s="101">
        <v>13.537712182775522</v>
      </c>
      <c r="I18" s="101">
        <v>26.917047354183012</v>
      </c>
      <c r="J18" s="101">
        <v>13.715398804377706</v>
      </c>
      <c r="K18" s="101">
        <v>17.186636193375133</v>
      </c>
      <c r="L18" s="101">
        <v>38.160028070730128</v>
      </c>
      <c r="M18" s="101">
        <v>23.156857891346192</v>
      </c>
      <c r="N18" s="92"/>
      <c r="O18" s="92"/>
      <c r="P18" s="92"/>
      <c r="Q18" s="92"/>
      <c r="R18" s="92"/>
    </row>
    <row r="19" spans="1:18">
      <c r="A19" s="93"/>
      <c r="B19" s="92" t="s">
        <v>145</v>
      </c>
      <c r="C19" s="92"/>
      <c r="D19" s="92"/>
      <c r="E19" s="101">
        <v>14.63913783027572</v>
      </c>
      <c r="F19" s="101">
        <v>18.895371627575848</v>
      </c>
      <c r="G19" s="101">
        <v>17.176206581914677</v>
      </c>
      <c r="H19" s="101">
        <v>11.490517344891739</v>
      </c>
      <c r="I19" s="101">
        <v>23.076783468712822</v>
      </c>
      <c r="J19" s="101">
        <v>11.313449696637042</v>
      </c>
      <c r="K19" s="101">
        <v>13.882715812909552</v>
      </c>
      <c r="L19" s="101">
        <v>26.288843863280096</v>
      </c>
      <c r="M19" s="101">
        <v>18.204386429272528</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21.065747410055984</v>
      </c>
      <c r="F21" s="101">
        <v>20.354362192274184</v>
      </c>
      <c r="G21" s="101">
        <v>20.928165180177114</v>
      </c>
      <c r="H21" s="101">
        <v>17.721847422433658</v>
      </c>
      <c r="I21" s="101">
        <v>28.403941980390641</v>
      </c>
      <c r="J21" s="101">
        <v>20.827509330176174</v>
      </c>
      <c r="K21" s="101">
        <v>17.437726110394692</v>
      </c>
      <c r="L21" s="101">
        <v>32.49954044464932</v>
      </c>
      <c r="M21" s="101">
        <v>22.745513032443991</v>
      </c>
      <c r="N21" s="92"/>
      <c r="O21" s="92"/>
      <c r="P21" s="92"/>
      <c r="Q21" s="92"/>
      <c r="R21" s="92"/>
    </row>
    <row r="22" spans="1:18">
      <c r="A22" s="93"/>
      <c r="B22" s="92" t="s">
        <v>95</v>
      </c>
      <c r="C22" s="92"/>
      <c r="D22" s="92"/>
      <c r="E22" s="101">
        <v>134.59939787161767</v>
      </c>
      <c r="F22" s="101">
        <v>276.75726250286976</v>
      </c>
      <c r="G22" s="101">
        <v>63.87162719441082</v>
      </c>
      <c r="H22" s="101">
        <v>194.36005901211553</v>
      </c>
      <c r="I22" s="101">
        <v>377.71023668278184</v>
      </c>
      <c r="J22" s="101">
        <v>103.81493060627862</v>
      </c>
      <c r="K22" s="101">
        <v>134.04384617836453</v>
      </c>
      <c r="L22" s="101">
        <v>189.64144324207314</v>
      </c>
      <c r="M22" s="101">
        <v>158.66650906247853</v>
      </c>
      <c r="N22" s="92"/>
      <c r="O22" s="92"/>
      <c r="P22" s="92"/>
      <c r="Q22" s="92"/>
      <c r="R22" s="92"/>
    </row>
    <row r="23" spans="1:18">
      <c r="A23" s="93"/>
      <c r="B23" s="92" t="s">
        <v>96</v>
      </c>
      <c r="C23" s="92"/>
      <c r="D23" s="92"/>
      <c r="E23" s="101">
        <v>26.801168752540807</v>
      </c>
      <c r="F23" s="101">
        <v>29.082842176893568</v>
      </c>
      <c r="G23" s="101">
        <v>35.924574141241727</v>
      </c>
      <c r="H23" s="101">
        <v>20.974802034033402</v>
      </c>
      <c r="I23" s="101">
        <v>40.125850519164736</v>
      </c>
      <c r="J23" s="101">
        <v>27.51457326286015</v>
      </c>
      <c r="K23" s="101">
        <v>26.656140727655011</v>
      </c>
      <c r="L23" s="101">
        <v>57.508154137225461</v>
      </c>
      <c r="M23" s="101">
        <v>33.548572744891828</v>
      </c>
      <c r="N23" s="92"/>
      <c r="O23" s="92"/>
      <c r="P23" s="92"/>
      <c r="Q23" s="92"/>
      <c r="R23" s="92"/>
    </row>
    <row r="24" spans="1:18">
      <c r="A24" s="93"/>
      <c r="B24" s="92" t="s">
        <v>145</v>
      </c>
      <c r="C24" s="92"/>
      <c r="D24" s="92"/>
      <c r="E24" s="101">
        <v>22.3507342743594</v>
      </c>
      <c r="F24" s="101">
        <v>26.317306538682466</v>
      </c>
      <c r="G24" s="101">
        <v>22.992468410194114</v>
      </c>
      <c r="H24" s="101">
        <v>18.931740737643466</v>
      </c>
      <c r="I24" s="101">
        <v>36.272464157377911</v>
      </c>
      <c r="J24" s="101">
        <v>21.750051814643527</v>
      </c>
      <c r="K24" s="101">
        <v>22.234548341912681</v>
      </c>
      <c r="L24" s="101">
        <v>44.126834372437962</v>
      </c>
      <c r="M24" s="101">
        <v>27.693117893813945</v>
      </c>
      <c r="N24" s="92"/>
      <c r="O24" s="92"/>
      <c r="P24" s="92"/>
      <c r="Q24" s="92"/>
      <c r="R24" s="92"/>
    </row>
    <row r="25" spans="1:18" ht="21" customHeight="1">
      <c r="A25" s="88" t="s">
        <v>148</v>
      </c>
      <c r="B25" s="90"/>
      <c r="C25" s="90"/>
      <c r="D25" s="90"/>
      <c r="E25" s="99"/>
      <c r="F25" s="99"/>
      <c r="G25" s="99"/>
      <c r="H25" s="99"/>
      <c r="I25" s="99"/>
      <c r="J25" s="99"/>
      <c r="K25" s="99"/>
      <c r="L25" s="99"/>
      <c r="M25" s="100"/>
      <c r="N25" s="87"/>
      <c r="O25" s="87"/>
      <c r="P25" s="87"/>
      <c r="Q25" s="87"/>
      <c r="R25" s="87"/>
    </row>
    <row r="26" spans="1:18">
      <c r="A26" s="88"/>
      <c r="B26" s="90" t="s">
        <v>97</v>
      </c>
      <c r="C26" s="90"/>
      <c r="D26" s="90"/>
      <c r="E26" s="99">
        <v>27791592.314899996</v>
      </c>
      <c r="F26" s="99">
        <v>176780613.64629999</v>
      </c>
      <c r="G26" s="99">
        <v>64353045.71661</v>
      </c>
      <c r="H26" s="99">
        <v>61122085.668999992</v>
      </c>
      <c r="I26" s="99">
        <v>23730150.184149995</v>
      </c>
      <c r="J26" s="99">
        <v>21048914</v>
      </c>
      <c r="K26" s="99">
        <v>37248924.460000001</v>
      </c>
      <c r="L26" s="99">
        <v>110596844.2974</v>
      </c>
      <c r="M26" s="99">
        <v>522672170.28835994</v>
      </c>
      <c r="N26" s="90"/>
      <c r="O26" s="90"/>
      <c r="P26" s="90"/>
      <c r="Q26" s="90"/>
      <c r="R26" s="90"/>
    </row>
    <row r="27" spans="1:18">
      <c r="A27" s="88"/>
      <c r="B27" s="90" t="s">
        <v>102</v>
      </c>
      <c r="C27" s="90"/>
      <c r="D27" s="90"/>
      <c r="E27" s="99">
        <v>16746161.064999999</v>
      </c>
      <c r="F27" s="99">
        <v>120475410.62</v>
      </c>
      <c r="G27" s="99">
        <v>43494782.325999998</v>
      </c>
      <c r="H27" s="99">
        <v>32490616.289000001</v>
      </c>
      <c r="I27" s="99">
        <v>15520421.532</v>
      </c>
      <c r="J27" s="99">
        <v>11543895</v>
      </c>
      <c r="K27" s="99">
        <v>19996979.609999999</v>
      </c>
      <c r="L27" s="99">
        <v>64034098.384999998</v>
      </c>
      <c r="M27" s="99">
        <v>324302364.82700002</v>
      </c>
      <c r="N27" s="90"/>
      <c r="O27" s="90"/>
      <c r="P27" s="90"/>
      <c r="Q27" s="90"/>
      <c r="R27" s="90"/>
    </row>
    <row r="28" spans="1:18">
      <c r="A28" s="88"/>
      <c r="B28" s="90" t="s">
        <v>205</v>
      </c>
      <c r="C28" s="90"/>
      <c r="D28" s="90"/>
      <c r="E28" s="99">
        <v>5155059.7399000004</v>
      </c>
      <c r="F28" s="99">
        <v>40080517.603</v>
      </c>
      <c r="G28" s="99">
        <v>7025531.0635000002</v>
      </c>
      <c r="H28" s="99">
        <v>10449428.35</v>
      </c>
      <c r="I28" s="99">
        <v>1800458.6595999999</v>
      </c>
      <c r="J28" s="99">
        <v>6285660</v>
      </c>
      <c r="K28" s="99">
        <v>10072469.41</v>
      </c>
      <c r="L28" s="99">
        <v>25617180.285</v>
      </c>
      <c r="M28" s="99">
        <v>106486305.111</v>
      </c>
      <c r="N28" s="90"/>
      <c r="O28" s="90"/>
      <c r="P28" s="90"/>
      <c r="Q28" s="90"/>
      <c r="R28" s="90"/>
    </row>
    <row r="29" spans="1:18">
      <c r="A29" s="88"/>
      <c r="B29" s="90" t="s">
        <v>24</v>
      </c>
      <c r="C29" s="90"/>
      <c r="D29" s="90"/>
      <c r="E29" s="99">
        <v>5729581.9699999997</v>
      </c>
      <c r="F29" s="99">
        <v>10810483.695</v>
      </c>
      <c r="G29" s="99">
        <v>13347047.946</v>
      </c>
      <c r="H29" s="99">
        <v>16283360.52</v>
      </c>
      <c r="I29" s="99">
        <v>5602176.6897999998</v>
      </c>
      <c r="J29" s="99">
        <v>1325170</v>
      </c>
      <c r="K29" s="99">
        <v>6042736.79</v>
      </c>
      <c r="L29" s="99">
        <v>18716200.419</v>
      </c>
      <c r="M29" s="99">
        <v>77856758.029799998</v>
      </c>
      <c r="N29" s="90"/>
      <c r="O29" s="90"/>
      <c r="P29" s="90"/>
      <c r="Q29" s="90"/>
      <c r="R29" s="90"/>
    </row>
    <row r="30" spans="1:18">
      <c r="A30" s="88"/>
      <c r="B30" s="90" t="s">
        <v>103</v>
      </c>
      <c r="C30" s="90"/>
      <c r="D30" s="90"/>
      <c r="E30" s="99">
        <v>160789.54</v>
      </c>
      <c r="F30" s="99">
        <v>5414201.7282999996</v>
      </c>
      <c r="G30" s="99">
        <v>485684.38111000002</v>
      </c>
      <c r="H30" s="99">
        <v>1898680.51</v>
      </c>
      <c r="I30" s="99">
        <v>807093.30275000003</v>
      </c>
      <c r="J30" s="99">
        <v>1894189</v>
      </c>
      <c r="K30" s="99">
        <v>1136738.6499999999</v>
      </c>
      <c r="L30" s="99">
        <v>2229365.2083999999</v>
      </c>
      <c r="M30" s="99">
        <v>14026742.320560001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29638428.01492</v>
      </c>
      <c r="F32" s="99">
        <v>199465399.4023</v>
      </c>
      <c r="G32" s="99">
        <v>72211120.716680005</v>
      </c>
      <c r="H32" s="99">
        <v>66575541.669399999</v>
      </c>
      <c r="I32" s="99">
        <v>27919366.164090004</v>
      </c>
      <c r="J32" s="99">
        <v>23252944</v>
      </c>
      <c r="K32" s="99">
        <v>41605144.748999998</v>
      </c>
      <c r="L32" s="99">
        <v>122693770.29619999</v>
      </c>
      <c r="M32" s="99">
        <v>583361715.01258993</v>
      </c>
      <c r="N32" s="90"/>
      <c r="O32" s="90"/>
      <c r="P32" s="90"/>
      <c r="Q32" s="90"/>
      <c r="R32" s="90"/>
    </row>
    <row r="33" spans="1:18">
      <c r="A33" s="88"/>
      <c r="B33" s="90" t="s">
        <v>102</v>
      </c>
      <c r="C33" s="90"/>
      <c r="D33" s="90"/>
      <c r="E33" s="99">
        <v>17949183.412</v>
      </c>
      <c r="F33" s="99">
        <v>138815520.75999999</v>
      </c>
      <c r="G33" s="99">
        <v>48871762.254000001</v>
      </c>
      <c r="H33" s="99">
        <v>35704187.468000002</v>
      </c>
      <c r="I33" s="99">
        <v>18441650.464000002</v>
      </c>
      <c r="J33" s="99">
        <v>13372090</v>
      </c>
      <c r="K33" s="99">
        <v>22618403.105</v>
      </c>
      <c r="L33" s="99">
        <v>70326949.878999993</v>
      </c>
      <c r="M33" s="99">
        <v>366099747.34200001</v>
      </c>
      <c r="N33" s="90"/>
      <c r="O33" s="90"/>
      <c r="P33" s="90"/>
      <c r="Q33" s="90"/>
      <c r="R33" s="90"/>
    </row>
    <row r="34" spans="1:18">
      <c r="A34" s="88"/>
      <c r="B34" s="90" t="s">
        <v>205</v>
      </c>
      <c r="C34" s="90"/>
      <c r="D34" s="90"/>
      <c r="E34" s="99">
        <v>5374550.5818999996</v>
      </c>
      <c r="F34" s="99">
        <v>42778010.001999997</v>
      </c>
      <c r="G34" s="99">
        <v>7900830.3532999996</v>
      </c>
      <c r="H34" s="99">
        <v>11348463.421</v>
      </c>
      <c r="I34" s="99">
        <v>1985495.3642</v>
      </c>
      <c r="J34" s="99">
        <v>6464826</v>
      </c>
      <c r="K34" s="99">
        <v>11135776.623</v>
      </c>
      <c r="L34" s="99">
        <v>29019927.645</v>
      </c>
      <c r="M34" s="99">
        <v>116007879.99039999</v>
      </c>
      <c r="N34" s="90"/>
      <c r="O34" s="90"/>
      <c r="P34" s="90"/>
      <c r="Q34" s="90"/>
      <c r="R34" s="90"/>
    </row>
    <row r="35" spans="1:18">
      <c r="A35" s="88"/>
      <c r="B35" s="90" t="s">
        <v>24</v>
      </c>
      <c r="C35" s="90"/>
      <c r="D35" s="90"/>
      <c r="E35" s="99">
        <v>6147525.1227000002</v>
      </c>
      <c r="F35" s="99">
        <v>11903293.569</v>
      </c>
      <c r="G35" s="99">
        <v>14896516.604</v>
      </c>
      <c r="H35" s="99">
        <v>17437215.008000001</v>
      </c>
      <c r="I35" s="99">
        <v>6599960.4631000003</v>
      </c>
      <c r="J35" s="99">
        <v>1497212</v>
      </c>
      <c r="K35" s="99">
        <v>6589620.057</v>
      </c>
      <c r="L35" s="99">
        <v>20850519.98</v>
      </c>
      <c r="M35" s="99">
        <v>85921862.803800002</v>
      </c>
      <c r="N35" s="90"/>
      <c r="O35" s="90"/>
      <c r="P35" s="90"/>
      <c r="Q35" s="90"/>
      <c r="R35" s="90"/>
    </row>
    <row r="36" spans="1:18">
      <c r="A36" s="88"/>
      <c r="B36" s="90" t="s">
        <v>103</v>
      </c>
      <c r="C36" s="90"/>
      <c r="D36" s="90"/>
      <c r="E36" s="99">
        <v>167168.89832000001</v>
      </c>
      <c r="F36" s="99">
        <v>5968575.0713</v>
      </c>
      <c r="G36" s="99">
        <v>542011.50537999999</v>
      </c>
      <c r="H36" s="99">
        <v>2085675.7723999999</v>
      </c>
      <c r="I36" s="99">
        <v>892259.87279000005</v>
      </c>
      <c r="J36" s="99">
        <v>1918816</v>
      </c>
      <c r="K36" s="99">
        <v>1261344.9639999999</v>
      </c>
      <c r="L36" s="99">
        <v>2496372.7922</v>
      </c>
      <c r="M36" s="99">
        <v>15332224.876389999</v>
      </c>
      <c r="N36" s="90"/>
      <c r="O36" s="90"/>
      <c r="P36" s="90"/>
      <c r="Q36" s="90"/>
      <c r="R36" s="90"/>
    </row>
    <row r="37" spans="1:18" ht="21" customHeight="1">
      <c r="A37" s="88" t="s">
        <v>104</v>
      </c>
      <c r="C37" s="87"/>
      <c r="D37" s="87"/>
      <c r="E37" s="100"/>
      <c r="F37" s="100"/>
      <c r="G37" s="99"/>
      <c r="H37" s="99"/>
      <c r="I37" s="99"/>
      <c r="J37" s="99"/>
      <c r="K37" s="99"/>
      <c r="L37" s="99"/>
      <c r="M37" s="99"/>
      <c r="N37" s="87"/>
      <c r="O37" s="87"/>
      <c r="P37" s="87"/>
      <c r="Q37" s="87"/>
      <c r="R37" s="87"/>
    </row>
    <row r="38" spans="1:18" ht="12.75" customHeight="1">
      <c r="A38" s="88"/>
      <c r="B38" s="95" t="s">
        <v>173</v>
      </c>
      <c r="C38" s="87"/>
      <c r="D38" s="87"/>
      <c r="E38" s="103">
        <v>1336</v>
      </c>
      <c r="F38" s="103">
        <v>7480</v>
      </c>
      <c r="G38" s="103">
        <v>3094</v>
      </c>
      <c r="H38" s="103">
        <v>2246</v>
      </c>
      <c r="I38" s="103">
        <v>1294</v>
      </c>
      <c r="J38" s="103">
        <v>732</v>
      </c>
      <c r="K38" s="103">
        <v>1347</v>
      </c>
      <c r="L38" s="103">
        <v>7034</v>
      </c>
      <c r="M38" s="103">
        <v>24563</v>
      </c>
      <c r="N38" s="87"/>
      <c r="O38" s="87"/>
      <c r="P38" s="87"/>
      <c r="Q38" s="87"/>
      <c r="R38" s="87"/>
    </row>
    <row r="39" spans="1:18" ht="12.75" customHeight="1">
      <c r="A39" s="94"/>
      <c r="B39" s="95" t="s">
        <v>174</v>
      </c>
      <c r="C39" s="97"/>
      <c r="D39" s="97"/>
      <c r="E39" s="103">
        <v>1330</v>
      </c>
      <c r="F39" s="103">
        <v>7254</v>
      </c>
      <c r="G39" s="103">
        <v>3024</v>
      </c>
      <c r="H39" s="103">
        <v>2199</v>
      </c>
      <c r="I39" s="103">
        <v>1262</v>
      </c>
      <c r="J39" s="103">
        <v>728</v>
      </c>
      <c r="K39" s="103">
        <v>1315</v>
      </c>
      <c r="L39" s="103">
        <v>6864</v>
      </c>
      <c r="M39" s="103">
        <v>23976</v>
      </c>
      <c r="N39" s="97"/>
      <c r="O39" s="97"/>
      <c r="P39" s="92"/>
      <c r="Q39" s="95"/>
      <c r="R39" s="95"/>
    </row>
    <row r="40" spans="1:18">
      <c r="A40" s="94"/>
      <c r="B40" s="95" t="s">
        <v>105</v>
      </c>
      <c r="E40" s="103">
        <v>936</v>
      </c>
      <c r="F40" s="103">
        <v>5992.4666666000003</v>
      </c>
      <c r="G40" s="103">
        <v>2506.7664844000001</v>
      </c>
      <c r="H40" s="103">
        <v>1803.761111</v>
      </c>
      <c r="I40" s="103">
        <v>760.90166666000005</v>
      </c>
      <c r="J40" s="103">
        <v>527.64166666000006</v>
      </c>
      <c r="K40" s="103">
        <v>1071.3166667</v>
      </c>
      <c r="L40" s="103">
        <v>4102.5361111000002</v>
      </c>
      <c r="M40" s="103">
        <v>17701.390373120001</v>
      </c>
    </row>
    <row r="41" spans="1:18" ht="21" customHeight="1">
      <c r="A41" s="94" t="s">
        <v>110</v>
      </c>
      <c r="B41" s="95"/>
    </row>
    <row r="42" spans="1:18" ht="12.75" customHeight="1">
      <c r="B42" s="89" t="s">
        <v>146</v>
      </c>
    </row>
    <row r="43" spans="1:18">
      <c r="B43" s="87" t="s">
        <v>165</v>
      </c>
      <c r="E43" s="101">
        <v>107.74391379000001</v>
      </c>
      <c r="F43" s="101">
        <v>625.22893291000003</v>
      </c>
      <c r="G43" s="101">
        <v>210.20360760099999</v>
      </c>
      <c r="H43" s="101">
        <v>232.11959518899999</v>
      </c>
      <c r="I43" s="101">
        <v>72.305722670999998</v>
      </c>
      <c r="J43" s="101">
        <v>74.924198992000001</v>
      </c>
      <c r="K43" s="101">
        <v>135.688543194</v>
      </c>
      <c r="L43" s="101">
        <v>443.06868262</v>
      </c>
      <c r="M43" s="103">
        <v>1901.2831969669996</v>
      </c>
      <c r="N43" s="102"/>
    </row>
    <row r="44" spans="1:18">
      <c r="A44" s="94"/>
      <c r="B44" s="95" t="s">
        <v>98</v>
      </c>
      <c r="E44" s="101">
        <v>16.896466534999998</v>
      </c>
      <c r="F44" s="101">
        <v>44.136092840000003</v>
      </c>
      <c r="G44" s="101">
        <v>73.193149805000004</v>
      </c>
      <c r="H44" s="101">
        <v>28.940068045</v>
      </c>
      <c r="I44" s="101">
        <v>7.80221169</v>
      </c>
      <c r="J44" s="101">
        <v>11.26916377</v>
      </c>
      <c r="K44" s="101">
        <v>18.209164040000001</v>
      </c>
      <c r="L44" s="101">
        <v>81.225266770000005</v>
      </c>
      <c r="M44" s="103">
        <v>281.67158349500005</v>
      </c>
      <c r="N44" s="102"/>
    </row>
    <row r="45" spans="1:18">
      <c r="A45" s="94"/>
      <c r="B45" s="95" t="s">
        <v>99</v>
      </c>
      <c r="E45" s="101">
        <v>73.955878420000005</v>
      </c>
      <c r="F45" s="101">
        <v>339.76744411999999</v>
      </c>
      <c r="G45" s="101">
        <v>102.86435075999999</v>
      </c>
      <c r="H45" s="101">
        <v>162.43512716999999</v>
      </c>
      <c r="I45" s="101">
        <v>46.884785815999997</v>
      </c>
      <c r="J45" s="101">
        <v>53.079025289999997</v>
      </c>
      <c r="K45" s="101">
        <v>76.512936284000006</v>
      </c>
      <c r="L45" s="101">
        <v>179.87408152</v>
      </c>
      <c r="M45" s="103">
        <v>1035.37362938</v>
      </c>
      <c r="N45" s="102"/>
    </row>
    <row r="46" spans="1:18">
      <c r="B46" s="95" t="s">
        <v>167</v>
      </c>
      <c r="E46" s="101">
        <v>90.852344955000007</v>
      </c>
      <c r="F46" s="101">
        <v>383.90353696</v>
      </c>
      <c r="G46" s="101">
        <v>176.057500565</v>
      </c>
      <c r="H46" s="101">
        <v>191.37519521499999</v>
      </c>
      <c r="I46" s="101">
        <v>54.686997505999997</v>
      </c>
      <c r="J46" s="101">
        <v>64.348189059999996</v>
      </c>
      <c r="K46" s="101">
        <v>94.72210032400001</v>
      </c>
      <c r="L46" s="101">
        <v>261.09934829000002</v>
      </c>
      <c r="M46" s="103">
        <v>1317.0452128750001</v>
      </c>
      <c r="N46" s="102"/>
    </row>
    <row r="47" spans="1:18" ht="21" customHeight="1">
      <c r="B47" s="89" t="s">
        <v>147</v>
      </c>
      <c r="E47" s="101"/>
      <c r="F47" s="101"/>
      <c r="G47" s="101"/>
      <c r="H47" s="101"/>
      <c r="I47" s="101"/>
      <c r="J47" s="101"/>
      <c r="K47" s="101"/>
      <c r="L47" s="101"/>
      <c r="M47" s="101"/>
      <c r="N47" s="102"/>
    </row>
    <row r="48" spans="1:18">
      <c r="B48" s="87" t="s">
        <v>165</v>
      </c>
      <c r="E48" s="101">
        <v>63.135666355000005</v>
      </c>
      <c r="F48" s="101">
        <v>356.38552225200004</v>
      </c>
      <c r="G48" s="101">
        <v>144.49427238199999</v>
      </c>
      <c r="H48" s="101">
        <v>124.084128905</v>
      </c>
      <c r="I48" s="101">
        <v>44.430452676999998</v>
      </c>
      <c r="J48" s="101">
        <v>34.953771401999994</v>
      </c>
      <c r="K48" s="101">
        <v>75.41120853000001</v>
      </c>
      <c r="L48" s="101">
        <v>211.20298644499999</v>
      </c>
      <c r="M48" s="103">
        <v>1054.0980089480001</v>
      </c>
      <c r="N48" s="102"/>
    </row>
    <row r="49" spans="1:14">
      <c r="B49" s="95" t="s">
        <v>98</v>
      </c>
      <c r="E49" s="101">
        <v>9.8811734750000006</v>
      </c>
      <c r="F49" s="101">
        <v>26.210694289999999</v>
      </c>
      <c r="G49" s="101">
        <v>47.344965719999998</v>
      </c>
      <c r="H49" s="101">
        <v>11.314052954999999</v>
      </c>
      <c r="I49" s="101">
        <v>3.3411855899999998</v>
      </c>
      <c r="J49" s="101">
        <v>7.0124788000000002</v>
      </c>
      <c r="K49" s="101">
        <v>9.8102228300000007</v>
      </c>
      <c r="L49" s="101">
        <v>36.194620135000001</v>
      </c>
      <c r="M49" s="103">
        <v>151.10939379499999</v>
      </c>
      <c r="N49" s="102"/>
    </row>
    <row r="50" spans="1:14">
      <c r="B50" s="95" t="s">
        <v>99</v>
      </c>
      <c r="E50" s="101">
        <v>49.624701530000003</v>
      </c>
      <c r="F50" s="101">
        <v>249.42541571000001</v>
      </c>
      <c r="G50" s="101">
        <v>84.176363179999996</v>
      </c>
      <c r="H50" s="101">
        <v>104.84008366</v>
      </c>
      <c r="I50" s="101">
        <v>31.451046735999999</v>
      </c>
      <c r="J50" s="101">
        <v>26.45870583</v>
      </c>
      <c r="K50" s="101">
        <v>49.331972450000002</v>
      </c>
      <c r="L50" s="101">
        <v>119.3569869</v>
      </c>
      <c r="M50" s="103">
        <v>714.66527599599999</v>
      </c>
      <c r="N50" s="102"/>
    </row>
    <row r="51" spans="1:14">
      <c r="B51" s="95" t="s">
        <v>167</v>
      </c>
      <c r="E51" s="101">
        <v>59.505875005000007</v>
      </c>
      <c r="F51" s="101">
        <v>275.63611000000003</v>
      </c>
      <c r="G51" s="101">
        <v>131.52132889999999</v>
      </c>
      <c r="H51" s="101">
        <v>116.154136615</v>
      </c>
      <c r="I51" s="101">
        <v>34.792232325999997</v>
      </c>
      <c r="J51" s="101">
        <v>33.471184629999996</v>
      </c>
      <c r="K51" s="101">
        <v>59.142195280000003</v>
      </c>
      <c r="L51" s="101">
        <v>155.55160703499999</v>
      </c>
      <c r="M51" s="103">
        <v>865.77466979099995</v>
      </c>
      <c r="N51" s="102"/>
    </row>
    <row r="54" spans="1:14">
      <c r="A54" s="82" t="s">
        <v>225</v>
      </c>
      <c r="B54" s="208"/>
    </row>
    <row r="56" spans="1:14">
      <c r="A56" s="5" t="s">
        <v>168</v>
      </c>
    </row>
    <row r="57" spans="1:14">
      <c r="A57" s="5" t="s">
        <v>94</v>
      </c>
    </row>
    <row r="58" spans="1:14">
      <c r="A58" s="5" t="s">
        <v>227</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6" tint="0.39997558519241921"/>
    <pageSetUpPr fitToPage="1"/>
  </sheetPr>
  <dimension ref="A1:R61"/>
  <sheetViews>
    <sheetView zoomScale="84" zoomScaleNormal="84" workbookViewId="0">
      <pane ySplit="4" topLeftCell="A5" activePane="bottomLeft" state="frozen"/>
      <selection activeCell="C18" sqref="C18"/>
      <selection pane="bottomLeft" activeCell="N2" sqref="N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252</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26740.736249652778</v>
      </c>
      <c r="F6" s="99">
        <v>32544.316358754029</v>
      </c>
      <c r="G6" s="99">
        <v>34262.109947470817</v>
      </c>
      <c r="H6" s="99">
        <v>23320.750747562299</v>
      </c>
      <c r="I6" s="99">
        <v>20081.8</v>
      </c>
      <c r="J6" s="99" t="s">
        <v>107</v>
      </c>
      <c r="K6" s="99" t="s">
        <v>107</v>
      </c>
      <c r="L6" s="99">
        <v>41514.58346341463</v>
      </c>
      <c r="M6" s="99">
        <v>29762.7413080511</v>
      </c>
      <c r="N6" s="90"/>
      <c r="O6" s="99"/>
      <c r="P6" s="90"/>
      <c r="Q6" s="90"/>
      <c r="R6" s="90"/>
    </row>
    <row r="7" spans="1:18" ht="12.75" customHeight="1">
      <c r="A7" s="88"/>
      <c r="B7" s="87" t="s">
        <v>141</v>
      </c>
      <c r="C7" s="90"/>
      <c r="D7" s="90"/>
      <c r="E7" s="99">
        <v>39447.280415624999</v>
      </c>
      <c r="F7" s="99">
        <v>36508.446555853923</v>
      </c>
      <c r="G7" s="99">
        <v>45632.476905058364</v>
      </c>
      <c r="H7" s="99">
        <v>27730.119964030338</v>
      </c>
      <c r="I7" s="99">
        <v>23138.303333333333</v>
      </c>
      <c r="J7" s="99" t="s">
        <v>107</v>
      </c>
      <c r="K7" s="99" t="s">
        <v>107</v>
      </c>
      <c r="L7" s="99">
        <v>51916.054658536588</v>
      </c>
      <c r="M7" s="99">
        <v>36431.149069875224</v>
      </c>
      <c r="N7" s="90"/>
      <c r="O7" s="99"/>
      <c r="P7" s="90"/>
      <c r="Q7" s="90"/>
      <c r="R7" s="90"/>
    </row>
    <row r="8" spans="1:18" ht="21" customHeight="1">
      <c r="A8" s="88"/>
      <c r="B8" s="87" t="s">
        <v>142</v>
      </c>
      <c r="C8" s="90"/>
      <c r="D8" s="90"/>
      <c r="E8" s="99">
        <v>33901.681759884057</v>
      </c>
      <c r="F8" s="99">
        <v>34746.061349218886</v>
      </c>
      <c r="G8" s="99">
        <v>35762.883253380343</v>
      </c>
      <c r="H8" s="99">
        <v>26228.74038201648</v>
      </c>
      <c r="I8" s="99">
        <v>28718.14346616374</v>
      </c>
      <c r="J8" s="99" t="s">
        <v>107</v>
      </c>
      <c r="K8" s="99" t="s">
        <v>107</v>
      </c>
      <c r="L8" s="99">
        <v>43407.515823014655</v>
      </c>
      <c r="M8" s="99">
        <v>33236.792536428635</v>
      </c>
      <c r="N8" s="90"/>
      <c r="O8" s="99"/>
      <c r="P8" s="90"/>
      <c r="Q8" s="90"/>
      <c r="R8" s="90"/>
    </row>
    <row r="9" spans="1:18" ht="12.75" customHeight="1">
      <c r="A9" s="88"/>
      <c r="B9" s="87" t="s">
        <v>143</v>
      </c>
      <c r="C9" s="90"/>
      <c r="D9" s="90"/>
      <c r="E9" s="99">
        <v>50010.932176962422</v>
      </c>
      <c r="F9" s="99">
        <v>38978.379813259206</v>
      </c>
      <c r="G9" s="99">
        <v>47631.303110643516</v>
      </c>
      <c r="H9" s="99">
        <v>31187.937522755386</v>
      </c>
      <c r="I9" s="99">
        <v>33089.121228688731</v>
      </c>
      <c r="J9" s="99" t="s">
        <v>107</v>
      </c>
      <c r="K9" s="99" t="s">
        <v>107</v>
      </c>
      <c r="L9" s="99">
        <v>54283.26087012035</v>
      </c>
      <c r="M9" s="99">
        <v>40683.569129823409</v>
      </c>
      <c r="N9" s="90"/>
      <c r="O9" s="99"/>
      <c r="P9" s="90"/>
      <c r="Q9" s="90"/>
      <c r="R9" s="90"/>
    </row>
    <row r="10" spans="1:18" ht="21" customHeight="1">
      <c r="A10" s="82" t="s">
        <v>101</v>
      </c>
      <c r="B10" s="87"/>
      <c r="C10" s="90"/>
      <c r="D10" s="90"/>
      <c r="E10" s="99"/>
      <c r="F10" s="99"/>
      <c r="G10" s="99"/>
      <c r="H10" s="99"/>
      <c r="I10" s="99"/>
      <c r="J10" s="99"/>
      <c r="K10" s="99"/>
      <c r="L10" s="99"/>
      <c r="M10" s="99"/>
      <c r="N10" s="90"/>
      <c r="O10" s="99"/>
      <c r="P10" s="90"/>
      <c r="Q10" s="90"/>
      <c r="R10" s="90"/>
    </row>
    <row r="11" spans="1:18">
      <c r="A11" s="88"/>
      <c r="B11" s="87" t="s">
        <v>140</v>
      </c>
      <c r="C11" s="90"/>
      <c r="D11" s="90"/>
      <c r="E11" s="99">
        <v>32462.76499965278</v>
      </c>
      <c r="F11" s="99">
        <v>43669.771736842107</v>
      </c>
      <c r="G11" s="99">
        <v>41479.534665369647</v>
      </c>
      <c r="H11" s="99">
        <v>27090.549802816899</v>
      </c>
      <c r="I11" s="99">
        <v>24528.956169333334</v>
      </c>
      <c r="J11" s="99" t="s">
        <v>107</v>
      </c>
      <c r="K11" s="99" t="s">
        <v>107</v>
      </c>
      <c r="L11" s="99">
        <v>46537.138024390246</v>
      </c>
      <c r="M11" s="99">
        <v>36473.501346910278</v>
      </c>
      <c r="N11" s="90"/>
      <c r="O11" s="99"/>
      <c r="P11" s="90"/>
      <c r="Q11" s="90"/>
      <c r="R11" s="90"/>
    </row>
    <row r="12" spans="1:18" ht="12.75" customHeight="1">
      <c r="A12" s="88"/>
      <c r="B12" s="87" t="s">
        <v>141</v>
      </c>
      <c r="C12" s="90"/>
      <c r="D12" s="90"/>
      <c r="E12" s="99">
        <v>48632.790002430556</v>
      </c>
      <c r="F12" s="99">
        <v>48558.71316616542</v>
      </c>
      <c r="G12" s="99">
        <v>55320.075802723739</v>
      </c>
      <c r="H12" s="99">
        <v>32373.217558829903</v>
      </c>
      <c r="I12" s="99">
        <v>27762.222177866668</v>
      </c>
      <c r="J12" s="99" t="s">
        <v>107</v>
      </c>
      <c r="K12" s="99" t="s">
        <v>107</v>
      </c>
      <c r="L12" s="99">
        <v>58217.504902439017</v>
      </c>
      <c r="M12" s="99">
        <v>44482.248339619728</v>
      </c>
      <c r="N12" s="90"/>
      <c r="O12" s="99"/>
      <c r="P12" s="90"/>
      <c r="Q12" s="90"/>
      <c r="R12" s="90"/>
    </row>
    <row r="13" spans="1:18" ht="21" customHeight="1">
      <c r="A13" s="88"/>
      <c r="B13" s="87" t="s">
        <v>142</v>
      </c>
      <c r="C13" s="90"/>
      <c r="D13" s="90"/>
      <c r="E13" s="99">
        <v>41156.021950533293</v>
      </c>
      <c r="F13" s="99">
        <v>46624.19548618207</v>
      </c>
      <c r="G13" s="99">
        <v>43296.450741547575</v>
      </c>
      <c r="H13" s="99">
        <v>30468.615923886824</v>
      </c>
      <c r="I13" s="99">
        <v>35077.835769012578</v>
      </c>
      <c r="J13" s="99" t="s">
        <v>107</v>
      </c>
      <c r="K13" s="99" t="s">
        <v>107</v>
      </c>
      <c r="L13" s="99">
        <v>48659.082824033321</v>
      </c>
      <c r="M13" s="99">
        <v>40730.864969635004</v>
      </c>
      <c r="N13" s="90"/>
      <c r="O13" s="99"/>
      <c r="P13" s="90"/>
      <c r="Q13" s="90"/>
      <c r="R13" s="90"/>
    </row>
    <row r="14" spans="1:18">
      <c r="A14" s="88"/>
      <c r="B14" s="87" t="s">
        <v>143</v>
      </c>
      <c r="C14" s="90"/>
      <c r="D14" s="90"/>
      <c r="E14" s="99">
        <v>61656.244404231016</v>
      </c>
      <c r="F14" s="99">
        <v>51843.892128859043</v>
      </c>
      <c r="G14" s="99">
        <v>57743.245104699192</v>
      </c>
      <c r="H14" s="99">
        <v>36410.007888354266</v>
      </c>
      <c r="I14" s="99">
        <v>39701.594450870325</v>
      </c>
      <c r="J14" s="99" t="s">
        <v>107</v>
      </c>
      <c r="K14" s="99" t="s">
        <v>107</v>
      </c>
      <c r="L14" s="99">
        <v>60872.037110912628</v>
      </c>
      <c r="M14" s="99">
        <v>49674.431676691827</v>
      </c>
      <c r="N14" s="90"/>
      <c r="O14" s="99"/>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5.8144603051660528</v>
      </c>
      <c r="F16" s="101">
        <v>6.6943802134506099</v>
      </c>
      <c r="G16" s="101">
        <v>5.4469187395418643</v>
      </c>
      <c r="H16" s="101">
        <v>10.799815552844946</v>
      </c>
      <c r="I16" s="101">
        <v>6.9255662195114862</v>
      </c>
      <c r="J16" s="101" t="s">
        <v>107</v>
      </c>
      <c r="K16" s="101" t="s">
        <v>107</v>
      </c>
      <c r="L16" s="101">
        <v>6.4554453025118912</v>
      </c>
      <c r="M16" s="101">
        <v>7.0823901111405698</v>
      </c>
      <c r="N16" s="91"/>
      <c r="O16" s="91"/>
      <c r="P16" s="91"/>
      <c r="Q16" s="87"/>
      <c r="R16" s="87"/>
    </row>
    <row r="17" spans="1:18">
      <c r="A17" s="93"/>
      <c r="B17" s="92" t="s">
        <v>95</v>
      </c>
      <c r="C17" s="92"/>
      <c r="D17" s="92"/>
      <c r="E17" s="101">
        <v>44.452708292095764</v>
      </c>
      <c r="F17" s="101">
        <v>55.720479296502603</v>
      </c>
      <c r="G17" s="101">
        <v>38.105073666427941</v>
      </c>
      <c r="H17" s="101">
        <v>74.530614356447643</v>
      </c>
      <c r="I17" s="101">
        <v>38.256793790642838</v>
      </c>
      <c r="J17" s="101" t="s">
        <v>107</v>
      </c>
      <c r="K17" s="101" t="s">
        <v>107</v>
      </c>
      <c r="L17" s="101">
        <v>28.372832564113892</v>
      </c>
      <c r="M17" s="101">
        <v>47.174193059785686</v>
      </c>
      <c r="N17" s="92"/>
      <c r="O17" s="92"/>
      <c r="P17" s="92"/>
      <c r="Q17" s="92"/>
      <c r="R17" s="92"/>
    </row>
    <row r="18" spans="1:18">
      <c r="A18" s="93"/>
      <c r="B18" s="92" t="s">
        <v>96</v>
      </c>
      <c r="C18" s="92"/>
      <c r="D18" s="92"/>
      <c r="E18" s="101">
        <v>11.558849997620079</v>
      </c>
      <c r="F18" s="101">
        <v>11.56792175327231</v>
      </c>
      <c r="G18" s="101">
        <v>10.74390356545314</v>
      </c>
      <c r="H18" s="101">
        <v>19.882338821059008</v>
      </c>
      <c r="I18" s="101">
        <v>16.368927450983751</v>
      </c>
      <c r="J18" s="101" t="s">
        <v>107</v>
      </c>
      <c r="K18" s="101" t="s">
        <v>107</v>
      </c>
      <c r="L18" s="101">
        <v>15.461944298645852</v>
      </c>
      <c r="M18" s="101">
        <v>13.766563017769135</v>
      </c>
      <c r="N18" s="92"/>
      <c r="O18" s="92"/>
      <c r="P18" s="92"/>
      <c r="Q18" s="92"/>
      <c r="R18" s="92"/>
    </row>
    <row r="19" spans="1:18">
      <c r="A19" s="93"/>
      <c r="B19" s="92" t="s">
        <v>145</v>
      </c>
      <c r="C19" s="92"/>
      <c r="D19" s="92"/>
      <c r="E19" s="101">
        <v>9.1735028059492318</v>
      </c>
      <c r="F19" s="101">
        <v>9.5792162467936652</v>
      </c>
      <c r="G19" s="101">
        <v>8.3808763258895471</v>
      </c>
      <c r="H19" s="101">
        <v>15.695334986403301</v>
      </c>
      <c r="I19" s="101">
        <v>11.463879429551149</v>
      </c>
      <c r="J19" s="101" t="s">
        <v>107</v>
      </c>
      <c r="K19" s="101" t="s">
        <v>107</v>
      </c>
      <c r="L19" s="101">
        <v>10.008016193960263</v>
      </c>
      <c r="M19" s="101">
        <v>10.656685990956031</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101">
        <v>10.10472597470709</v>
      </c>
      <c r="F21" s="101">
        <v>7.9368744100091577</v>
      </c>
      <c r="G21" s="101">
        <v>8.8512300199603509</v>
      </c>
      <c r="H21" s="101">
        <v>13.773774161782947</v>
      </c>
      <c r="I21" s="101">
        <v>9.4578545619128498</v>
      </c>
      <c r="J21" s="101" t="s">
        <v>107</v>
      </c>
      <c r="K21" s="101" t="s">
        <v>107</v>
      </c>
      <c r="L21" s="101">
        <v>8.9065651003227995</v>
      </c>
      <c r="M21" s="101">
        <v>9.6547229543679443</v>
      </c>
      <c r="N21" s="92"/>
      <c r="O21" s="92"/>
      <c r="P21" s="92"/>
      <c r="Q21" s="92"/>
      <c r="R21" s="92"/>
    </row>
    <row r="22" spans="1:18">
      <c r="A22" s="93"/>
      <c r="B22" s="92" t="s">
        <v>95</v>
      </c>
      <c r="C22" s="92"/>
      <c r="D22" s="92"/>
      <c r="E22" s="101">
        <v>66.833094996770072</v>
      </c>
      <c r="F22" s="101">
        <v>67.88828086616472</v>
      </c>
      <c r="G22" s="101">
        <v>44.912622122301833</v>
      </c>
      <c r="H22" s="101">
        <v>91.7527151935912</v>
      </c>
      <c r="I22" s="101">
        <v>53.398641628266695</v>
      </c>
      <c r="J22" s="101" t="s">
        <v>107</v>
      </c>
      <c r="K22" s="101" t="s">
        <v>107</v>
      </c>
      <c r="L22" s="101">
        <v>42.784127018751811</v>
      </c>
      <c r="M22" s="101">
        <v>61.503991703756896</v>
      </c>
      <c r="N22" s="92"/>
      <c r="O22" s="92"/>
      <c r="P22" s="92"/>
      <c r="Q22" s="92"/>
      <c r="R22" s="92"/>
    </row>
    <row r="23" spans="1:18">
      <c r="A23" s="93"/>
      <c r="B23" s="92" t="s">
        <v>96</v>
      </c>
      <c r="C23" s="92"/>
      <c r="D23" s="92"/>
      <c r="E23" s="101">
        <v>15.876778238062148</v>
      </c>
      <c r="F23" s="101">
        <v>13.087466782799311</v>
      </c>
      <c r="G23" s="101">
        <v>15.095562854190362</v>
      </c>
      <c r="H23" s="101">
        <v>23.116620484635401</v>
      </c>
      <c r="I23" s="101">
        <v>17.792892445039428</v>
      </c>
      <c r="J23" s="101" t="s">
        <v>107</v>
      </c>
      <c r="K23" s="101" t="s">
        <v>107</v>
      </c>
      <c r="L23" s="101">
        <v>19.337483140550475</v>
      </c>
      <c r="M23" s="101">
        <v>16.719883299275427</v>
      </c>
      <c r="N23" s="92"/>
      <c r="O23" s="92"/>
      <c r="P23" s="92"/>
      <c r="Q23" s="92"/>
      <c r="R23" s="92"/>
    </row>
    <row r="24" spans="1:18">
      <c r="A24" s="93"/>
      <c r="B24" s="92" t="s">
        <v>145</v>
      </c>
      <c r="C24" s="92"/>
      <c r="D24" s="92"/>
      <c r="E24" s="101">
        <v>12.829112011988828</v>
      </c>
      <c r="F24" s="101">
        <v>10.972243499731956</v>
      </c>
      <c r="G24" s="101">
        <v>11.298147252067405</v>
      </c>
      <c r="H24" s="101">
        <v>18.464568311829495</v>
      </c>
      <c r="I24" s="101">
        <v>13.345916752188776</v>
      </c>
      <c r="J24" s="101" t="s">
        <v>107</v>
      </c>
      <c r="K24" s="101" t="s">
        <v>107</v>
      </c>
      <c r="L24" s="101">
        <v>13.318027861587794</v>
      </c>
      <c r="M24" s="101">
        <v>13.146108700017177</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11709808.1997</v>
      </c>
      <c r="F26" s="99">
        <v>35942917.163220003</v>
      </c>
      <c r="G26" s="99">
        <v>24044144.834820002</v>
      </c>
      <c r="H26" s="99">
        <v>25846513.4868</v>
      </c>
      <c r="I26" s="99">
        <v>7012425</v>
      </c>
      <c r="J26" s="99" t="s">
        <v>107</v>
      </c>
      <c r="K26" s="99" t="s">
        <v>107</v>
      </c>
      <c r="L26" s="99">
        <v>23718743.510000002</v>
      </c>
      <c r="M26" s="99">
        <v>128274552.19454001</v>
      </c>
      <c r="N26" s="90"/>
      <c r="O26" s="90"/>
      <c r="P26" s="90"/>
      <c r="Q26" s="90"/>
      <c r="R26" s="90"/>
    </row>
    <row r="27" spans="1:18">
      <c r="A27" s="88"/>
      <c r="B27" s="90" t="s">
        <v>102</v>
      </c>
      <c r="C27" s="90"/>
      <c r="D27" s="90"/>
      <c r="E27" s="99">
        <v>7701332.0399000002</v>
      </c>
      <c r="F27" s="99">
        <v>30298758.530000001</v>
      </c>
      <c r="G27" s="99">
        <v>17610724.513</v>
      </c>
      <c r="H27" s="99">
        <v>21525052.940000001</v>
      </c>
      <c r="I27" s="99">
        <v>6024540</v>
      </c>
      <c r="J27" s="99" t="s">
        <v>107</v>
      </c>
      <c r="K27" s="99" t="s">
        <v>107</v>
      </c>
      <c r="L27" s="99">
        <v>17020979.219999999</v>
      </c>
      <c r="M27" s="99">
        <v>100181387.2429</v>
      </c>
      <c r="N27" s="90"/>
      <c r="O27" s="90"/>
      <c r="P27" s="90"/>
      <c r="Q27" s="90"/>
      <c r="R27" s="90"/>
    </row>
    <row r="28" spans="1:18">
      <c r="A28" s="88"/>
      <c r="B28" s="90" t="s">
        <v>205</v>
      </c>
      <c r="C28" s="90"/>
      <c r="D28" s="90"/>
      <c r="E28" s="99">
        <v>3659484.7198000001</v>
      </c>
      <c r="F28" s="99">
        <v>3690605.2135000001</v>
      </c>
      <c r="G28" s="99">
        <v>5844368.6162</v>
      </c>
      <c r="H28" s="99">
        <v>4069847.7867999999</v>
      </c>
      <c r="I28" s="99">
        <v>916951</v>
      </c>
      <c r="J28" s="99" t="s">
        <v>107</v>
      </c>
      <c r="K28" s="99" t="s">
        <v>107</v>
      </c>
      <c r="L28" s="99">
        <v>4264603.1900000004</v>
      </c>
      <c r="M28" s="99">
        <v>22445860.526300002</v>
      </c>
      <c r="N28" s="90"/>
      <c r="O28" s="90"/>
      <c r="P28" s="90"/>
      <c r="Q28" s="90"/>
      <c r="R28" s="90"/>
    </row>
    <row r="29" spans="1:18">
      <c r="A29" s="88"/>
      <c r="B29" s="90" t="s">
        <v>24</v>
      </c>
      <c r="C29" s="90"/>
      <c r="D29" s="90"/>
      <c r="E29" s="99">
        <v>293484.24</v>
      </c>
      <c r="F29" s="99">
        <v>785110.37742000003</v>
      </c>
      <c r="G29" s="99">
        <v>214744.48241999999</v>
      </c>
      <c r="H29" s="99">
        <v>251608.06</v>
      </c>
      <c r="I29" s="99">
        <v>31238</v>
      </c>
      <c r="J29" s="99" t="s">
        <v>107</v>
      </c>
      <c r="K29" s="99" t="s">
        <v>107</v>
      </c>
      <c r="L29" s="99">
        <v>2408597.46</v>
      </c>
      <c r="M29" s="99">
        <v>3984782.6198399998</v>
      </c>
      <c r="N29" s="90"/>
      <c r="O29" s="90"/>
      <c r="P29" s="90"/>
      <c r="Q29" s="90"/>
      <c r="R29" s="90"/>
    </row>
    <row r="30" spans="1:18">
      <c r="A30" s="88"/>
      <c r="B30" s="90" t="s">
        <v>103</v>
      </c>
      <c r="C30" s="90"/>
      <c r="D30" s="90"/>
      <c r="E30" s="99">
        <v>55507.199999999997</v>
      </c>
      <c r="F30" s="99">
        <v>1168443.0423000001</v>
      </c>
      <c r="G30" s="99">
        <v>374307.22320000001</v>
      </c>
      <c r="H30" s="99">
        <v>4.7</v>
      </c>
      <c r="I30" s="99">
        <v>39696</v>
      </c>
      <c r="J30" s="99" t="s">
        <v>107</v>
      </c>
      <c r="K30" s="99" t="s">
        <v>107</v>
      </c>
      <c r="L30" s="99">
        <v>24563.64</v>
      </c>
      <c r="M30" s="99">
        <v>1662521.8054999998</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14585750.79958</v>
      </c>
      <c r="F32" s="99">
        <v>47824922.507300012</v>
      </c>
      <c r="G32" s="99">
        <v>29134736.834560003</v>
      </c>
      <c r="H32" s="99">
        <v>30169871.48666</v>
      </c>
      <c r="I32" s="99">
        <v>8407780.9999570008</v>
      </c>
      <c r="J32" s="99" t="s">
        <v>107</v>
      </c>
      <c r="K32" s="99" t="s">
        <v>107</v>
      </c>
      <c r="L32" s="99">
        <v>26611770.48</v>
      </c>
      <c r="M32" s="99">
        <v>156734833.10805702</v>
      </c>
      <c r="N32" s="90"/>
      <c r="O32" s="90"/>
      <c r="P32" s="90"/>
      <c r="Q32" s="90"/>
      <c r="R32" s="90"/>
    </row>
    <row r="33" spans="1:18">
      <c r="A33" s="88"/>
      <c r="B33" s="90" t="s">
        <v>102</v>
      </c>
      <c r="C33" s="90"/>
      <c r="D33" s="90"/>
      <c r="E33" s="99">
        <v>9349276.3199000005</v>
      </c>
      <c r="F33" s="99">
        <v>40656557.487000003</v>
      </c>
      <c r="G33" s="99">
        <v>21320480.818</v>
      </c>
      <c r="H33" s="99">
        <v>25004577.467999998</v>
      </c>
      <c r="I33" s="99">
        <v>7358686.8508000001</v>
      </c>
      <c r="J33" s="99" t="s">
        <v>107</v>
      </c>
      <c r="K33" s="99" t="s">
        <v>107</v>
      </c>
      <c r="L33" s="99">
        <v>19080226.59</v>
      </c>
      <c r="M33" s="99">
        <v>122769805.53369999</v>
      </c>
      <c r="N33" s="90"/>
      <c r="O33" s="90"/>
      <c r="P33" s="90"/>
      <c r="Q33" s="90"/>
      <c r="R33" s="90"/>
    </row>
    <row r="34" spans="1:18">
      <c r="A34" s="88"/>
      <c r="B34" s="90" t="s">
        <v>205</v>
      </c>
      <c r="C34" s="90"/>
      <c r="D34" s="90"/>
      <c r="E34" s="99">
        <v>4656967.2007999998</v>
      </c>
      <c r="F34" s="99">
        <v>4551604.4707000004</v>
      </c>
      <c r="G34" s="99">
        <v>7114038.1446000002</v>
      </c>
      <c r="H34" s="99">
        <v>4875902.3388</v>
      </c>
      <c r="I34" s="99">
        <v>969979.80255999998</v>
      </c>
      <c r="J34" s="99" t="s">
        <v>107</v>
      </c>
      <c r="K34" s="99" t="s">
        <v>107</v>
      </c>
      <c r="L34" s="99">
        <v>4788950.42</v>
      </c>
      <c r="M34" s="99">
        <v>26957442.377460003</v>
      </c>
      <c r="N34" s="90"/>
      <c r="O34" s="90"/>
      <c r="P34" s="90"/>
      <c r="Q34" s="90"/>
      <c r="R34" s="90"/>
    </row>
    <row r="35" spans="1:18">
      <c r="A35" s="88"/>
      <c r="B35" s="90" t="s">
        <v>24</v>
      </c>
      <c r="C35" s="90"/>
      <c r="D35" s="90"/>
      <c r="E35" s="99">
        <v>405387.70616</v>
      </c>
      <c r="F35" s="99">
        <v>1069492.1295</v>
      </c>
      <c r="G35" s="99">
        <v>245718.39352000001</v>
      </c>
      <c r="H35" s="99">
        <v>289386.97986000002</v>
      </c>
      <c r="I35" s="99">
        <v>33426.536972000002</v>
      </c>
      <c r="J35" s="99" t="s">
        <v>107</v>
      </c>
      <c r="K35" s="99" t="s">
        <v>107</v>
      </c>
      <c r="L35" s="99">
        <v>2702673.46</v>
      </c>
      <c r="M35" s="99">
        <v>4746085.2060120003</v>
      </c>
      <c r="N35" s="90"/>
      <c r="O35" s="90"/>
      <c r="P35" s="90"/>
      <c r="Q35" s="90"/>
      <c r="R35" s="90"/>
    </row>
    <row r="36" spans="1:18">
      <c r="A36" s="88"/>
      <c r="B36" s="90" t="s">
        <v>103</v>
      </c>
      <c r="C36" s="90"/>
      <c r="D36" s="90"/>
      <c r="E36" s="99">
        <v>174119.57272</v>
      </c>
      <c r="F36" s="99">
        <v>1547268.4201</v>
      </c>
      <c r="G36" s="99">
        <v>454499.47843999998</v>
      </c>
      <c r="H36" s="99">
        <v>4.7</v>
      </c>
      <c r="I36" s="99">
        <v>45687.809625000002</v>
      </c>
      <c r="J36" s="99" t="s">
        <v>107</v>
      </c>
      <c r="K36" s="99" t="s">
        <v>107</v>
      </c>
      <c r="L36" s="99">
        <v>39920.01</v>
      </c>
      <c r="M36" s="99">
        <v>2261499.9908850002</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297</v>
      </c>
      <c r="F38" s="103">
        <v>965</v>
      </c>
      <c r="G38" s="103">
        <v>547</v>
      </c>
      <c r="H38" s="103">
        <v>954</v>
      </c>
      <c r="I38" s="103">
        <v>307</v>
      </c>
      <c r="J38" s="103" t="s">
        <v>107</v>
      </c>
      <c r="K38" s="103" t="s">
        <v>107</v>
      </c>
      <c r="L38" s="103">
        <v>417</v>
      </c>
      <c r="M38" s="103">
        <v>3487</v>
      </c>
      <c r="N38" s="87"/>
      <c r="O38" s="103"/>
      <c r="P38" s="87"/>
      <c r="Q38" s="87"/>
      <c r="R38" s="87"/>
    </row>
    <row r="39" spans="1:18" ht="12.75" customHeight="1">
      <c r="A39" s="94"/>
      <c r="B39" s="95" t="s">
        <v>174</v>
      </c>
      <c r="C39" s="97"/>
      <c r="D39" s="97"/>
      <c r="E39" s="103">
        <v>288</v>
      </c>
      <c r="F39" s="103">
        <v>931</v>
      </c>
      <c r="G39" s="103">
        <v>514</v>
      </c>
      <c r="H39" s="103">
        <v>923</v>
      </c>
      <c r="I39" s="103">
        <v>300</v>
      </c>
      <c r="J39" s="103" t="s">
        <v>107</v>
      </c>
      <c r="K39" s="103" t="s">
        <v>107</v>
      </c>
      <c r="L39" s="103">
        <v>410</v>
      </c>
      <c r="M39" s="103">
        <v>3366</v>
      </c>
      <c r="N39" s="97"/>
      <c r="O39" s="96"/>
      <c r="P39" s="92"/>
      <c r="Q39" s="95"/>
      <c r="R39" s="95"/>
    </row>
    <row r="40" spans="1:18">
      <c r="A40" s="94"/>
      <c r="B40" s="95" t="s">
        <v>105</v>
      </c>
      <c r="E40" s="103">
        <v>227.16666667000001</v>
      </c>
      <c r="F40" s="103">
        <v>872.00555555000005</v>
      </c>
      <c r="G40" s="103">
        <v>492.43022124999999</v>
      </c>
      <c r="H40" s="103">
        <v>820.66666666000003</v>
      </c>
      <c r="I40" s="103">
        <v>209.78166666999999</v>
      </c>
      <c r="J40" s="103" t="s">
        <v>107</v>
      </c>
      <c r="K40" s="103" t="s">
        <v>107</v>
      </c>
      <c r="L40" s="103">
        <v>392.12055556000001</v>
      </c>
      <c r="M40" s="103">
        <v>3014.1713323600002</v>
      </c>
      <c r="O40" s="102"/>
    </row>
    <row r="41" spans="1:18" ht="21" customHeight="1">
      <c r="A41" s="94" t="s">
        <v>110</v>
      </c>
      <c r="B41" s="95"/>
    </row>
    <row r="42" spans="1:18" ht="12.75" customHeight="1">
      <c r="B42" s="89" t="s">
        <v>146</v>
      </c>
    </row>
    <row r="43" spans="1:18">
      <c r="B43" s="87" t="s">
        <v>165</v>
      </c>
      <c r="E43" s="101">
        <v>49.531682200000006</v>
      </c>
      <c r="F43" s="101">
        <v>139.07187376799999</v>
      </c>
      <c r="G43" s="101">
        <v>94.365277797999994</v>
      </c>
      <c r="H43" s="101">
        <v>85.464422561999996</v>
      </c>
      <c r="I43" s="101">
        <v>43.317757782000001</v>
      </c>
      <c r="J43" s="101" t="s">
        <v>107</v>
      </c>
      <c r="K43" s="101" t="s">
        <v>107</v>
      </c>
      <c r="L43" s="101">
        <v>63.512272320000001</v>
      </c>
      <c r="M43" s="103">
        <v>475.26328642999999</v>
      </c>
      <c r="N43" s="102"/>
    </row>
    <row r="44" spans="1:18">
      <c r="A44" s="94"/>
      <c r="B44" s="95" t="s">
        <v>98</v>
      </c>
      <c r="E44" s="101">
        <v>6.4787953549999999</v>
      </c>
      <c r="F44" s="101">
        <v>16.708398989999999</v>
      </c>
      <c r="G44" s="101">
        <v>13.489017355</v>
      </c>
      <c r="H44" s="101">
        <v>12.384172704999999</v>
      </c>
      <c r="I44" s="101">
        <v>7.8417444400000003</v>
      </c>
      <c r="J44" s="101" t="s">
        <v>107</v>
      </c>
      <c r="K44" s="101" t="s">
        <v>107</v>
      </c>
      <c r="L44" s="101">
        <v>14.450443010000001</v>
      </c>
      <c r="M44" s="103">
        <v>71.352571854999994</v>
      </c>
      <c r="N44" s="102"/>
    </row>
    <row r="45" spans="1:18">
      <c r="A45" s="94"/>
      <c r="B45" s="95" t="s">
        <v>99</v>
      </c>
      <c r="E45" s="101">
        <v>24.915973480000002</v>
      </c>
      <c r="F45" s="101">
        <v>80.481180617999996</v>
      </c>
      <c r="G45" s="101">
        <v>47.841084655000003</v>
      </c>
      <c r="H45" s="101">
        <v>46.423109891999999</v>
      </c>
      <c r="I45" s="101">
        <v>18.327407271999999</v>
      </c>
      <c r="J45" s="101" t="s">
        <v>107</v>
      </c>
      <c r="K45" s="101" t="s">
        <v>107</v>
      </c>
      <c r="L45" s="101">
        <v>26.51671692</v>
      </c>
      <c r="M45" s="103">
        <v>244.50547283700001</v>
      </c>
      <c r="N45" s="102"/>
    </row>
    <row r="46" spans="1:18">
      <c r="B46" s="95" t="s">
        <v>167</v>
      </c>
      <c r="E46" s="101">
        <v>31.394768835000001</v>
      </c>
      <c r="F46" s="101">
        <v>97.189579608000003</v>
      </c>
      <c r="G46" s="101">
        <v>61.330102010000004</v>
      </c>
      <c r="H46" s="101">
        <v>58.807282596999997</v>
      </c>
      <c r="I46" s="101">
        <v>26.169151711999998</v>
      </c>
      <c r="J46" s="101" t="s">
        <v>107</v>
      </c>
      <c r="K46" s="101" t="s">
        <v>107</v>
      </c>
      <c r="L46" s="101">
        <v>40.967159930000001</v>
      </c>
      <c r="M46" s="103">
        <v>315.85804469199996</v>
      </c>
      <c r="N46" s="102"/>
    </row>
    <row r="47" spans="1:18" ht="21" customHeight="1">
      <c r="B47" s="89" t="s">
        <v>147</v>
      </c>
      <c r="E47" s="101"/>
      <c r="F47" s="101"/>
      <c r="G47" s="101"/>
      <c r="H47" s="101"/>
      <c r="I47" s="101"/>
      <c r="J47" s="102"/>
      <c r="K47" s="102"/>
      <c r="L47" s="101"/>
      <c r="M47" s="101"/>
      <c r="N47" s="102"/>
    </row>
    <row r="48" spans="1:18">
      <c r="B48" s="87" t="s">
        <v>165</v>
      </c>
      <c r="E48" s="101">
        <v>28.501515104999999</v>
      </c>
      <c r="F48" s="101">
        <v>117.30058356800001</v>
      </c>
      <c r="G48" s="101">
        <v>58.071025026000001</v>
      </c>
      <c r="H48" s="101">
        <v>67.011407996000003</v>
      </c>
      <c r="I48" s="101">
        <v>31.719667292</v>
      </c>
      <c r="J48" s="101" t="s">
        <v>107</v>
      </c>
      <c r="K48" s="101" t="s">
        <v>107</v>
      </c>
      <c r="L48" s="101">
        <v>46.033459069999999</v>
      </c>
      <c r="M48" s="103">
        <v>348.63765805700001</v>
      </c>
      <c r="N48" s="102"/>
    </row>
    <row r="49" spans="1:14">
      <c r="B49" s="95" t="s">
        <v>98</v>
      </c>
      <c r="E49" s="101">
        <v>4.3092423000000002</v>
      </c>
      <c r="F49" s="101">
        <v>13.71370711</v>
      </c>
      <c r="G49" s="101">
        <v>11.44444425</v>
      </c>
      <c r="H49" s="101">
        <v>10.059647805000001</v>
      </c>
      <c r="I49" s="101">
        <v>5.6181204400000002</v>
      </c>
      <c r="J49" s="101" t="s">
        <v>107</v>
      </c>
      <c r="K49" s="101" t="s">
        <v>107</v>
      </c>
      <c r="L49" s="101">
        <v>9.5829932400000004</v>
      </c>
      <c r="M49" s="103">
        <v>54.728155144999995</v>
      </c>
      <c r="N49" s="102"/>
    </row>
    <row r="50" spans="1:14">
      <c r="B50" s="95" t="s">
        <v>99</v>
      </c>
      <c r="E50" s="101">
        <v>18.139700364999999</v>
      </c>
      <c r="F50" s="101">
        <v>71.136761258000007</v>
      </c>
      <c r="G50" s="101">
        <v>34.049740640000003</v>
      </c>
      <c r="H50" s="101">
        <v>39.927981713999998</v>
      </c>
      <c r="I50" s="101">
        <v>16.860665061999999</v>
      </c>
      <c r="J50" s="101" t="s">
        <v>107</v>
      </c>
      <c r="K50" s="101" t="s">
        <v>107</v>
      </c>
      <c r="L50" s="101">
        <v>21.202345569999999</v>
      </c>
      <c r="M50" s="103">
        <v>201.31719460900001</v>
      </c>
      <c r="N50" s="102"/>
    </row>
    <row r="51" spans="1:14">
      <c r="B51" s="95" t="s">
        <v>167</v>
      </c>
      <c r="E51" s="101">
        <v>22.448942665000001</v>
      </c>
      <c r="F51" s="101">
        <v>84.850468368000008</v>
      </c>
      <c r="G51" s="101">
        <v>45.49418489</v>
      </c>
      <c r="H51" s="101">
        <v>49.987629518999995</v>
      </c>
      <c r="I51" s="101">
        <v>22.478785502000001</v>
      </c>
      <c r="J51" s="101" t="s">
        <v>107</v>
      </c>
      <c r="K51" s="101" t="s">
        <v>107</v>
      </c>
      <c r="L51" s="101">
        <v>30.785338809999999</v>
      </c>
      <c r="M51" s="103">
        <v>256.04534975399997</v>
      </c>
      <c r="N51" s="102"/>
    </row>
    <row r="54" spans="1:14" ht="12.75" customHeight="1"/>
    <row r="56" spans="1:14">
      <c r="A56" s="5" t="s">
        <v>168</v>
      </c>
    </row>
    <row r="57" spans="1:14">
      <c r="A57" s="5" t="s">
        <v>94</v>
      </c>
    </row>
    <row r="58" spans="1:14">
      <c r="A58" s="5" t="s">
        <v>227</v>
      </c>
    </row>
    <row r="59" spans="1:14">
      <c r="A59" s="5"/>
    </row>
    <row r="60" spans="1:14">
      <c r="A60" s="5"/>
    </row>
    <row r="61" spans="1:14">
      <c r="A61" s="6"/>
    </row>
  </sheetData>
  <hyperlinks>
    <hyperlink ref="G1" location="Contenu!A1" display="retour"/>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6" tint="0.39997558519241921"/>
    <pageSetUpPr fitToPage="1"/>
  </sheetPr>
  <dimension ref="A1:R59"/>
  <sheetViews>
    <sheetView zoomScale="71" zoomScaleNormal="71" workbookViewId="0">
      <pane ySplit="4" topLeftCell="A5" activePane="bottomLeft" state="frozen"/>
      <selection activeCell="C18" sqref="C18"/>
      <selection pane="bottomLeft" activeCell="K2" sqref="K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253</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39824.829384615383</v>
      </c>
      <c r="F6" s="99">
        <v>47943.238091920372</v>
      </c>
      <c r="G6" s="99">
        <v>38909.552137380197</v>
      </c>
      <c r="H6" s="99">
        <v>35417.667689511938</v>
      </c>
      <c r="I6" s="99">
        <v>30149.375794392527</v>
      </c>
      <c r="J6" s="99" t="s">
        <v>107</v>
      </c>
      <c r="K6" s="99" t="s">
        <v>107</v>
      </c>
      <c r="L6" s="99">
        <v>47174.879456832474</v>
      </c>
      <c r="M6" s="99">
        <v>42661.935438007669</v>
      </c>
      <c r="N6" s="90"/>
      <c r="O6" s="90"/>
      <c r="P6" s="90"/>
      <c r="Q6" s="90"/>
      <c r="R6" s="90"/>
    </row>
    <row r="7" spans="1:18" ht="12.75" customHeight="1">
      <c r="A7" s="88"/>
      <c r="B7" s="87" t="s">
        <v>141</v>
      </c>
      <c r="C7" s="90"/>
      <c r="D7" s="90"/>
      <c r="E7" s="99">
        <v>45952.541147928991</v>
      </c>
      <c r="F7" s="99">
        <v>51167.19952066744</v>
      </c>
      <c r="G7" s="99">
        <v>42377.881434824281</v>
      </c>
      <c r="H7" s="99">
        <v>40423.085830633434</v>
      </c>
      <c r="I7" s="99">
        <v>33462.899408099693</v>
      </c>
      <c r="J7" s="99" t="s">
        <v>107</v>
      </c>
      <c r="K7" s="99" t="s">
        <v>107</v>
      </c>
      <c r="L7" s="99">
        <v>58413.496209262441</v>
      </c>
      <c r="M7" s="99">
        <v>48712.725203601534</v>
      </c>
      <c r="N7" s="90"/>
      <c r="O7" s="90"/>
      <c r="P7" s="90"/>
      <c r="Q7" s="90"/>
      <c r="R7" s="90"/>
    </row>
    <row r="8" spans="1:18" ht="21" customHeight="1">
      <c r="A8" s="88"/>
      <c r="B8" s="87" t="s">
        <v>142</v>
      </c>
      <c r="C8" s="90"/>
      <c r="D8" s="90"/>
      <c r="E8" s="99">
        <v>42320.663378569181</v>
      </c>
      <c r="F8" s="99">
        <v>51202.696779385107</v>
      </c>
      <c r="G8" s="99">
        <v>43742.598305886888</v>
      </c>
      <c r="H8" s="99">
        <v>40109.09428969663</v>
      </c>
      <c r="I8" s="99">
        <v>34424.631422442013</v>
      </c>
      <c r="J8" s="99" t="s">
        <v>107</v>
      </c>
      <c r="K8" s="99" t="s">
        <v>107</v>
      </c>
      <c r="L8" s="99">
        <v>55623.828374416604</v>
      </c>
      <c r="M8" s="99">
        <v>47629.062075981055</v>
      </c>
      <c r="N8" s="90"/>
      <c r="O8" s="90"/>
      <c r="P8" s="90"/>
      <c r="Q8" s="90"/>
      <c r="R8" s="90"/>
    </row>
    <row r="9" spans="1:18" ht="12.75" customHeight="1">
      <c r="A9" s="88"/>
      <c r="B9" s="87" t="s">
        <v>143</v>
      </c>
      <c r="C9" s="90"/>
      <c r="D9" s="90"/>
      <c r="E9" s="99">
        <v>48832.400674706209</v>
      </c>
      <c r="F9" s="99">
        <v>54645.841757370828</v>
      </c>
      <c r="G9" s="99">
        <v>47641.73686998475</v>
      </c>
      <c r="H9" s="99">
        <v>45777.530448214515</v>
      </c>
      <c r="I9" s="99">
        <v>38208.020832866969</v>
      </c>
      <c r="J9" s="99" t="s">
        <v>107</v>
      </c>
      <c r="K9" s="99" t="s">
        <v>107</v>
      </c>
      <c r="L9" s="99">
        <v>68875.264236060699</v>
      </c>
      <c r="M9" s="99">
        <v>54384.344938685608</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47474.767777514789</v>
      </c>
      <c r="F11" s="99">
        <v>55055.536802107723</v>
      </c>
      <c r="G11" s="99">
        <v>44229.411762513315</v>
      </c>
      <c r="H11" s="99">
        <v>41640.588638629284</v>
      </c>
      <c r="I11" s="99">
        <v>34694.000152647975</v>
      </c>
      <c r="J11" s="99" t="s">
        <v>107</v>
      </c>
      <c r="K11" s="99" t="s">
        <v>107</v>
      </c>
      <c r="L11" s="99">
        <v>54508.722813036024</v>
      </c>
      <c r="M11" s="99">
        <v>49387.719598927208</v>
      </c>
      <c r="N11" s="90"/>
      <c r="O11" s="90"/>
      <c r="P11" s="90"/>
      <c r="Q11" s="90"/>
      <c r="R11" s="90"/>
    </row>
    <row r="12" spans="1:18" ht="12.75" customHeight="1">
      <c r="A12" s="88"/>
      <c r="B12" s="87" t="s">
        <v>141</v>
      </c>
      <c r="C12" s="90"/>
      <c r="D12" s="90"/>
      <c r="E12" s="99">
        <v>54130.220660828396</v>
      </c>
      <c r="F12" s="99">
        <v>58783.8315661007</v>
      </c>
      <c r="G12" s="99">
        <v>48094.565605963791</v>
      </c>
      <c r="H12" s="99">
        <v>47586.712115368638</v>
      </c>
      <c r="I12" s="99">
        <v>38504.006642990658</v>
      </c>
      <c r="J12" s="99" t="s">
        <v>107</v>
      </c>
      <c r="K12" s="99" t="s">
        <v>107</v>
      </c>
      <c r="L12" s="99">
        <v>67321.398078902232</v>
      </c>
      <c r="M12" s="99">
        <v>56281.15448533334</v>
      </c>
      <c r="N12" s="90"/>
      <c r="O12" s="90"/>
      <c r="P12" s="90"/>
      <c r="Q12" s="90"/>
      <c r="R12" s="90"/>
    </row>
    <row r="13" spans="1:18" ht="21" customHeight="1">
      <c r="A13" s="88"/>
      <c r="B13" s="87" t="s">
        <v>142</v>
      </c>
      <c r="C13" s="90"/>
      <c r="D13" s="90"/>
      <c r="E13" s="99">
        <v>50450.025703414583</v>
      </c>
      <c r="F13" s="99">
        <v>58798.530702073491</v>
      </c>
      <c r="G13" s="99">
        <v>49723.250095562624</v>
      </c>
      <c r="H13" s="99">
        <v>47156.303758528687</v>
      </c>
      <c r="I13" s="99">
        <v>39613.694690395088</v>
      </c>
      <c r="J13" s="99" t="s">
        <v>107</v>
      </c>
      <c r="K13" s="99" t="s">
        <v>107</v>
      </c>
      <c r="L13" s="99">
        <v>64271.15188360765</v>
      </c>
      <c r="M13" s="99">
        <v>55137.928891823925</v>
      </c>
      <c r="N13" s="90"/>
      <c r="O13" s="90"/>
      <c r="P13" s="90"/>
      <c r="Q13" s="90"/>
      <c r="R13" s="90"/>
    </row>
    <row r="14" spans="1:18">
      <c r="A14" s="88"/>
      <c r="B14" s="87" t="s">
        <v>143</v>
      </c>
      <c r="C14" s="90"/>
      <c r="D14" s="90"/>
      <c r="E14" s="99">
        <v>57522.577813718199</v>
      </c>
      <c r="F14" s="99">
        <v>62780.296513112284</v>
      </c>
      <c r="G14" s="99">
        <v>54068.50370751779</v>
      </c>
      <c r="H14" s="99">
        <v>53890.051143519304</v>
      </c>
      <c r="I14" s="99">
        <v>43963.969470264747</v>
      </c>
      <c r="J14" s="99" t="s">
        <v>107</v>
      </c>
      <c r="K14" s="99" t="s">
        <v>107</v>
      </c>
      <c r="L14" s="99">
        <v>79378.557736288727</v>
      </c>
      <c r="M14" s="99">
        <v>62833.96599727749</v>
      </c>
      <c r="N14" s="90"/>
      <c r="O14" s="90"/>
      <c r="P14" s="90"/>
      <c r="Q14" s="90"/>
      <c r="R14" s="90"/>
    </row>
    <row r="15" spans="1:18" ht="21" customHeight="1">
      <c r="A15" s="82" t="s">
        <v>130</v>
      </c>
      <c r="B15" s="91"/>
      <c r="C15" s="91"/>
      <c r="D15" s="91"/>
      <c r="E15" s="98"/>
      <c r="F15" s="98"/>
      <c r="G15" s="98"/>
      <c r="H15" s="98"/>
      <c r="I15" s="98"/>
      <c r="J15" s="99"/>
      <c r="K15" s="99"/>
      <c r="L15" s="98"/>
      <c r="M15" s="98"/>
      <c r="N15" s="91"/>
      <c r="O15" s="91"/>
      <c r="P15" s="91"/>
      <c r="Q15" s="87"/>
      <c r="R15" s="87"/>
    </row>
    <row r="16" spans="1:18" ht="14.25" customHeight="1">
      <c r="B16" s="92" t="s">
        <v>166</v>
      </c>
      <c r="C16" s="91"/>
      <c r="D16" s="91"/>
      <c r="E16" s="101">
        <v>5.1571768822263468</v>
      </c>
      <c r="F16" s="101">
        <v>5.2105091338942824</v>
      </c>
      <c r="G16" s="101">
        <v>6.4271675163512167</v>
      </c>
      <c r="H16" s="101">
        <v>6.3220753271166199</v>
      </c>
      <c r="I16" s="101">
        <v>6.4180899276600449</v>
      </c>
      <c r="J16" s="99" t="s">
        <v>107</v>
      </c>
      <c r="K16" s="99" t="s">
        <v>107</v>
      </c>
      <c r="L16" s="101">
        <v>5.8368959269534466</v>
      </c>
      <c r="M16" s="101">
        <v>5.7250360442943959</v>
      </c>
      <c r="N16" s="91"/>
      <c r="O16" s="91"/>
      <c r="P16" s="91"/>
      <c r="Q16" s="87"/>
      <c r="R16" s="87"/>
    </row>
    <row r="17" spans="1:18">
      <c r="A17" s="93"/>
      <c r="B17" s="92" t="s">
        <v>95</v>
      </c>
      <c r="C17" s="92"/>
      <c r="D17" s="92"/>
      <c r="E17" s="101">
        <v>44.801024926991246</v>
      </c>
      <c r="F17" s="101">
        <v>86.26991174360181</v>
      </c>
      <c r="G17" s="101">
        <v>36.804876209769908</v>
      </c>
      <c r="H17" s="101">
        <v>60.597900775223508</v>
      </c>
      <c r="I17" s="101">
        <v>63.090639432475129</v>
      </c>
      <c r="J17" s="99" t="s">
        <v>107</v>
      </c>
      <c r="K17" s="99" t="s">
        <v>107</v>
      </c>
      <c r="L17" s="101">
        <v>58.643948694342626</v>
      </c>
      <c r="M17" s="101">
        <v>56.75095738907951</v>
      </c>
      <c r="N17" s="92"/>
      <c r="O17" s="92"/>
      <c r="P17" s="92"/>
      <c r="Q17" s="92"/>
      <c r="R17" s="92"/>
    </row>
    <row r="18" spans="1:18">
      <c r="A18" s="93"/>
      <c r="B18" s="92" t="s">
        <v>96</v>
      </c>
      <c r="C18" s="92"/>
      <c r="D18" s="92"/>
      <c r="E18" s="101">
        <v>8.6833782109929665</v>
      </c>
      <c r="F18" s="101">
        <v>6.687288849454105</v>
      </c>
      <c r="G18" s="101">
        <v>9.106110311668381</v>
      </c>
      <c r="H18" s="101">
        <v>10.323134232555521</v>
      </c>
      <c r="I18" s="101">
        <v>8.7068924831763219</v>
      </c>
      <c r="J18" s="99" t="s">
        <v>107</v>
      </c>
      <c r="K18" s="99" t="s">
        <v>107</v>
      </c>
      <c r="L18" s="101">
        <v>9.7578730587012821</v>
      </c>
      <c r="M18" s="101">
        <v>8.5268179341544688</v>
      </c>
      <c r="N18" s="92"/>
      <c r="O18" s="92"/>
      <c r="P18" s="92"/>
      <c r="Q18" s="92"/>
      <c r="R18" s="92"/>
    </row>
    <row r="19" spans="1:18">
      <c r="A19" s="93"/>
      <c r="B19" s="92" t="s">
        <v>145</v>
      </c>
      <c r="C19" s="92"/>
      <c r="D19" s="92"/>
      <c r="E19" s="101">
        <v>7.2736016643496306</v>
      </c>
      <c r="F19" s="101">
        <v>6.2062090420725786</v>
      </c>
      <c r="G19" s="101">
        <v>7.2999795510158547</v>
      </c>
      <c r="H19" s="101">
        <v>8.8205179724900713</v>
      </c>
      <c r="I19" s="101">
        <v>7.6510069298587684</v>
      </c>
      <c r="J19" s="99" t="s">
        <v>107</v>
      </c>
      <c r="K19" s="99" t="s">
        <v>107</v>
      </c>
      <c r="L19" s="101">
        <v>8.365862083123849</v>
      </c>
      <c r="M19" s="101">
        <v>7.4130142893121151</v>
      </c>
      <c r="N19" s="92"/>
      <c r="O19" s="92"/>
      <c r="P19" s="92"/>
      <c r="Q19" s="92"/>
      <c r="R19" s="92"/>
    </row>
    <row r="20" spans="1:18" ht="21" customHeight="1">
      <c r="A20" s="82" t="s">
        <v>150</v>
      </c>
      <c r="B20" s="91"/>
      <c r="C20" s="92"/>
      <c r="D20" s="92"/>
      <c r="E20" s="98"/>
      <c r="F20" s="98"/>
      <c r="G20" s="98"/>
      <c r="H20" s="98"/>
      <c r="I20" s="98"/>
      <c r="J20" s="99"/>
      <c r="K20" s="99"/>
      <c r="L20" s="98"/>
      <c r="M20" s="98"/>
      <c r="N20" s="92"/>
      <c r="O20" s="92"/>
      <c r="P20" s="92"/>
      <c r="Q20" s="92"/>
      <c r="R20" s="92"/>
    </row>
    <row r="21" spans="1:18">
      <c r="A21" s="93"/>
      <c r="B21" s="92" t="s">
        <v>166</v>
      </c>
      <c r="C21" s="92"/>
      <c r="D21" s="92"/>
      <c r="E21" s="101">
        <v>6.6486117882898164</v>
      </c>
      <c r="F21" s="101">
        <v>5.8097911399095601</v>
      </c>
      <c r="G21" s="101">
        <v>7.40292594590069</v>
      </c>
      <c r="H21" s="101">
        <v>9.8316451540402294</v>
      </c>
      <c r="I21" s="101">
        <v>8.2174735124403515</v>
      </c>
      <c r="J21" s="99" t="s">
        <v>107</v>
      </c>
      <c r="K21" s="99" t="s">
        <v>107</v>
      </c>
      <c r="L21" s="101">
        <v>8.3069668590379706</v>
      </c>
      <c r="M21" s="101">
        <v>7.2865892428572714</v>
      </c>
      <c r="N21" s="92"/>
      <c r="O21" s="92"/>
      <c r="P21" s="92"/>
      <c r="Q21" s="92"/>
      <c r="R21" s="92"/>
    </row>
    <row r="22" spans="1:18">
      <c r="A22" s="93"/>
      <c r="B22" s="92" t="s">
        <v>95</v>
      </c>
      <c r="C22" s="92"/>
      <c r="D22" s="92"/>
      <c r="E22" s="101">
        <v>52.937060307361293</v>
      </c>
      <c r="F22" s="101">
        <v>105.53472475122001</v>
      </c>
      <c r="G22" s="101">
        <v>40.188333040079051</v>
      </c>
      <c r="H22" s="101">
        <v>132.28703172647408</v>
      </c>
      <c r="I22" s="101">
        <v>87.312845188341427</v>
      </c>
      <c r="J22" s="99" t="s">
        <v>107</v>
      </c>
      <c r="K22" s="99" t="s">
        <v>107</v>
      </c>
      <c r="L22" s="101">
        <v>100.61221005390375</v>
      </c>
      <c r="M22" s="101">
        <v>77.816394621363813</v>
      </c>
      <c r="N22" s="92"/>
      <c r="O22" s="92"/>
      <c r="P22" s="92"/>
      <c r="Q22" s="92"/>
      <c r="R22" s="92"/>
    </row>
    <row r="23" spans="1:18">
      <c r="A23" s="93"/>
      <c r="B23" s="92" t="s">
        <v>96</v>
      </c>
      <c r="C23" s="92"/>
      <c r="D23" s="92"/>
      <c r="E23" s="101">
        <v>9.4373707575668178</v>
      </c>
      <c r="F23" s="101">
        <v>7.2250411092360274</v>
      </c>
      <c r="G23" s="101">
        <v>9.7497582270996777</v>
      </c>
      <c r="H23" s="101">
        <v>12.36579485697685</v>
      </c>
      <c r="I23" s="101">
        <v>9.4615267201987212</v>
      </c>
      <c r="J23" s="99" t="s">
        <v>107</v>
      </c>
      <c r="K23" s="99" t="s">
        <v>107</v>
      </c>
      <c r="L23" s="101">
        <v>10.762552889409406</v>
      </c>
      <c r="M23" s="101">
        <v>9.3674809400358257</v>
      </c>
      <c r="N23" s="92"/>
      <c r="O23" s="92"/>
      <c r="P23" s="92"/>
      <c r="Q23" s="92"/>
      <c r="R23" s="92"/>
    </row>
    <row r="24" spans="1:18">
      <c r="A24" s="93"/>
      <c r="B24" s="92" t="s">
        <v>145</v>
      </c>
      <c r="C24" s="92"/>
      <c r="D24" s="92"/>
      <c r="E24" s="101">
        <v>8.0094785059634823</v>
      </c>
      <c r="F24" s="101">
        <v>6.762099220062975</v>
      </c>
      <c r="G24" s="101">
        <v>7.8462456363136237</v>
      </c>
      <c r="H24" s="101">
        <v>11.308692233706513</v>
      </c>
      <c r="I24" s="101">
        <v>8.5364833837083669</v>
      </c>
      <c r="J24" s="99" t="s">
        <v>107</v>
      </c>
      <c r="K24" s="99" t="s">
        <v>107</v>
      </c>
      <c r="L24" s="101">
        <v>9.7225278277507741</v>
      </c>
      <c r="M24" s="101">
        <v>8.3609909371896407</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40697741.619989999</v>
      </c>
      <c r="F26" s="99">
        <v>90134225.812399998</v>
      </c>
      <c r="G26" s="99">
        <v>40989553.293159999</v>
      </c>
      <c r="H26" s="99">
        <v>41240648.7949</v>
      </c>
      <c r="I26" s="99">
        <v>11715898.960000001</v>
      </c>
      <c r="J26" s="99" t="s">
        <v>107</v>
      </c>
      <c r="K26" s="99" t="s">
        <v>107</v>
      </c>
      <c r="L26" s="99">
        <v>106251070.68000001</v>
      </c>
      <c r="M26" s="99">
        <v>331029139.16044998</v>
      </c>
      <c r="N26" s="90"/>
      <c r="O26" s="90"/>
      <c r="P26" s="90"/>
      <c r="Q26" s="90"/>
      <c r="R26" s="90"/>
    </row>
    <row r="27" spans="1:18">
      <c r="A27" s="88"/>
      <c r="B27" s="90" t="s">
        <v>102</v>
      </c>
      <c r="C27" s="90"/>
      <c r="D27" s="90"/>
      <c r="E27" s="99">
        <v>33651980.829999998</v>
      </c>
      <c r="F27" s="99">
        <v>81887050.660999998</v>
      </c>
      <c r="G27" s="99">
        <v>36536069.457000002</v>
      </c>
      <c r="H27" s="99">
        <v>34107213.984999999</v>
      </c>
      <c r="I27" s="99">
        <v>9677949.6300000008</v>
      </c>
      <c r="J27" s="99" t="s">
        <v>107</v>
      </c>
      <c r="K27" s="99" t="s">
        <v>107</v>
      </c>
      <c r="L27" s="99">
        <v>82508864.170000002</v>
      </c>
      <c r="M27" s="99">
        <v>278369128.73300004</v>
      </c>
      <c r="N27" s="90"/>
      <c r="O27" s="90"/>
      <c r="P27" s="90"/>
      <c r="Q27" s="90"/>
      <c r="R27" s="90"/>
    </row>
    <row r="28" spans="1:18">
      <c r="A28" s="88"/>
      <c r="B28" s="90" t="s">
        <v>205</v>
      </c>
      <c r="C28" s="90"/>
      <c r="D28" s="90"/>
      <c r="E28" s="99">
        <v>5177916.4400000004</v>
      </c>
      <c r="F28" s="99">
        <v>5506526.1202999996</v>
      </c>
      <c r="G28" s="99">
        <v>3256761.2102999999</v>
      </c>
      <c r="H28" s="99">
        <v>4820217.6699000001</v>
      </c>
      <c r="I28" s="99">
        <v>1063641.08</v>
      </c>
      <c r="J28" s="99" t="s">
        <v>107</v>
      </c>
      <c r="K28" s="99" t="s">
        <v>107</v>
      </c>
      <c r="L28" s="99">
        <v>19656340.699999999</v>
      </c>
      <c r="M28" s="99">
        <v>39481403.220499992</v>
      </c>
      <c r="N28" s="90"/>
      <c r="O28" s="90"/>
      <c r="P28" s="90"/>
      <c r="Q28" s="90"/>
      <c r="R28" s="90"/>
    </row>
    <row r="29" spans="1:18">
      <c r="A29" s="88"/>
      <c r="B29" s="90" t="s">
        <v>24</v>
      </c>
      <c r="C29" s="90"/>
      <c r="D29" s="90"/>
      <c r="E29" s="99">
        <v>1261678.77</v>
      </c>
      <c r="F29" s="99">
        <v>679523.98950000003</v>
      </c>
      <c r="G29" s="99">
        <v>168469.46135999999</v>
      </c>
      <c r="H29" s="99">
        <v>900492.99</v>
      </c>
      <c r="I29" s="99">
        <v>548512.11</v>
      </c>
      <c r="J29" s="99" t="s">
        <v>107</v>
      </c>
      <c r="K29" s="99" t="s">
        <v>107</v>
      </c>
      <c r="L29" s="99">
        <v>4043728.69</v>
      </c>
      <c r="M29" s="99">
        <v>7602406.0108599998</v>
      </c>
      <c r="N29" s="90"/>
      <c r="O29" s="90"/>
      <c r="P29" s="90"/>
      <c r="Q29" s="90"/>
      <c r="R29" s="90"/>
    </row>
    <row r="30" spans="1:18">
      <c r="A30" s="88"/>
      <c r="B30" s="90" t="s">
        <v>103</v>
      </c>
      <c r="C30" s="90"/>
      <c r="D30" s="90"/>
      <c r="E30" s="99">
        <v>606165.57999</v>
      </c>
      <c r="F30" s="99">
        <v>2061125.0416000001</v>
      </c>
      <c r="G30" s="99">
        <v>1028253.1645</v>
      </c>
      <c r="H30" s="99">
        <v>1412724.15</v>
      </c>
      <c r="I30" s="99">
        <v>425796.14</v>
      </c>
      <c r="J30" s="99" t="s">
        <v>107</v>
      </c>
      <c r="K30" s="99" t="s">
        <v>107</v>
      </c>
      <c r="L30" s="99">
        <v>42137.120000000003</v>
      </c>
      <c r="M30" s="99">
        <v>5576201.1960899998</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47880261.319409996</v>
      </c>
      <c r="F32" s="99">
        <v>103593303.05895999</v>
      </c>
      <c r="G32" s="99">
        <v>46459252.293120004</v>
      </c>
      <c r="H32" s="99">
        <v>48499094.794500001</v>
      </c>
      <c r="I32" s="99">
        <v>13429951.959830001</v>
      </c>
      <c r="J32" s="99" t="s">
        <v>107</v>
      </c>
      <c r="K32" s="99" t="s">
        <v>107</v>
      </c>
      <c r="L32" s="99">
        <v>122359636.21000001</v>
      </c>
      <c r="M32" s="99">
        <v>382221499.63582003</v>
      </c>
      <c r="N32" s="90"/>
      <c r="O32" s="90"/>
      <c r="P32" s="90"/>
      <c r="Q32" s="90"/>
      <c r="R32" s="90"/>
    </row>
    <row r="33" spans="1:18">
      <c r="A33" s="88"/>
      <c r="B33" s="90" t="s">
        <v>102</v>
      </c>
      <c r="C33" s="90"/>
      <c r="D33" s="90"/>
      <c r="E33" s="99">
        <v>40116178.772</v>
      </c>
      <c r="F33" s="99">
        <v>94034856.857999995</v>
      </c>
      <c r="G33" s="99">
        <v>41531417.645000003</v>
      </c>
      <c r="H33" s="99">
        <v>40099886.858999997</v>
      </c>
      <c r="I33" s="99">
        <v>11136774.049000001</v>
      </c>
      <c r="J33" s="99" t="s">
        <v>107</v>
      </c>
      <c r="K33" s="99" t="s">
        <v>107</v>
      </c>
      <c r="L33" s="99">
        <v>95335756.200000003</v>
      </c>
      <c r="M33" s="99">
        <v>322254870.38300002</v>
      </c>
      <c r="N33" s="90"/>
      <c r="O33" s="90"/>
      <c r="P33" s="90"/>
      <c r="Q33" s="90"/>
      <c r="R33" s="90"/>
    </row>
    <row r="34" spans="1:18">
      <c r="A34" s="88"/>
      <c r="B34" s="90" t="s">
        <v>205</v>
      </c>
      <c r="C34" s="90"/>
      <c r="D34" s="90"/>
      <c r="E34" s="99">
        <v>5623857.6864</v>
      </c>
      <c r="F34" s="99">
        <v>6367927.4568999996</v>
      </c>
      <c r="G34" s="99">
        <v>3629379.4589999998</v>
      </c>
      <c r="H34" s="99">
        <v>5726116.9080999997</v>
      </c>
      <c r="I34" s="99">
        <v>1223012.0833999999</v>
      </c>
      <c r="J34" s="99" t="s">
        <v>107</v>
      </c>
      <c r="K34" s="99" t="s">
        <v>107</v>
      </c>
      <c r="L34" s="99">
        <v>22409369.039999999</v>
      </c>
      <c r="M34" s="99">
        <v>44979662.6338</v>
      </c>
      <c r="N34" s="90"/>
      <c r="O34" s="90"/>
      <c r="P34" s="90"/>
      <c r="Q34" s="90"/>
      <c r="R34" s="90"/>
    </row>
    <row r="35" spans="1:18">
      <c r="A35" s="88"/>
      <c r="B35" s="90" t="s">
        <v>24</v>
      </c>
      <c r="C35" s="90"/>
      <c r="D35" s="90"/>
      <c r="E35" s="99">
        <v>1381164.3946</v>
      </c>
      <c r="F35" s="99">
        <v>853708.27795999998</v>
      </c>
      <c r="G35" s="99">
        <v>184235.04852000001</v>
      </c>
      <c r="H35" s="99">
        <v>1003390.807</v>
      </c>
      <c r="I35" s="99">
        <v>616433.86051999999</v>
      </c>
      <c r="J35" s="99" t="s">
        <v>107</v>
      </c>
      <c r="K35" s="99" t="s">
        <v>107</v>
      </c>
      <c r="L35" s="99">
        <v>4567226.34</v>
      </c>
      <c r="M35" s="99">
        <v>8606158.7285999991</v>
      </c>
      <c r="N35" s="90"/>
      <c r="O35" s="90"/>
      <c r="P35" s="90"/>
      <c r="Q35" s="90"/>
      <c r="R35" s="90"/>
    </row>
    <row r="36" spans="1:18">
      <c r="A36" s="88"/>
      <c r="B36" s="90" t="s">
        <v>103</v>
      </c>
      <c r="C36" s="90"/>
      <c r="D36" s="90"/>
      <c r="E36" s="99">
        <v>759060.46640999999</v>
      </c>
      <c r="F36" s="99">
        <v>2336810.4660999998</v>
      </c>
      <c r="G36" s="99">
        <v>1114220.1406</v>
      </c>
      <c r="H36" s="99">
        <v>1669700.2204</v>
      </c>
      <c r="I36" s="99">
        <v>453731.96691000002</v>
      </c>
      <c r="J36" s="99" t="s">
        <v>107</v>
      </c>
      <c r="K36" s="99" t="s">
        <v>107</v>
      </c>
      <c r="L36" s="99">
        <v>47284.63</v>
      </c>
      <c r="M36" s="99">
        <v>6380807.8904199991</v>
      </c>
      <c r="N36" s="90"/>
      <c r="O36" s="90"/>
      <c r="P36" s="90"/>
      <c r="Q36" s="90"/>
      <c r="R36" s="90"/>
    </row>
    <row r="37" spans="1:18" ht="21" customHeight="1">
      <c r="A37" s="88" t="s">
        <v>104</v>
      </c>
      <c r="C37" s="87"/>
      <c r="D37" s="87"/>
      <c r="E37" s="100"/>
      <c r="F37" s="100"/>
      <c r="G37" s="100"/>
      <c r="H37" s="100"/>
      <c r="I37" s="100"/>
      <c r="J37" s="99"/>
      <c r="K37" s="99"/>
      <c r="L37" s="100"/>
      <c r="M37" s="99"/>
      <c r="N37" s="87"/>
      <c r="O37" s="87"/>
      <c r="P37" s="87"/>
      <c r="Q37" s="87"/>
      <c r="R37" s="87"/>
    </row>
    <row r="38" spans="1:18" ht="12.75" customHeight="1">
      <c r="A38" s="88"/>
      <c r="B38" s="95" t="s">
        <v>173</v>
      </c>
      <c r="C38" s="87"/>
      <c r="D38" s="87"/>
      <c r="E38" s="103">
        <v>865</v>
      </c>
      <c r="F38" s="103">
        <v>1746</v>
      </c>
      <c r="G38" s="103">
        <v>953</v>
      </c>
      <c r="H38" s="103">
        <v>992</v>
      </c>
      <c r="I38" s="103">
        <v>330</v>
      </c>
      <c r="J38" s="103" t="s">
        <v>107</v>
      </c>
      <c r="K38" s="103" t="s">
        <v>107</v>
      </c>
      <c r="L38" s="103">
        <v>1799</v>
      </c>
      <c r="M38" s="103">
        <v>6685</v>
      </c>
      <c r="N38" s="87"/>
      <c r="O38" s="87"/>
      <c r="P38" s="87"/>
      <c r="Q38" s="87"/>
      <c r="R38" s="87"/>
    </row>
    <row r="39" spans="1:18" ht="12.75" customHeight="1">
      <c r="A39" s="94"/>
      <c r="B39" s="95" t="s">
        <v>174</v>
      </c>
      <c r="C39" s="97"/>
      <c r="D39" s="97"/>
      <c r="E39" s="103">
        <v>845</v>
      </c>
      <c r="F39" s="103">
        <v>1708</v>
      </c>
      <c r="G39" s="103">
        <v>939</v>
      </c>
      <c r="H39" s="103">
        <v>963</v>
      </c>
      <c r="I39" s="103">
        <v>321</v>
      </c>
      <c r="J39" s="103" t="s">
        <v>107</v>
      </c>
      <c r="K39" s="103" t="s">
        <v>107</v>
      </c>
      <c r="L39" s="103">
        <v>1749</v>
      </c>
      <c r="M39" s="103">
        <v>6525</v>
      </c>
      <c r="N39" s="97"/>
      <c r="O39" s="97"/>
      <c r="P39" s="92"/>
      <c r="Q39" s="95"/>
      <c r="R39" s="95"/>
    </row>
    <row r="40" spans="1:18">
      <c r="A40" s="94"/>
      <c r="B40" s="95" t="s">
        <v>105</v>
      </c>
      <c r="E40" s="103">
        <v>795.16666667000004</v>
      </c>
      <c r="F40" s="103">
        <v>1599.2722222</v>
      </c>
      <c r="G40" s="103">
        <v>835.25146817999996</v>
      </c>
      <c r="H40" s="103">
        <v>850.36111109000001</v>
      </c>
      <c r="I40" s="103">
        <v>281.13444443999998</v>
      </c>
      <c r="J40" s="103" t="s">
        <v>107</v>
      </c>
      <c r="K40" s="103" t="s">
        <v>107</v>
      </c>
      <c r="L40" s="103">
        <v>1483.3366667</v>
      </c>
      <c r="M40" s="103">
        <v>5844.5225792800002</v>
      </c>
    </row>
    <row r="41" spans="1:18" ht="21" customHeight="1">
      <c r="A41" s="94" t="s">
        <v>110</v>
      </c>
      <c r="B41" s="95"/>
      <c r="E41" s="102"/>
      <c r="F41" s="102"/>
      <c r="G41" s="102"/>
      <c r="H41" s="102"/>
      <c r="I41" s="102"/>
      <c r="J41" s="99"/>
      <c r="K41" s="99"/>
      <c r="L41" s="102"/>
      <c r="M41" s="102"/>
    </row>
    <row r="42" spans="1:18" ht="12.75" customHeight="1">
      <c r="B42" s="89" t="s">
        <v>146</v>
      </c>
      <c r="J42" s="99"/>
      <c r="K42" s="99"/>
    </row>
    <row r="43" spans="1:18">
      <c r="B43" s="87" t="s">
        <v>165</v>
      </c>
      <c r="E43" s="101">
        <v>163.84933448999999</v>
      </c>
      <c r="F43" s="101">
        <v>327.79906072699998</v>
      </c>
      <c r="G43" s="101">
        <v>146.09857260000001</v>
      </c>
      <c r="H43" s="101">
        <v>152.32339859500001</v>
      </c>
      <c r="I43" s="101">
        <v>50.014880380000001</v>
      </c>
      <c r="J43" s="101" t="s">
        <v>107</v>
      </c>
      <c r="K43" s="101" t="s">
        <v>107</v>
      </c>
      <c r="L43" s="101">
        <v>299.64556879000003</v>
      </c>
      <c r="M43" s="103">
        <v>1139.7308155820001</v>
      </c>
      <c r="N43" s="102"/>
    </row>
    <row r="44" spans="1:18">
      <c r="A44" s="94"/>
      <c r="B44" s="95" t="s">
        <v>98</v>
      </c>
      <c r="E44" s="101">
        <v>18.861175639999999</v>
      </c>
      <c r="F44" s="101">
        <v>19.798327893</v>
      </c>
      <c r="G44" s="101">
        <v>25.512923740000002</v>
      </c>
      <c r="H44" s="101">
        <v>15.891639606</v>
      </c>
      <c r="I44" s="101">
        <v>5.0879180000000002</v>
      </c>
      <c r="J44" s="101" t="s">
        <v>107</v>
      </c>
      <c r="K44" s="101" t="s">
        <v>107</v>
      </c>
      <c r="L44" s="101">
        <v>29.82404901</v>
      </c>
      <c r="M44" s="103">
        <v>114.97603388899999</v>
      </c>
      <c r="N44" s="102"/>
    </row>
    <row r="45" spans="1:18">
      <c r="A45" s="94"/>
      <c r="B45" s="95" t="s">
        <v>99</v>
      </c>
      <c r="E45" s="101">
        <v>97.312356949999995</v>
      </c>
      <c r="F45" s="101">
        <v>255.40993345000001</v>
      </c>
      <c r="G45" s="101">
        <v>103.11757357</v>
      </c>
      <c r="H45" s="101">
        <v>93.285622205999999</v>
      </c>
      <c r="I45" s="101">
        <v>36.867343959999999</v>
      </c>
      <c r="J45" s="101" t="s">
        <v>107</v>
      </c>
      <c r="K45" s="101" t="s">
        <v>107</v>
      </c>
      <c r="L45" s="101">
        <v>179.2398804</v>
      </c>
      <c r="M45" s="103">
        <v>765.23271053600001</v>
      </c>
      <c r="N45" s="102"/>
    </row>
    <row r="46" spans="1:18">
      <c r="B46" s="95" t="s">
        <v>167</v>
      </c>
      <c r="E46" s="101">
        <v>116.17353258999999</v>
      </c>
      <c r="F46" s="101">
        <v>275.208261343</v>
      </c>
      <c r="G46" s="101">
        <v>128.63049731000001</v>
      </c>
      <c r="H46" s="101">
        <v>109.177261812</v>
      </c>
      <c r="I46" s="101">
        <v>41.955261960000001</v>
      </c>
      <c r="J46" s="101" t="s">
        <v>107</v>
      </c>
      <c r="K46" s="101" t="s">
        <v>107</v>
      </c>
      <c r="L46" s="101">
        <v>209.06392941000001</v>
      </c>
      <c r="M46" s="103">
        <v>880.20874442499996</v>
      </c>
      <c r="N46" s="102"/>
    </row>
    <row r="47" spans="1:18" ht="21" customHeight="1">
      <c r="B47" s="89" t="s">
        <v>147</v>
      </c>
      <c r="E47" s="101"/>
      <c r="F47" s="101"/>
      <c r="G47" s="101"/>
      <c r="H47" s="101"/>
      <c r="I47" s="101"/>
      <c r="J47" s="99"/>
      <c r="K47" s="99"/>
      <c r="L47" s="101"/>
      <c r="M47" s="101"/>
      <c r="N47" s="102"/>
    </row>
    <row r="48" spans="1:18">
      <c r="B48" s="87" t="s">
        <v>165</v>
      </c>
      <c r="E48" s="101">
        <v>127.09420055</v>
      </c>
      <c r="F48" s="101">
        <v>293.98647195199999</v>
      </c>
      <c r="G48" s="101">
        <v>126.84173890999999</v>
      </c>
      <c r="H48" s="101">
        <v>97.949019203999995</v>
      </c>
      <c r="I48" s="101">
        <v>39.063101269999997</v>
      </c>
      <c r="J48" s="101" t="s">
        <v>107</v>
      </c>
      <c r="K48" s="101" t="s">
        <v>107</v>
      </c>
      <c r="L48" s="101">
        <v>210.5461632</v>
      </c>
      <c r="M48" s="103">
        <v>895.48069508599997</v>
      </c>
      <c r="N48" s="102"/>
    </row>
    <row r="49" spans="1:14">
      <c r="B49" s="95" t="s">
        <v>98</v>
      </c>
      <c r="E49" s="101">
        <v>15.96235218</v>
      </c>
      <c r="F49" s="101">
        <v>16.184246503000001</v>
      </c>
      <c r="G49" s="101">
        <v>23.36499001</v>
      </c>
      <c r="H49" s="101">
        <v>7.279625126</v>
      </c>
      <c r="I49" s="101">
        <v>3.6764350000000001</v>
      </c>
      <c r="J49" s="101" t="s">
        <v>107</v>
      </c>
      <c r="K49" s="101" t="s">
        <v>107</v>
      </c>
      <c r="L49" s="101">
        <v>17.383576000000001</v>
      </c>
      <c r="M49" s="103">
        <v>83.851224819000009</v>
      </c>
      <c r="N49" s="102"/>
    </row>
    <row r="50" spans="1:14">
      <c r="B50" s="95" t="s">
        <v>99</v>
      </c>
      <c r="E50" s="101">
        <v>89.537650020000001</v>
      </c>
      <c r="F50" s="101">
        <v>236.40003899999999</v>
      </c>
      <c r="G50" s="101">
        <v>96.310080529999993</v>
      </c>
      <c r="H50" s="101">
        <v>77.876109958000001</v>
      </c>
      <c r="I50" s="101">
        <v>33.926871370000001</v>
      </c>
      <c r="J50" s="101" t="s">
        <v>107</v>
      </c>
      <c r="K50" s="101" t="s">
        <v>107</v>
      </c>
      <c r="L50" s="101">
        <v>162.50791219999999</v>
      </c>
      <c r="M50" s="103">
        <v>696.55866307799988</v>
      </c>
      <c r="N50" s="102"/>
    </row>
    <row r="51" spans="1:14">
      <c r="B51" s="95" t="s">
        <v>167</v>
      </c>
      <c r="E51" s="101">
        <v>105.5000022</v>
      </c>
      <c r="F51" s="101">
        <v>252.58428550299999</v>
      </c>
      <c r="G51" s="101">
        <v>119.67507053999999</v>
      </c>
      <c r="H51" s="101">
        <v>85.155735084</v>
      </c>
      <c r="I51" s="101">
        <v>37.603306369999999</v>
      </c>
      <c r="J51" s="101" t="s">
        <v>107</v>
      </c>
      <c r="K51" s="101" t="s">
        <v>107</v>
      </c>
      <c r="L51" s="101">
        <v>179.8914882</v>
      </c>
      <c r="M51" s="103">
        <v>780.40988789699998</v>
      </c>
      <c r="N51" s="102"/>
    </row>
    <row r="56" spans="1:14">
      <c r="A56" s="5" t="s">
        <v>168</v>
      </c>
    </row>
    <row r="57" spans="1:14">
      <c r="A57" s="5" t="s">
        <v>94</v>
      </c>
    </row>
    <row r="58" spans="1:14">
      <c r="A58" s="5" t="s">
        <v>227</v>
      </c>
    </row>
    <row r="59" spans="1:14">
      <c r="A59" s="6"/>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6" tint="0.39997558519241921"/>
    <pageSetUpPr fitToPage="1"/>
  </sheetPr>
  <dimension ref="A1:R58"/>
  <sheetViews>
    <sheetView zoomScale="59" zoomScaleNormal="59" workbookViewId="0">
      <pane ySplit="4" topLeftCell="A5" activePane="bottomLeft" state="frozen"/>
      <selection activeCell="C18" sqref="C18"/>
      <selection pane="bottomLeft" activeCell="M3" sqref="M3"/>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189" t="s">
        <v>254</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224</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t="s">
        <v>107</v>
      </c>
      <c r="H6" s="99" t="s">
        <v>107</v>
      </c>
      <c r="I6" s="99" t="s">
        <v>107</v>
      </c>
      <c r="J6" s="99" t="s">
        <v>107</v>
      </c>
      <c r="K6" s="99" t="s">
        <v>107</v>
      </c>
      <c r="L6" s="99">
        <v>34974.935699812384</v>
      </c>
      <c r="M6" s="99">
        <v>34974.935699812384</v>
      </c>
      <c r="N6" s="90"/>
      <c r="O6" s="90"/>
      <c r="P6" s="90"/>
      <c r="Q6" s="90"/>
      <c r="R6" s="90"/>
    </row>
    <row r="7" spans="1:18" ht="12.75" customHeight="1">
      <c r="A7" s="88"/>
      <c r="B7" s="87" t="s">
        <v>141</v>
      </c>
      <c r="C7" s="90"/>
      <c r="D7" s="90"/>
      <c r="E7" s="99" t="s">
        <v>107</v>
      </c>
      <c r="F7" s="99" t="s">
        <v>107</v>
      </c>
      <c r="G7" s="99" t="s">
        <v>107</v>
      </c>
      <c r="H7" s="99" t="s">
        <v>107</v>
      </c>
      <c r="I7" s="99" t="s">
        <v>107</v>
      </c>
      <c r="J7" s="99" t="s">
        <v>107</v>
      </c>
      <c r="K7" s="99" t="s">
        <v>107</v>
      </c>
      <c r="L7" s="99">
        <v>45657.227012570351</v>
      </c>
      <c r="M7" s="99">
        <v>45657.227012570351</v>
      </c>
      <c r="N7" s="90"/>
      <c r="O7" s="90"/>
      <c r="P7" s="90"/>
      <c r="Q7" s="90"/>
      <c r="R7" s="90"/>
    </row>
    <row r="8" spans="1:18" ht="21" customHeight="1">
      <c r="A8" s="88"/>
      <c r="B8" s="87" t="s">
        <v>142</v>
      </c>
      <c r="C8" s="90"/>
      <c r="D8" s="90"/>
      <c r="E8" s="99" t="s">
        <v>107</v>
      </c>
      <c r="F8" s="99" t="s">
        <v>107</v>
      </c>
      <c r="G8" s="99" t="s">
        <v>107</v>
      </c>
      <c r="H8" s="99" t="s">
        <v>107</v>
      </c>
      <c r="I8" s="99" t="s">
        <v>107</v>
      </c>
      <c r="J8" s="99" t="s">
        <v>107</v>
      </c>
      <c r="K8" s="99" t="s">
        <v>107</v>
      </c>
      <c r="L8" s="99">
        <v>23824.705384369609</v>
      </c>
      <c r="M8" s="99">
        <v>23824.705384369609</v>
      </c>
      <c r="N8" s="90"/>
      <c r="O8" s="90"/>
      <c r="P8" s="90"/>
      <c r="Q8" s="90"/>
      <c r="R8" s="90"/>
    </row>
    <row r="9" spans="1:18" ht="12.75" customHeight="1">
      <c r="A9" s="88"/>
      <c r="B9" s="87" t="s">
        <v>143</v>
      </c>
      <c r="C9" s="90"/>
      <c r="D9" s="90"/>
      <c r="E9" s="99" t="s">
        <v>107</v>
      </c>
      <c r="F9" s="99" t="s">
        <v>107</v>
      </c>
      <c r="G9" s="99" t="s">
        <v>107</v>
      </c>
      <c r="H9" s="99" t="s">
        <v>107</v>
      </c>
      <c r="I9" s="99" t="s">
        <v>107</v>
      </c>
      <c r="J9" s="99" t="s">
        <v>107</v>
      </c>
      <c r="K9" s="99" t="s">
        <v>107</v>
      </c>
      <c r="L9" s="99">
        <v>31101.414783947854</v>
      </c>
      <c r="M9" s="99">
        <v>31101.414783947854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t="s">
        <v>107</v>
      </c>
      <c r="H11" s="99" t="s">
        <v>107</v>
      </c>
      <c r="I11" s="99" t="s">
        <v>107</v>
      </c>
      <c r="J11" s="99" t="s">
        <v>107</v>
      </c>
      <c r="K11" s="99" t="s">
        <v>107</v>
      </c>
      <c r="L11" s="99">
        <v>38815.545529080679</v>
      </c>
      <c r="M11" s="99">
        <v>38815.545529080679</v>
      </c>
      <c r="N11" s="90"/>
      <c r="O11" s="90"/>
      <c r="P11" s="90"/>
      <c r="Q11" s="90"/>
      <c r="R11" s="90"/>
    </row>
    <row r="12" spans="1:18" ht="12.75" customHeight="1">
      <c r="A12" s="88"/>
      <c r="B12" s="87" t="s">
        <v>141</v>
      </c>
      <c r="C12" s="90"/>
      <c r="D12" s="90"/>
      <c r="E12" s="99" t="s">
        <v>107</v>
      </c>
      <c r="F12" s="99" t="s">
        <v>107</v>
      </c>
      <c r="G12" s="99" t="s">
        <v>107</v>
      </c>
      <c r="H12" s="99" t="s">
        <v>107</v>
      </c>
      <c r="I12" s="99" t="s">
        <v>107</v>
      </c>
      <c r="J12" s="99" t="s">
        <v>107</v>
      </c>
      <c r="K12" s="99" t="s">
        <v>107</v>
      </c>
      <c r="L12" s="99">
        <v>50476.39539699813</v>
      </c>
      <c r="M12" s="99">
        <v>50476.39539699813</v>
      </c>
      <c r="N12" s="90"/>
      <c r="O12" s="90"/>
      <c r="P12" s="90"/>
      <c r="Q12" s="90"/>
      <c r="R12" s="90"/>
    </row>
    <row r="13" spans="1:18" ht="21" customHeight="1">
      <c r="A13" s="88"/>
      <c r="B13" s="87" t="s">
        <v>142</v>
      </c>
      <c r="C13" s="90"/>
      <c r="D13" s="90"/>
      <c r="E13" s="99" t="s">
        <v>107</v>
      </c>
      <c r="F13" s="99" t="s">
        <v>107</v>
      </c>
      <c r="G13" s="99" t="s">
        <v>107</v>
      </c>
      <c r="H13" s="99" t="s">
        <v>107</v>
      </c>
      <c r="I13" s="99" t="s">
        <v>107</v>
      </c>
      <c r="J13" s="99" t="s">
        <v>107</v>
      </c>
      <c r="K13" s="99" t="s">
        <v>107</v>
      </c>
      <c r="L13" s="99">
        <v>26440.904552367563</v>
      </c>
      <c r="M13" s="99">
        <v>26440.904552367563</v>
      </c>
      <c r="N13" s="90"/>
      <c r="O13" s="90"/>
      <c r="P13" s="90"/>
      <c r="Q13" s="90"/>
      <c r="R13" s="90"/>
    </row>
    <row r="14" spans="1:18">
      <c r="A14" s="88"/>
      <c r="B14" s="87" t="s">
        <v>143</v>
      </c>
      <c r="C14" s="90"/>
      <c r="D14" s="90"/>
      <c r="E14" s="99" t="s">
        <v>107</v>
      </c>
      <c r="F14" s="99" t="s">
        <v>107</v>
      </c>
      <c r="G14" s="99" t="s">
        <v>107</v>
      </c>
      <c r="H14" s="99" t="s">
        <v>107</v>
      </c>
      <c r="I14" s="99" t="s">
        <v>107</v>
      </c>
      <c r="J14" s="99" t="s">
        <v>107</v>
      </c>
      <c r="K14" s="99" t="s">
        <v>107</v>
      </c>
      <c r="L14" s="99">
        <v>34384.201861588597</v>
      </c>
      <c r="M14" s="99">
        <v>34384.201861588597</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99" t="s">
        <v>107</v>
      </c>
      <c r="H16" s="99" t="s">
        <v>107</v>
      </c>
      <c r="I16" s="99" t="s">
        <v>107</v>
      </c>
      <c r="J16" s="99" t="s">
        <v>107</v>
      </c>
      <c r="K16" s="99" t="s">
        <v>107</v>
      </c>
      <c r="L16" s="101">
        <v>7.0216637971807385</v>
      </c>
      <c r="M16" s="101">
        <v>7.0216637971807385</v>
      </c>
      <c r="N16" s="91"/>
      <c r="O16" s="91"/>
      <c r="P16" s="91"/>
      <c r="Q16" s="87"/>
      <c r="R16" s="87"/>
    </row>
    <row r="17" spans="1:18">
      <c r="A17" s="93"/>
      <c r="B17" s="92" t="s">
        <v>95</v>
      </c>
      <c r="C17" s="92"/>
      <c r="D17" s="92"/>
      <c r="E17" s="99" t="s">
        <v>107</v>
      </c>
      <c r="F17" s="99" t="s">
        <v>107</v>
      </c>
      <c r="G17" s="99" t="s">
        <v>107</v>
      </c>
      <c r="H17" s="99" t="s">
        <v>107</v>
      </c>
      <c r="I17" s="99" t="s">
        <v>107</v>
      </c>
      <c r="J17" s="99" t="s">
        <v>107</v>
      </c>
      <c r="K17" s="99" t="s">
        <v>107</v>
      </c>
      <c r="L17" s="101">
        <v>21.784810514195868</v>
      </c>
      <c r="M17" s="101">
        <v>21.784810514195868</v>
      </c>
      <c r="N17" s="92"/>
      <c r="O17" s="92"/>
      <c r="P17" s="92"/>
      <c r="Q17" s="92"/>
      <c r="R17" s="92"/>
    </row>
    <row r="18" spans="1:18">
      <c r="A18" s="93"/>
      <c r="B18" s="92" t="s">
        <v>96</v>
      </c>
      <c r="C18" s="92"/>
      <c r="D18" s="92"/>
      <c r="E18" s="99" t="s">
        <v>107</v>
      </c>
      <c r="F18" s="99" t="s">
        <v>107</v>
      </c>
      <c r="G18" s="99" t="s">
        <v>107</v>
      </c>
      <c r="H18" s="99" t="s">
        <v>107</v>
      </c>
      <c r="I18" s="99" t="s">
        <v>107</v>
      </c>
      <c r="J18" s="99" t="s">
        <v>107</v>
      </c>
      <c r="K18" s="99" t="s">
        <v>107</v>
      </c>
      <c r="L18" s="101">
        <v>17.87547046058317</v>
      </c>
      <c r="M18" s="101">
        <v>17.87547046058317</v>
      </c>
      <c r="N18" s="92"/>
      <c r="O18" s="92"/>
      <c r="P18" s="92"/>
      <c r="Q18" s="92"/>
      <c r="R18" s="92"/>
    </row>
    <row r="19" spans="1:18">
      <c r="A19" s="93"/>
      <c r="B19" s="92" t="s">
        <v>145</v>
      </c>
      <c r="C19" s="92"/>
      <c r="D19" s="92"/>
      <c r="E19" s="99" t="s">
        <v>107</v>
      </c>
      <c r="F19" s="99" t="s">
        <v>107</v>
      </c>
      <c r="G19" s="99" t="s">
        <v>107</v>
      </c>
      <c r="H19" s="99" t="s">
        <v>107</v>
      </c>
      <c r="I19" s="99" t="s">
        <v>107</v>
      </c>
      <c r="J19" s="99" t="s">
        <v>107</v>
      </c>
      <c r="K19" s="99" t="s">
        <v>107</v>
      </c>
      <c r="L19" s="101">
        <v>9.8187336868225366</v>
      </c>
      <c r="M19" s="101">
        <v>9.8187336868225366</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99" t="s">
        <v>107</v>
      </c>
      <c r="H21" s="99" t="s">
        <v>107</v>
      </c>
      <c r="I21" s="99" t="s">
        <v>107</v>
      </c>
      <c r="J21" s="99" t="s">
        <v>107</v>
      </c>
      <c r="K21" s="99" t="s">
        <v>107</v>
      </c>
      <c r="L21" s="101">
        <v>16.548910160005484</v>
      </c>
      <c r="M21" s="101">
        <v>16.548910160005484</v>
      </c>
      <c r="N21" s="92"/>
      <c r="O21" s="92"/>
      <c r="P21" s="92"/>
      <c r="Q21" s="92"/>
      <c r="R21" s="92"/>
    </row>
    <row r="22" spans="1:18">
      <c r="A22" s="93"/>
      <c r="B22" s="92" t="s">
        <v>95</v>
      </c>
      <c r="C22" s="92"/>
      <c r="D22" s="92"/>
      <c r="E22" s="99" t="s">
        <v>107</v>
      </c>
      <c r="F22" s="99" t="s">
        <v>107</v>
      </c>
      <c r="G22" s="99" t="s">
        <v>107</v>
      </c>
      <c r="H22" s="99" t="s">
        <v>107</v>
      </c>
      <c r="I22" s="99" t="s">
        <v>107</v>
      </c>
      <c r="J22" s="99" t="s">
        <v>107</v>
      </c>
      <c r="K22" s="99" t="s">
        <v>107</v>
      </c>
      <c r="L22" s="101">
        <v>47.436072029943467</v>
      </c>
      <c r="M22" s="101">
        <v>47.436072029943467</v>
      </c>
      <c r="N22" s="92"/>
      <c r="O22" s="92"/>
      <c r="P22" s="92"/>
      <c r="Q22" s="92"/>
      <c r="R22" s="92"/>
    </row>
    <row r="23" spans="1:18">
      <c r="A23" s="93"/>
      <c r="B23" s="92" t="s">
        <v>96</v>
      </c>
      <c r="C23" s="92"/>
      <c r="D23" s="92"/>
      <c r="E23" s="99" t="s">
        <v>107</v>
      </c>
      <c r="F23" s="99" t="s">
        <v>107</v>
      </c>
      <c r="G23" s="99" t="s">
        <v>107</v>
      </c>
      <c r="H23" s="99" t="s">
        <v>107</v>
      </c>
      <c r="I23" s="99" t="s">
        <v>107</v>
      </c>
      <c r="J23" s="99" t="s">
        <v>107</v>
      </c>
      <c r="K23" s="99" t="s">
        <v>107</v>
      </c>
      <c r="L23" s="101">
        <v>31.09688970129746</v>
      </c>
      <c r="M23" s="101">
        <v>31.09688970129746</v>
      </c>
      <c r="N23" s="92"/>
      <c r="O23" s="92"/>
      <c r="P23" s="92"/>
      <c r="Q23" s="92"/>
      <c r="R23" s="92"/>
    </row>
    <row r="24" spans="1:18">
      <c r="A24" s="93"/>
      <c r="B24" s="92" t="s">
        <v>145</v>
      </c>
      <c r="C24" s="92"/>
      <c r="D24" s="92"/>
      <c r="E24" s="99" t="s">
        <v>107</v>
      </c>
      <c r="F24" s="99" t="s">
        <v>107</v>
      </c>
      <c r="G24" s="99" t="s">
        <v>107</v>
      </c>
      <c r="H24" s="99" t="s">
        <v>107</v>
      </c>
      <c r="I24" s="99" t="s">
        <v>107</v>
      </c>
      <c r="J24" s="99" t="s">
        <v>107</v>
      </c>
      <c r="K24" s="99" t="s">
        <v>107</v>
      </c>
      <c r="L24" s="101">
        <v>18.783377925133614</v>
      </c>
      <c r="M24" s="101">
        <v>18.783377925133614</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t="s">
        <v>107</v>
      </c>
      <c r="H26" s="99" t="s">
        <v>107</v>
      </c>
      <c r="I26" s="99" t="s">
        <v>107</v>
      </c>
      <c r="J26" s="99" t="s">
        <v>107</v>
      </c>
      <c r="K26" s="99" t="s">
        <v>107</v>
      </c>
      <c r="L26" s="99">
        <v>29088741.0843</v>
      </c>
      <c r="M26" s="99">
        <v>29088741.0843</v>
      </c>
      <c r="N26" s="90"/>
      <c r="O26" s="90"/>
      <c r="P26" s="90"/>
      <c r="Q26" s="90"/>
      <c r="R26" s="90"/>
    </row>
    <row r="27" spans="1:18">
      <c r="A27" s="88"/>
      <c r="B27" s="90" t="s">
        <v>102</v>
      </c>
      <c r="C27" s="90"/>
      <c r="D27" s="90"/>
      <c r="E27" s="99" t="s">
        <v>107</v>
      </c>
      <c r="F27" s="99" t="s">
        <v>107</v>
      </c>
      <c r="G27" s="99" t="s">
        <v>107</v>
      </c>
      <c r="H27" s="99" t="s">
        <v>107</v>
      </c>
      <c r="I27" s="99" t="s">
        <v>107</v>
      </c>
      <c r="J27" s="99" t="s">
        <v>107</v>
      </c>
      <c r="K27" s="99" t="s">
        <v>107</v>
      </c>
      <c r="L27" s="99">
        <v>18641640.728</v>
      </c>
      <c r="M27" s="99">
        <v>18641640.728</v>
      </c>
      <c r="N27" s="90"/>
      <c r="O27" s="90"/>
      <c r="P27" s="90"/>
      <c r="Q27" s="90"/>
      <c r="R27" s="90"/>
    </row>
    <row r="28" spans="1:18">
      <c r="A28" s="88"/>
      <c r="B28" s="90" t="s">
        <v>205</v>
      </c>
      <c r="C28" s="90"/>
      <c r="D28" s="90"/>
      <c r="E28" s="99" t="s">
        <v>107</v>
      </c>
      <c r="F28" s="99" t="s">
        <v>107</v>
      </c>
      <c r="G28" s="99" t="s">
        <v>107</v>
      </c>
      <c r="H28" s="99" t="s">
        <v>107</v>
      </c>
      <c r="I28" s="99" t="s">
        <v>107</v>
      </c>
      <c r="J28" s="99" t="s">
        <v>107</v>
      </c>
      <c r="K28" s="99" t="s">
        <v>107</v>
      </c>
      <c r="L28" s="99">
        <v>5693661.2697000001</v>
      </c>
      <c r="M28" s="99">
        <v>5693661.2697000001</v>
      </c>
      <c r="N28" s="90"/>
      <c r="O28" s="90"/>
      <c r="P28" s="90"/>
      <c r="Q28" s="90"/>
      <c r="R28" s="90"/>
    </row>
    <row r="29" spans="1:18">
      <c r="A29" s="88"/>
      <c r="B29" s="90" t="s">
        <v>24</v>
      </c>
      <c r="C29" s="90"/>
      <c r="D29" s="90"/>
      <c r="E29" s="99" t="s">
        <v>107</v>
      </c>
      <c r="F29" s="99" t="s">
        <v>107</v>
      </c>
      <c r="G29" s="99" t="s">
        <v>107</v>
      </c>
      <c r="H29" s="99" t="s">
        <v>107</v>
      </c>
      <c r="I29" s="99" t="s">
        <v>107</v>
      </c>
      <c r="J29" s="99" t="s">
        <v>107</v>
      </c>
      <c r="K29" s="99" t="s">
        <v>107</v>
      </c>
      <c r="L29" s="99">
        <v>3193234.7722999998</v>
      </c>
      <c r="M29" s="99">
        <v>3193234.7722999998</v>
      </c>
      <c r="N29" s="90"/>
      <c r="O29" s="90"/>
      <c r="P29" s="90"/>
      <c r="Q29" s="90"/>
      <c r="R29" s="90"/>
    </row>
    <row r="30" spans="1:18">
      <c r="A30" s="88"/>
      <c r="B30" s="90" t="s">
        <v>103</v>
      </c>
      <c r="C30" s="90"/>
      <c r="D30" s="90"/>
      <c r="E30" s="99" t="s">
        <v>107</v>
      </c>
      <c r="F30" s="99" t="s">
        <v>107</v>
      </c>
      <c r="G30" s="99" t="s">
        <v>107</v>
      </c>
      <c r="H30" s="99" t="s">
        <v>107</v>
      </c>
      <c r="I30" s="99" t="s">
        <v>107</v>
      </c>
      <c r="J30" s="99" t="s">
        <v>107</v>
      </c>
      <c r="K30" s="99" t="s">
        <v>107</v>
      </c>
      <c r="L30" s="99">
        <v>1560204.3143</v>
      </c>
      <c r="M30" s="99">
        <v>1560204.3143</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t="s">
        <v>107</v>
      </c>
      <c r="H32" s="99" t="s">
        <v>107</v>
      </c>
      <c r="I32" s="99" t="s">
        <v>107</v>
      </c>
      <c r="J32" s="99" t="s">
        <v>107</v>
      </c>
      <c r="K32" s="99" t="s">
        <v>107</v>
      </c>
      <c r="L32" s="99">
        <v>32126416.084300004</v>
      </c>
      <c r="M32" s="99">
        <v>32126416.084300004</v>
      </c>
      <c r="N32" s="90"/>
      <c r="O32" s="90"/>
      <c r="P32" s="90"/>
      <c r="Q32" s="90"/>
      <c r="R32" s="90"/>
    </row>
    <row r="33" spans="1:18">
      <c r="A33" s="88"/>
      <c r="B33" s="90" t="s">
        <v>102</v>
      </c>
      <c r="C33" s="90"/>
      <c r="D33" s="90"/>
      <c r="E33" s="99" t="s">
        <v>107</v>
      </c>
      <c r="F33" s="99" t="s">
        <v>107</v>
      </c>
      <c r="G33" s="99" t="s">
        <v>107</v>
      </c>
      <c r="H33" s="99" t="s">
        <v>107</v>
      </c>
      <c r="I33" s="99" t="s">
        <v>107</v>
      </c>
      <c r="J33" s="99" t="s">
        <v>107</v>
      </c>
      <c r="K33" s="99" t="s">
        <v>107</v>
      </c>
      <c r="L33" s="99">
        <v>20688685.767000001</v>
      </c>
      <c r="M33" s="99">
        <v>20688685.767000001</v>
      </c>
      <c r="N33" s="90"/>
      <c r="O33" s="90"/>
      <c r="P33" s="90"/>
      <c r="Q33" s="90"/>
      <c r="R33" s="90"/>
    </row>
    <row r="34" spans="1:18">
      <c r="A34" s="88"/>
      <c r="B34" s="90" t="s">
        <v>205</v>
      </c>
      <c r="C34" s="90"/>
      <c r="D34" s="90"/>
      <c r="E34" s="99" t="s">
        <v>107</v>
      </c>
      <c r="F34" s="99" t="s">
        <v>107</v>
      </c>
      <c r="G34" s="99" t="s">
        <v>107</v>
      </c>
      <c r="H34" s="99" t="s">
        <v>107</v>
      </c>
      <c r="I34" s="99" t="s">
        <v>107</v>
      </c>
      <c r="J34" s="99" t="s">
        <v>107</v>
      </c>
      <c r="K34" s="99" t="s">
        <v>107</v>
      </c>
      <c r="L34" s="99">
        <v>6215232.9796000002</v>
      </c>
      <c r="M34" s="99">
        <v>6215232.9796000002</v>
      </c>
      <c r="N34" s="90"/>
      <c r="O34" s="90"/>
      <c r="P34" s="90"/>
      <c r="Q34" s="90"/>
      <c r="R34" s="90"/>
    </row>
    <row r="35" spans="1:18">
      <c r="A35" s="88"/>
      <c r="B35" s="90" t="s">
        <v>24</v>
      </c>
      <c r="C35" s="90"/>
      <c r="D35" s="90"/>
      <c r="E35" s="99" t="s">
        <v>107</v>
      </c>
      <c r="F35" s="99" t="s">
        <v>107</v>
      </c>
      <c r="G35" s="99" t="s">
        <v>107</v>
      </c>
      <c r="H35" s="99" t="s">
        <v>107</v>
      </c>
      <c r="I35" s="99" t="s">
        <v>107</v>
      </c>
      <c r="J35" s="99" t="s">
        <v>107</v>
      </c>
      <c r="K35" s="99" t="s">
        <v>107</v>
      </c>
      <c r="L35" s="99">
        <v>3513574.3854</v>
      </c>
      <c r="M35" s="99">
        <v>3513574.3854</v>
      </c>
      <c r="N35" s="90"/>
      <c r="O35" s="90"/>
      <c r="P35" s="90"/>
      <c r="Q35" s="90"/>
      <c r="R35" s="90"/>
    </row>
    <row r="36" spans="1:18">
      <c r="A36" s="88"/>
      <c r="B36" s="90" t="s">
        <v>103</v>
      </c>
      <c r="C36" s="90"/>
      <c r="D36" s="90"/>
      <c r="E36" s="99" t="s">
        <v>107</v>
      </c>
      <c r="F36" s="99" t="s">
        <v>107</v>
      </c>
      <c r="G36" s="99" t="s">
        <v>107</v>
      </c>
      <c r="H36" s="99" t="s">
        <v>107</v>
      </c>
      <c r="I36" s="99" t="s">
        <v>107</v>
      </c>
      <c r="J36" s="99" t="s">
        <v>107</v>
      </c>
      <c r="K36" s="99" t="s">
        <v>107</v>
      </c>
      <c r="L36" s="99">
        <v>1708922.9523</v>
      </c>
      <c r="M36" s="99">
        <v>1708922.9523</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99" t="s">
        <v>107</v>
      </c>
      <c r="F38" s="99" t="s">
        <v>107</v>
      </c>
      <c r="G38" s="99" t="s">
        <v>107</v>
      </c>
      <c r="H38" s="99" t="s">
        <v>107</v>
      </c>
      <c r="I38" s="99" t="s">
        <v>107</v>
      </c>
      <c r="J38" s="99" t="s">
        <v>107</v>
      </c>
      <c r="K38" s="99" t="s">
        <v>107</v>
      </c>
      <c r="L38" s="100">
        <v>551</v>
      </c>
      <c r="M38" s="99">
        <v>551</v>
      </c>
      <c r="N38" s="87"/>
      <c r="O38" s="87"/>
      <c r="P38" s="87"/>
      <c r="Q38" s="87"/>
      <c r="R38" s="87"/>
    </row>
    <row r="39" spans="1:18" ht="12.75" customHeight="1">
      <c r="A39" s="94"/>
      <c r="B39" s="95" t="s">
        <v>174</v>
      </c>
      <c r="C39" s="97"/>
      <c r="D39" s="97"/>
      <c r="E39" s="99" t="s">
        <v>107</v>
      </c>
      <c r="F39" s="99" t="s">
        <v>107</v>
      </c>
      <c r="G39" s="99" t="s">
        <v>107</v>
      </c>
      <c r="H39" s="99" t="s">
        <v>107</v>
      </c>
      <c r="I39" s="99" t="s">
        <v>107</v>
      </c>
      <c r="J39" s="99" t="s">
        <v>107</v>
      </c>
      <c r="K39" s="99" t="s">
        <v>107</v>
      </c>
      <c r="L39" s="100">
        <v>533</v>
      </c>
      <c r="M39" s="99">
        <v>533</v>
      </c>
      <c r="N39" s="97"/>
      <c r="O39" s="97"/>
      <c r="P39" s="92"/>
      <c r="Q39" s="95"/>
      <c r="R39" s="95"/>
    </row>
    <row r="40" spans="1:18">
      <c r="A40" s="94"/>
      <c r="B40" s="95" t="s">
        <v>105</v>
      </c>
      <c r="E40" s="99" t="s">
        <v>107</v>
      </c>
      <c r="F40" s="99" t="s">
        <v>107</v>
      </c>
      <c r="G40" s="99" t="s">
        <v>107</v>
      </c>
      <c r="H40" s="99" t="s">
        <v>107</v>
      </c>
      <c r="I40" s="99" t="s">
        <v>107</v>
      </c>
      <c r="J40" s="99" t="s">
        <v>107</v>
      </c>
      <c r="K40" s="99" t="s">
        <v>107</v>
      </c>
      <c r="L40" s="103">
        <v>782.45</v>
      </c>
      <c r="M40" s="99">
        <v>782.45</v>
      </c>
    </row>
    <row r="41" spans="1:18" ht="21" customHeight="1">
      <c r="A41" s="94" t="s">
        <v>110</v>
      </c>
      <c r="B41" s="95"/>
      <c r="E41" s="100"/>
      <c r="F41" s="100"/>
      <c r="G41" s="100"/>
      <c r="H41" s="100"/>
      <c r="I41" s="100"/>
      <c r="J41" s="100"/>
      <c r="K41" s="100"/>
      <c r="M41" s="99"/>
    </row>
    <row r="42" spans="1:18" ht="12.75" customHeight="1">
      <c r="B42" s="89" t="s">
        <v>146</v>
      </c>
    </row>
    <row r="43" spans="1:18">
      <c r="B43" s="87" t="s">
        <v>165</v>
      </c>
      <c r="E43" s="99" t="s">
        <v>107</v>
      </c>
      <c r="F43" s="99" t="s">
        <v>107</v>
      </c>
      <c r="G43" s="99" t="s">
        <v>107</v>
      </c>
      <c r="H43" s="99" t="s">
        <v>107</v>
      </c>
      <c r="I43" s="99" t="s">
        <v>107</v>
      </c>
      <c r="J43" s="99" t="s">
        <v>107</v>
      </c>
      <c r="K43" s="99" t="s">
        <v>107</v>
      </c>
      <c r="L43" s="101">
        <v>75.907935127000002</v>
      </c>
      <c r="M43" s="99">
        <v>75.907935127000002</v>
      </c>
      <c r="N43" s="103"/>
    </row>
    <row r="44" spans="1:18">
      <c r="A44" s="94"/>
      <c r="B44" s="95" t="s">
        <v>98</v>
      </c>
      <c r="E44" s="99" t="s">
        <v>107</v>
      </c>
      <c r="F44" s="99" t="s">
        <v>107</v>
      </c>
      <c r="G44" s="99" t="s">
        <v>107</v>
      </c>
      <c r="H44" s="99" t="s">
        <v>107</v>
      </c>
      <c r="I44" s="99" t="s">
        <v>107</v>
      </c>
      <c r="J44" s="99" t="s">
        <v>107</v>
      </c>
      <c r="K44" s="99" t="s">
        <v>107</v>
      </c>
      <c r="L44" s="101">
        <v>24.466588757</v>
      </c>
      <c r="M44" s="99">
        <v>24.466588757</v>
      </c>
      <c r="N44" s="103"/>
    </row>
    <row r="45" spans="1:18">
      <c r="A45" s="94"/>
      <c r="B45" s="95" t="s">
        <v>99</v>
      </c>
      <c r="E45" s="99" t="s">
        <v>107</v>
      </c>
      <c r="F45" s="99" t="s">
        <v>107</v>
      </c>
      <c r="G45" s="99" t="s">
        <v>107</v>
      </c>
      <c r="H45" s="99" t="s">
        <v>107</v>
      </c>
      <c r="I45" s="99" t="s">
        <v>107</v>
      </c>
      <c r="J45" s="99" t="s">
        <v>107</v>
      </c>
      <c r="K45" s="99" t="s">
        <v>107</v>
      </c>
      <c r="L45" s="101">
        <v>29.817397039999999</v>
      </c>
      <c r="M45" s="99">
        <v>29.817397039999999</v>
      </c>
      <c r="N45" s="103"/>
    </row>
    <row r="46" spans="1:18">
      <c r="B46" s="95" t="s">
        <v>167</v>
      </c>
      <c r="E46" s="99" t="s">
        <v>107</v>
      </c>
      <c r="F46" s="99" t="s">
        <v>107</v>
      </c>
      <c r="G46" s="99" t="s">
        <v>107</v>
      </c>
      <c r="H46" s="99" t="s">
        <v>107</v>
      </c>
      <c r="I46" s="99" t="s">
        <v>107</v>
      </c>
      <c r="J46" s="99" t="s">
        <v>107</v>
      </c>
      <c r="K46" s="99" t="s">
        <v>107</v>
      </c>
      <c r="L46" s="99">
        <v>54.283985797</v>
      </c>
      <c r="M46" s="99">
        <v>54.283985797</v>
      </c>
      <c r="N46" s="103"/>
    </row>
    <row r="47" spans="1:18" ht="21" customHeight="1">
      <c r="B47" s="89" t="s">
        <v>147</v>
      </c>
      <c r="E47" s="99"/>
      <c r="F47" s="99"/>
      <c r="G47" s="99"/>
      <c r="H47" s="99"/>
      <c r="I47" s="99"/>
      <c r="J47" s="99"/>
      <c r="K47" s="99"/>
      <c r="L47" s="101"/>
      <c r="M47" s="101"/>
      <c r="N47" s="102"/>
    </row>
    <row r="48" spans="1:18">
      <c r="B48" s="87" t="s">
        <v>165</v>
      </c>
      <c r="E48" s="99" t="s">
        <v>107</v>
      </c>
      <c r="F48" s="99" t="s">
        <v>107</v>
      </c>
      <c r="G48" s="99" t="s">
        <v>107</v>
      </c>
      <c r="H48" s="99" t="s">
        <v>107</v>
      </c>
      <c r="I48" s="99" t="s">
        <v>107</v>
      </c>
      <c r="J48" s="99" t="s">
        <v>107</v>
      </c>
      <c r="K48" s="99" t="s">
        <v>107</v>
      </c>
      <c r="L48" s="101">
        <v>32.207558977999994</v>
      </c>
      <c r="M48" s="99">
        <v>32.207558977999994</v>
      </c>
      <c r="N48" s="103"/>
    </row>
    <row r="49" spans="1:14">
      <c r="B49" s="95" t="s">
        <v>98</v>
      </c>
      <c r="E49" s="99" t="s">
        <v>107</v>
      </c>
      <c r="F49" s="99" t="s">
        <v>107</v>
      </c>
      <c r="G49" s="99" t="s">
        <v>107</v>
      </c>
      <c r="H49" s="99" t="s">
        <v>107</v>
      </c>
      <c r="I49" s="99" t="s">
        <v>107</v>
      </c>
      <c r="J49" s="99" t="s">
        <v>107</v>
      </c>
      <c r="K49" s="99" t="s">
        <v>107</v>
      </c>
      <c r="L49" s="101">
        <v>11.23617486</v>
      </c>
      <c r="M49" s="99">
        <v>11.23617486</v>
      </c>
      <c r="N49" s="103"/>
    </row>
    <row r="50" spans="1:14">
      <c r="B50" s="95" t="s">
        <v>99</v>
      </c>
      <c r="E50" s="99" t="s">
        <v>107</v>
      </c>
      <c r="F50" s="99" t="s">
        <v>107</v>
      </c>
      <c r="G50" s="99" t="s">
        <v>107</v>
      </c>
      <c r="H50" s="99" t="s">
        <v>107</v>
      </c>
      <c r="I50" s="99" t="s">
        <v>107</v>
      </c>
      <c r="J50" s="99" t="s">
        <v>107</v>
      </c>
      <c r="K50" s="99" t="s">
        <v>107</v>
      </c>
      <c r="L50" s="101">
        <v>17.139977827999999</v>
      </c>
      <c r="M50" s="99">
        <v>17.139977827999999</v>
      </c>
      <c r="N50" s="103"/>
    </row>
    <row r="51" spans="1:14">
      <c r="B51" s="95" t="s">
        <v>167</v>
      </c>
      <c r="E51" s="99" t="s">
        <v>107</v>
      </c>
      <c r="F51" s="99" t="s">
        <v>107</v>
      </c>
      <c r="G51" s="99" t="s">
        <v>107</v>
      </c>
      <c r="H51" s="99" t="s">
        <v>107</v>
      </c>
      <c r="I51" s="99" t="s">
        <v>107</v>
      </c>
      <c r="J51" s="99" t="s">
        <v>107</v>
      </c>
      <c r="K51" s="99" t="s">
        <v>107</v>
      </c>
      <c r="L51" s="99">
        <v>28.376152687999998</v>
      </c>
      <c r="M51" s="99">
        <v>28.376152687999998</v>
      </c>
      <c r="N51" s="103"/>
    </row>
    <row r="54" spans="1:14">
      <c r="A54" s="82" t="s">
        <v>225</v>
      </c>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6" tint="0.39997558519241921"/>
    <pageSetUpPr fitToPage="1"/>
  </sheetPr>
  <dimension ref="A1:R58"/>
  <sheetViews>
    <sheetView zoomScale="69" zoomScaleNormal="69" workbookViewId="0">
      <pane ySplit="4" topLeftCell="A5" activePane="bottomLeft" state="frozen"/>
      <selection activeCell="C18" sqref="C18"/>
      <selection pane="bottomLeft" activeCell="L2" sqref="L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255</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13245.341952736318</v>
      </c>
      <c r="F6" s="99">
        <v>17422.725909016728</v>
      </c>
      <c r="G6" s="99">
        <v>14915.462259863945</v>
      </c>
      <c r="H6" s="99">
        <v>14443.214191616766</v>
      </c>
      <c r="I6" s="99">
        <v>13661.865102639296</v>
      </c>
      <c r="J6" s="99">
        <v>16599.99431818182</v>
      </c>
      <c r="K6" s="99" t="s">
        <v>107</v>
      </c>
      <c r="L6" s="99">
        <v>13775.063964781217</v>
      </c>
      <c r="M6" s="99">
        <v>15458.830076902677</v>
      </c>
      <c r="N6" s="90"/>
      <c r="O6" s="90"/>
      <c r="P6" s="90"/>
      <c r="Q6" s="90"/>
      <c r="R6" s="90"/>
    </row>
    <row r="7" spans="1:18" ht="12.75" customHeight="1">
      <c r="A7" s="88"/>
      <c r="B7" s="87" t="s">
        <v>141</v>
      </c>
      <c r="C7" s="90"/>
      <c r="D7" s="90"/>
      <c r="E7" s="99">
        <v>21238.686169029846</v>
      </c>
      <c r="F7" s="99">
        <v>24305.072447980416</v>
      </c>
      <c r="G7" s="99">
        <v>22733.256468027212</v>
      </c>
      <c r="H7" s="99">
        <v>21570.347113652697</v>
      </c>
      <c r="I7" s="99">
        <v>18329.700879765394</v>
      </c>
      <c r="J7" s="99">
        <v>22962.268465909092</v>
      </c>
      <c r="K7" s="99" t="s">
        <v>107</v>
      </c>
      <c r="L7" s="99">
        <v>21219.471572678762</v>
      </c>
      <c r="M7" s="99">
        <v>22590.197952983293</v>
      </c>
      <c r="N7" s="90"/>
      <c r="O7" s="90"/>
      <c r="P7" s="90"/>
      <c r="Q7" s="90"/>
      <c r="R7" s="90"/>
    </row>
    <row r="8" spans="1:18" ht="21" customHeight="1">
      <c r="A8" s="88"/>
      <c r="B8" s="87" t="s">
        <v>142</v>
      </c>
      <c r="C8" s="90"/>
      <c r="D8" s="90"/>
      <c r="E8" s="99">
        <v>18965.725609973284</v>
      </c>
      <c r="F8" s="99">
        <v>21649.593336065678</v>
      </c>
      <c r="G8" s="99">
        <v>20606.305615931695</v>
      </c>
      <c r="H8" s="99">
        <v>19942.813113327873</v>
      </c>
      <c r="I8" s="99">
        <v>21523.859979078803</v>
      </c>
      <c r="J8" s="99">
        <v>21432.288762066459</v>
      </c>
      <c r="K8" s="99" t="s">
        <v>107</v>
      </c>
      <c r="L8" s="99">
        <v>18674.412136446696</v>
      </c>
      <c r="M8" s="99">
        <v>20614.994368547257</v>
      </c>
      <c r="N8" s="90"/>
      <c r="O8" s="90"/>
      <c r="P8" s="90"/>
      <c r="Q8" s="90"/>
      <c r="R8" s="90"/>
    </row>
    <row r="9" spans="1:18" ht="12.75" customHeight="1">
      <c r="A9" s="88"/>
      <c r="B9" s="87" t="s">
        <v>143</v>
      </c>
      <c r="C9" s="90"/>
      <c r="D9" s="90"/>
      <c r="E9" s="99">
        <v>30411.226500267137</v>
      </c>
      <c r="F9" s="99">
        <v>30201.642225805226</v>
      </c>
      <c r="G9" s="99">
        <v>31406.899917951167</v>
      </c>
      <c r="H9" s="99">
        <v>29783.772197110484</v>
      </c>
      <c r="I9" s="99">
        <v>28877.895677527264</v>
      </c>
      <c r="J9" s="99">
        <v>29646.634749412337</v>
      </c>
      <c r="K9" s="99" t="s">
        <v>107</v>
      </c>
      <c r="L9" s="99">
        <v>28766.556618462248</v>
      </c>
      <c r="M9" s="99">
        <v>30124.970729895304</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14336.996297263682</v>
      </c>
      <c r="F11" s="99">
        <v>19201.157662994694</v>
      </c>
      <c r="G11" s="99">
        <v>16267.53358367347</v>
      </c>
      <c r="H11" s="99">
        <v>15445.909500598802</v>
      </c>
      <c r="I11" s="99">
        <v>14923.120256304985</v>
      </c>
      <c r="J11" s="99">
        <v>17882.779829545456</v>
      </c>
      <c r="K11" s="99" t="s">
        <v>107</v>
      </c>
      <c r="L11" s="99">
        <v>14873.382423692636</v>
      </c>
      <c r="M11" s="99">
        <v>16840.919065818085</v>
      </c>
      <c r="N11" s="90"/>
      <c r="O11" s="90"/>
      <c r="P11" s="90"/>
      <c r="Q11" s="90"/>
      <c r="R11" s="90"/>
    </row>
    <row r="12" spans="1:18" ht="12.75" customHeight="1">
      <c r="A12" s="88"/>
      <c r="B12" s="87" t="s">
        <v>141</v>
      </c>
      <c r="C12" s="90"/>
      <c r="D12" s="90"/>
      <c r="E12" s="99">
        <v>22918.528193656715</v>
      </c>
      <c r="F12" s="99">
        <v>26540.051835577313</v>
      </c>
      <c r="G12" s="99">
        <v>24812.73883265306</v>
      </c>
      <c r="H12" s="99">
        <v>23106.21087497006</v>
      </c>
      <c r="I12" s="99">
        <v>19702.741128739002</v>
      </c>
      <c r="J12" s="99">
        <v>24607.383522727272</v>
      </c>
      <c r="K12" s="99" t="s">
        <v>107</v>
      </c>
      <c r="L12" s="99">
        <v>22919.365352401281</v>
      </c>
      <c r="M12" s="99">
        <v>24497.779626279502</v>
      </c>
      <c r="N12" s="90"/>
      <c r="O12" s="90"/>
      <c r="P12" s="90"/>
      <c r="Q12" s="90"/>
      <c r="R12" s="90"/>
    </row>
    <row r="13" spans="1:18" ht="21" customHeight="1">
      <c r="A13" s="88"/>
      <c r="B13" s="87" t="s">
        <v>142</v>
      </c>
      <c r="C13" s="90"/>
      <c r="D13" s="90"/>
      <c r="E13" s="99">
        <v>20528.842427426534</v>
      </c>
      <c r="F13" s="99">
        <v>23859.4842825589</v>
      </c>
      <c r="G13" s="99">
        <v>22474.246040944749</v>
      </c>
      <c r="H13" s="99">
        <v>21327.308620446074</v>
      </c>
      <c r="I13" s="99">
        <v>23510.929762116502</v>
      </c>
      <c r="J13" s="99">
        <v>23088.495925295887</v>
      </c>
      <c r="K13" s="99" t="s">
        <v>107</v>
      </c>
      <c r="L13" s="99">
        <v>20163.36722305958</v>
      </c>
      <c r="M13" s="99">
        <v>22458.067652979844</v>
      </c>
      <c r="N13" s="90"/>
      <c r="O13" s="90"/>
      <c r="P13" s="90"/>
      <c r="Q13" s="90"/>
      <c r="R13" s="90"/>
    </row>
    <row r="14" spans="1:18">
      <c r="A14" s="88"/>
      <c r="B14" s="87" t="s">
        <v>143</v>
      </c>
      <c r="C14" s="90"/>
      <c r="D14" s="90"/>
      <c r="E14" s="99">
        <v>32816.556843633123</v>
      </c>
      <c r="F14" s="99">
        <v>32978.842252290211</v>
      </c>
      <c r="G14" s="99">
        <v>34279.787689168748</v>
      </c>
      <c r="H14" s="99">
        <v>31904.452784764107</v>
      </c>
      <c r="I14" s="99">
        <v>31041.079535845271</v>
      </c>
      <c r="J14" s="99">
        <v>31770.646376689354</v>
      </c>
      <c r="K14" s="99" t="s">
        <v>107</v>
      </c>
      <c r="L14" s="99">
        <v>31071.048061252048</v>
      </c>
      <c r="M14" s="99">
        <v>32668.810416140459</v>
      </c>
      <c r="N14" s="90"/>
      <c r="O14" s="90"/>
      <c r="P14" s="90"/>
      <c r="Q14" s="90"/>
      <c r="R14" s="90"/>
    </row>
    <row r="15" spans="1:18" ht="21" customHeight="1">
      <c r="A15" s="82" t="s">
        <v>130</v>
      </c>
      <c r="B15" s="91"/>
      <c r="C15" s="91"/>
      <c r="D15" s="91"/>
      <c r="E15" s="98"/>
      <c r="F15" s="98"/>
      <c r="G15" s="98"/>
      <c r="H15" s="98"/>
      <c r="I15" s="98"/>
      <c r="J15" s="98"/>
      <c r="K15" s="99"/>
      <c r="L15" s="98"/>
      <c r="M15" s="98"/>
      <c r="N15" s="91"/>
      <c r="O15" s="91"/>
      <c r="P15" s="91"/>
      <c r="Q15" s="87"/>
      <c r="R15" s="87"/>
    </row>
    <row r="16" spans="1:18" ht="14.25" customHeight="1">
      <c r="B16" s="92" t="s">
        <v>166</v>
      </c>
      <c r="C16" s="91"/>
      <c r="D16" s="91"/>
      <c r="E16" s="101">
        <v>9.5787304787242054</v>
      </c>
      <c r="F16" s="101">
        <v>9.3541905137880921</v>
      </c>
      <c r="G16" s="101">
        <v>8.9935661046746187</v>
      </c>
      <c r="H16" s="101">
        <v>9.6616749321708504</v>
      </c>
      <c r="I16" s="101">
        <v>8.6367059545296776</v>
      </c>
      <c r="J16" s="101">
        <v>11.8235681800632</v>
      </c>
      <c r="K16" s="99" t="s">
        <v>107</v>
      </c>
      <c r="L16" s="101">
        <v>10.731713164710122</v>
      </c>
      <c r="M16" s="101">
        <v>9.6424329183786117</v>
      </c>
      <c r="N16" s="91"/>
      <c r="O16" s="91"/>
      <c r="P16" s="91"/>
      <c r="Q16" s="87"/>
      <c r="R16" s="87"/>
    </row>
    <row r="17" spans="1:18">
      <c r="A17" s="93"/>
      <c r="B17" s="92" t="s">
        <v>95</v>
      </c>
      <c r="C17" s="92"/>
      <c r="D17" s="92"/>
      <c r="E17" s="101">
        <v>137.14635697752419</v>
      </c>
      <c r="F17" s="101">
        <v>165.8495341319269</v>
      </c>
      <c r="G17" s="101">
        <v>34.860056465472866</v>
      </c>
      <c r="H17" s="101">
        <v>94.777027027065373</v>
      </c>
      <c r="I17" s="101">
        <v>105.57500615941923</v>
      </c>
      <c r="J17" s="101">
        <v>111.49248350379622</v>
      </c>
      <c r="K17" s="99" t="s">
        <v>107</v>
      </c>
      <c r="L17" s="101">
        <v>80.878689561521838</v>
      </c>
      <c r="M17" s="101">
        <v>81.316175261650542</v>
      </c>
      <c r="N17" s="92"/>
      <c r="O17" s="92"/>
      <c r="P17" s="92"/>
      <c r="Q17" s="92"/>
      <c r="R17" s="92"/>
    </row>
    <row r="18" spans="1:18">
      <c r="A18" s="93"/>
      <c r="B18" s="92" t="s">
        <v>96</v>
      </c>
      <c r="C18" s="92"/>
      <c r="D18" s="92"/>
      <c r="E18" s="101">
        <v>16.217947128797046</v>
      </c>
      <c r="F18" s="101">
        <v>13.987099638881741</v>
      </c>
      <c r="G18" s="101">
        <v>28.333996861730942</v>
      </c>
      <c r="H18" s="101">
        <v>13.817128712764966</v>
      </c>
      <c r="I18" s="101">
        <v>13.178454948031385</v>
      </c>
      <c r="J18" s="101">
        <v>19.74259255378232</v>
      </c>
      <c r="K18" s="99" t="s">
        <v>107</v>
      </c>
      <c r="L18" s="101">
        <v>21.418834332598863</v>
      </c>
      <c r="M18" s="101">
        <v>17.047841914580594</v>
      </c>
      <c r="N18" s="92"/>
      <c r="O18" s="92"/>
      <c r="P18" s="92"/>
      <c r="Q18" s="92"/>
      <c r="R18" s="92"/>
    </row>
    <row r="19" spans="1:18">
      <c r="A19" s="93"/>
      <c r="B19" s="92" t="s">
        <v>145</v>
      </c>
      <c r="C19" s="92"/>
      <c r="D19" s="92"/>
      <c r="E19" s="101">
        <v>14.502933908444843</v>
      </c>
      <c r="F19" s="101">
        <v>12.899229207780722</v>
      </c>
      <c r="G19" s="101">
        <v>15.630026537121577</v>
      </c>
      <c r="H19" s="101">
        <v>12.05908708921293</v>
      </c>
      <c r="I19" s="101">
        <v>11.715999258759718</v>
      </c>
      <c r="J19" s="101">
        <v>16.772578953350891</v>
      </c>
      <c r="K19" s="99" t="s">
        <v>107</v>
      </c>
      <c r="L19" s="101">
        <v>16.93420511867825</v>
      </c>
      <c r="M19" s="101">
        <v>14.093215596057693</v>
      </c>
      <c r="N19" s="92"/>
      <c r="O19" s="92"/>
      <c r="P19" s="92"/>
      <c r="Q19" s="92"/>
      <c r="R19" s="92"/>
    </row>
    <row r="20" spans="1:18" ht="21" customHeight="1">
      <c r="A20" s="82" t="s">
        <v>150</v>
      </c>
      <c r="B20" s="91"/>
      <c r="C20" s="92"/>
      <c r="D20" s="92"/>
      <c r="E20" s="98"/>
      <c r="F20" s="98"/>
      <c r="G20" s="98"/>
      <c r="H20" s="98"/>
      <c r="I20" s="98"/>
      <c r="J20" s="98"/>
      <c r="K20" s="99"/>
      <c r="L20" s="98"/>
      <c r="M20" s="98"/>
      <c r="N20" s="92"/>
      <c r="O20" s="92"/>
      <c r="P20" s="92"/>
      <c r="Q20" s="92"/>
      <c r="R20" s="92"/>
    </row>
    <row r="21" spans="1:18">
      <c r="A21" s="93"/>
      <c r="B21" s="92" t="s">
        <v>166</v>
      </c>
      <c r="C21" s="92"/>
      <c r="D21" s="92"/>
      <c r="E21" s="101">
        <v>21.703259191281948</v>
      </c>
      <c r="F21" s="101">
        <v>15.794067832096957</v>
      </c>
      <c r="G21" s="101">
        <v>20.657195910213304</v>
      </c>
      <c r="H21" s="101">
        <v>21.619410374752942</v>
      </c>
      <c r="I21" s="101">
        <v>15.947965095471696</v>
      </c>
      <c r="J21" s="101">
        <v>19.817186791331885</v>
      </c>
      <c r="K21" s="99" t="s">
        <v>107</v>
      </c>
      <c r="L21" s="101">
        <v>27.069174897279328</v>
      </c>
      <c r="M21" s="101">
        <v>19.16469701081909</v>
      </c>
      <c r="N21" s="92"/>
      <c r="O21" s="92"/>
      <c r="P21" s="92"/>
      <c r="Q21" s="92"/>
      <c r="R21" s="92"/>
    </row>
    <row r="22" spans="1:18">
      <c r="A22" s="93"/>
      <c r="B22" s="92" t="s">
        <v>95</v>
      </c>
      <c r="C22" s="92"/>
      <c r="D22" s="92"/>
      <c r="E22" s="101">
        <v>341.44395872979612</v>
      </c>
      <c r="F22" s="101">
        <v>273.61609721933456</v>
      </c>
      <c r="G22" s="101">
        <v>74.074210800621913</v>
      </c>
      <c r="H22" s="101">
        <v>226.13155689437471</v>
      </c>
      <c r="I22" s="101">
        <v>355.89691972781509</v>
      </c>
      <c r="J22" s="101">
        <v>212.48735036242374</v>
      </c>
      <c r="K22" s="99" t="s">
        <v>107</v>
      </c>
      <c r="L22" s="101">
        <v>170.48865817651222</v>
      </c>
      <c r="M22" s="101">
        <v>169.03770763606539</v>
      </c>
      <c r="N22" s="92"/>
      <c r="O22" s="92"/>
      <c r="P22" s="92"/>
      <c r="Q22" s="92"/>
      <c r="R22" s="92"/>
    </row>
    <row r="23" spans="1:18">
      <c r="A23" s="93"/>
      <c r="B23" s="92" t="s">
        <v>96</v>
      </c>
      <c r="C23" s="92"/>
      <c r="D23" s="92"/>
      <c r="E23" s="101">
        <v>35.586337080090779</v>
      </c>
      <c r="F23" s="101">
        <v>19.605973081174621</v>
      </c>
      <c r="G23" s="101">
        <v>45.37869268255065</v>
      </c>
      <c r="H23" s="101">
        <v>25.266919831883367</v>
      </c>
      <c r="I23" s="101">
        <v>19.540140488601875</v>
      </c>
      <c r="J23" s="101">
        <v>29.909426578858312</v>
      </c>
      <c r="K23" s="99" t="s">
        <v>107</v>
      </c>
      <c r="L23" s="101">
        <v>50.442896042955041</v>
      </c>
      <c r="M23" s="101">
        <v>27.665741086481049</v>
      </c>
      <c r="N23" s="92"/>
      <c r="O23" s="92"/>
      <c r="P23" s="92"/>
      <c r="Q23" s="92"/>
      <c r="R23" s="92"/>
    </row>
    <row r="24" spans="1:18">
      <c r="A24" s="93"/>
      <c r="B24" s="92" t="s">
        <v>145</v>
      </c>
      <c r="C24" s="92"/>
      <c r="D24" s="92"/>
      <c r="E24" s="101">
        <v>32.227489261091094</v>
      </c>
      <c r="F24" s="101">
        <v>18.295041130977975</v>
      </c>
      <c r="G24" s="101">
        <v>28.139884001207374</v>
      </c>
      <c r="H24" s="101">
        <v>22.727456402731491</v>
      </c>
      <c r="I24" s="101">
        <v>18.523146880953757</v>
      </c>
      <c r="J24" s="101">
        <v>26.218891541369686</v>
      </c>
      <c r="K24" s="99" t="s">
        <v>107</v>
      </c>
      <c r="L24" s="101">
        <v>38.925818864053078</v>
      </c>
      <c r="M24" s="101">
        <v>23.774638846866502</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21771508.359899998</v>
      </c>
      <c r="F26" s="99">
        <v>69037060.007200003</v>
      </c>
      <c r="G26" s="99">
        <v>41323628.893370003</v>
      </c>
      <c r="H26" s="99">
        <v>23968317.799900003</v>
      </c>
      <c r="I26" s="99">
        <v>7199424</v>
      </c>
      <c r="J26" s="99">
        <v>18180327</v>
      </c>
      <c r="K26" s="99" t="s">
        <v>107</v>
      </c>
      <c r="L26" s="99">
        <v>25641671.060999997</v>
      </c>
      <c r="M26" s="99">
        <v>207121937.12136999</v>
      </c>
      <c r="N26" s="90"/>
      <c r="O26" s="90"/>
      <c r="P26" s="90"/>
      <c r="Q26" s="90"/>
      <c r="R26" s="90"/>
    </row>
    <row r="27" spans="1:18">
      <c r="A27" s="88"/>
      <c r="B27" s="90" t="s">
        <v>102</v>
      </c>
      <c r="C27" s="90"/>
      <c r="D27" s="90"/>
      <c r="E27" s="99">
        <v>10649254.93</v>
      </c>
      <c r="F27" s="99">
        <v>42703101.203000002</v>
      </c>
      <c r="G27" s="99">
        <v>21925729.522</v>
      </c>
      <c r="H27" s="99">
        <v>12060083.85</v>
      </c>
      <c r="I27" s="99">
        <v>4658696</v>
      </c>
      <c r="J27" s="99">
        <v>11686396</v>
      </c>
      <c r="K27" s="99" t="s">
        <v>107</v>
      </c>
      <c r="L27" s="99">
        <v>12907234.935000001</v>
      </c>
      <c r="M27" s="99">
        <v>116590496.44</v>
      </c>
      <c r="N27" s="90"/>
      <c r="O27" s="90"/>
      <c r="P27" s="90"/>
      <c r="Q27" s="90"/>
      <c r="R27" s="90"/>
    </row>
    <row r="28" spans="1:18">
      <c r="A28" s="88"/>
      <c r="B28" s="90" t="s">
        <v>205</v>
      </c>
      <c r="C28" s="90"/>
      <c r="D28" s="90"/>
      <c r="E28" s="99">
        <v>6426648.7499000002</v>
      </c>
      <c r="F28" s="99">
        <v>16868631.366999999</v>
      </c>
      <c r="G28" s="99">
        <v>11492157.486</v>
      </c>
      <c r="H28" s="99">
        <v>5951155.9899000004</v>
      </c>
      <c r="I28" s="99">
        <v>1591732</v>
      </c>
      <c r="J28" s="99">
        <v>4479041</v>
      </c>
      <c r="K28" s="99" t="s">
        <v>107</v>
      </c>
      <c r="L28" s="99">
        <v>6975409.9286000002</v>
      </c>
      <c r="M28" s="99">
        <v>53784776.521399997</v>
      </c>
      <c r="N28" s="90"/>
      <c r="O28" s="90"/>
      <c r="P28" s="90"/>
      <c r="Q28" s="90"/>
      <c r="R28" s="90"/>
    </row>
    <row r="29" spans="1:18">
      <c r="A29" s="88"/>
      <c r="B29" s="90" t="s">
        <v>24</v>
      </c>
      <c r="C29" s="90"/>
      <c r="D29" s="90"/>
      <c r="E29" s="99">
        <v>4617851.3899999997</v>
      </c>
      <c r="F29" s="99">
        <v>6617255.8528000005</v>
      </c>
      <c r="G29" s="99">
        <v>7179117.6560000004</v>
      </c>
      <c r="H29" s="99">
        <v>5120895.9800000004</v>
      </c>
      <c r="I29" s="99">
        <v>938984</v>
      </c>
      <c r="J29" s="99">
        <v>1548316</v>
      </c>
      <c r="K29" s="99" t="s">
        <v>107</v>
      </c>
      <c r="L29" s="99">
        <v>4735529.9430999998</v>
      </c>
      <c r="M29" s="99">
        <v>30757950.821900003</v>
      </c>
      <c r="N29" s="90"/>
      <c r="O29" s="90"/>
      <c r="P29" s="90"/>
      <c r="Q29" s="90"/>
      <c r="R29" s="90"/>
    </row>
    <row r="30" spans="1:18">
      <c r="A30" s="88"/>
      <c r="B30" s="90" t="s">
        <v>103</v>
      </c>
      <c r="C30" s="90"/>
      <c r="D30" s="90"/>
      <c r="E30" s="99">
        <v>77753.289999999994</v>
      </c>
      <c r="F30" s="99">
        <v>2848071.5844000001</v>
      </c>
      <c r="G30" s="99">
        <v>726624.22936999996</v>
      </c>
      <c r="H30" s="99">
        <v>836181.98</v>
      </c>
      <c r="I30" s="99">
        <v>10012</v>
      </c>
      <c r="J30" s="99">
        <v>466574</v>
      </c>
      <c r="K30" s="99" t="s">
        <v>107</v>
      </c>
      <c r="L30" s="99">
        <v>1023496.2543</v>
      </c>
      <c r="M30" s="99">
        <v>5988713.3380699996</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23725686.759719003</v>
      </c>
      <c r="F32" s="99">
        <v>75459309.120399982</v>
      </c>
      <c r="G32" s="99">
        <v>45112139.892779998</v>
      </c>
      <c r="H32" s="99">
        <v>25624920.869479999</v>
      </c>
      <c r="I32" s="99">
        <v>7763576.0000189999</v>
      </c>
      <c r="J32" s="99">
        <v>19784895</v>
      </c>
      <c r="K32" s="99" t="s">
        <v>107</v>
      </c>
      <c r="L32" s="99">
        <v>27669813.061300002</v>
      </c>
      <c r="M32" s="99">
        <v>225140340.70369801</v>
      </c>
      <c r="N32" s="90"/>
      <c r="O32" s="90"/>
      <c r="P32" s="90"/>
      <c r="Q32" s="90"/>
      <c r="R32" s="90"/>
    </row>
    <row r="33" spans="1:18">
      <c r="A33" s="88"/>
      <c r="B33" s="90" t="s">
        <v>102</v>
      </c>
      <c r="C33" s="90"/>
      <c r="D33" s="90"/>
      <c r="E33" s="99">
        <v>11526945.023</v>
      </c>
      <c r="F33" s="99">
        <v>47062037.431999996</v>
      </c>
      <c r="G33" s="99">
        <v>23913274.368000001</v>
      </c>
      <c r="H33" s="99">
        <v>12897334.433</v>
      </c>
      <c r="I33" s="99">
        <v>5088784.0073999995</v>
      </c>
      <c r="J33" s="99">
        <v>12589477</v>
      </c>
      <c r="K33" s="99" t="s">
        <v>107</v>
      </c>
      <c r="L33" s="99">
        <v>13936359.331</v>
      </c>
      <c r="M33" s="99">
        <v>127014211.5944</v>
      </c>
      <c r="N33" s="90"/>
      <c r="O33" s="90"/>
      <c r="P33" s="90"/>
      <c r="Q33" s="90"/>
      <c r="R33" s="90"/>
    </row>
    <row r="34" spans="1:18">
      <c r="A34" s="88"/>
      <c r="B34" s="90" t="s">
        <v>205</v>
      </c>
      <c r="C34" s="90"/>
      <c r="D34" s="90"/>
      <c r="E34" s="99">
        <v>6899551.6447000001</v>
      </c>
      <c r="F34" s="99">
        <v>17987629.616999999</v>
      </c>
      <c r="G34" s="99">
        <v>12561451.716</v>
      </c>
      <c r="H34" s="99">
        <v>6396351.6475999998</v>
      </c>
      <c r="I34" s="99">
        <v>1629850.7175</v>
      </c>
      <c r="J34" s="99">
        <v>4734121</v>
      </c>
      <c r="K34" s="99" t="s">
        <v>107</v>
      </c>
      <c r="L34" s="99">
        <v>7539086.0042000003</v>
      </c>
      <c r="M34" s="99">
        <v>57748042.347000003</v>
      </c>
      <c r="N34" s="90"/>
      <c r="O34" s="90"/>
      <c r="P34" s="90"/>
      <c r="Q34" s="90"/>
      <c r="R34" s="90"/>
    </row>
    <row r="35" spans="1:18">
      <c r="A35" s="88"/>
      <c r="B35" s="90" t="s">
        <v>24</v>
      </c>
      <c r="C35" s="90"/>
      <c r="D35" s="90"/>
      <c r="E35" s="99">
        <v>5215949.9460000005</v>
      </c>
      <c r="F35" s="99">
        <v>7228441.7426000005</v>
      </c>
      <c r="G35" s="99">
        <v>7842239.1310000001</v>
      </c>
      <c r="H35" s="99">
        <v>5432438.3646</v>
      </c>
      <c r="I35" s="99">
        <v>1034462.9515</v>
      </c>
      <c r="J35" s="99">
        <v>1940831</v>
      </c>
      <c r="K35" s="99" t="s">
        <v>107</v>
      </c>
      <c r="L35" s="99">
        <v>5083866.7170000002</v>
      </c>
      <c r="M35" s="99">
        <v>33778229.852699995</v>
      </c>
      <c r="N35" s="90"/>
      <c r="O35" s="90"/>
      <c r="P35" s="90"/>
      <c r="Q35" s="90"/>
      <c r="R35" s="90"/>
    </row>
    <row r="36" spans="1:18">
      <c r="A36" s="88"/>
      <c r="B36" s="90" t="s">
        <v>103</v>
      </c>
      <c r="C36" s="90"/>
      <c r="D36" s="90"/>
      <c r="E36" s="99">
        <v>83240.146019000007</v>
      </c>
      <c r="F36" s="99">
        <v>3181200.3287999998</v>
      </c>
      <c r="G36" s="99">
        <v>795174.67778000003</v>
      </c>
      <c r="H36" s="99">
        <v>898796.42428000004</v>
      </c>
      <c r="I36" s="99">
        <v>10478.323619000001</v>
      </c>
      <c r="J36" s="99">
        <v>520466</v>
      </c>
      <c r="K36" s="99" t="s">
        <v>107</v>
      </c>
      <c r="L36" s="99">
        <v>1110501.0090999999</v>
      </c>
      <c r="M36" s="99">
        <v>6599856.9095980003</v>
      </c>
      <c r="N36" s="90"/>
      <c r="O36" s="90"/>
      <c r="P36" s="90"/>
      <c r="Q36" s="90"/>
      <c r="R36" s="90"/>
    </row>
    <row r="37" spans="1:18" ht="21" customHeight="1">
      <c r="A37" s="88" t="s">
        <v>104</v>
      </c>
      <c r="C37" s="87"/>
      <c r="D37" s="87"/>
      <c r="E37" s="100"/>
      <c r="F37" s="100"/>
      <c r="G37" s="100"/>
      <c r="H37" s="100"/>
      <c r="I37" s="100"/>
      <c r="J37" s="100"/>
      <c r="K37" s="99"/>
      <c r="L37" s="100"/>
      <c r="M37" s="99"/>
      <c r="N37" s="87"/>
      <c r="O37" s="87"/>
      <c r="P37" s="87"/>
      <c r="Q37" s="87"/>
      <c r="R37" s="87"/>
    </row>
    <row r="38" spans="1:18" ht="12.75" customHeight="1">
      <c r="A38" s="88"/>
      <c r="B38" s="95" t="s">
        <v>173</v>
      </c>
      <c r="C38" s="87"/>
      <c r="D38" s="87"/>
      <c r="E38" s="103">
        <v>834</v>
      </c>
      <c r="F38" s="103">
        <v>2498</v>
      </c>
      <c r="G38" s="103">
        <v>1499</v>
      </c>
      <c r="H38" s="103">
        <v>860</v>
      </c>
      <c r="I38" s="103">
        <v>350</v>
      </c>
      <c r="J38" s="103">
        <v>712</v>
      </c>
      <c r="K38" s="103" t="s">
        <v>107</v>
      </c>
      <c r="L38" s="103">
        <v>961</v>
      </c>
      <c r="M38" s="103">
        <v>7714</v>
      </c>
      <c r="N38" s="87"/>
      <c r="O38" s="87"/>
      <c r="P38" s="87"/>
      <c r="Q38" s="87"/>
      <c r="R38" s="87"/>
    </row>
    <row r="39" spans="1:18" ht="12.75" customHeight="1">
      <c r="A39" s="94"/>
      <c r="B39" s="95" t="s">
        <v>174</v>
      </c>
      <c r="C39" s="97"/>
      <c r="D39" s="97"/>
      <c r="E39" s="103">
        <v>804</v>
      </c>
      <c r="F39" s="103">
        <v>2451</v>
      </c>
      <c r="G39" s="103">
        <v>1470</v>
      </c>
      <c r="H39" s="103">
        <v>835</v>
      </c>
      <c r="I39" s="103">
        <v>341</v>
      </c>
      <c r="J39" s="103">
        <v>704</v>
      </c>
      <c r="K39" s="103" t="s">
        <v>107</v>
      </c>
      <c r="L39" s="103">
        <v>937</v>
      </c>
      <c r="M39" s="103">
        <v>7542</v>
      </c>
      <c r="N39" s="97"/>
      <c r="O39" s="97"/>
      <c r="P39" s="92"/>
      <c r="Q39" s="95"/>
      <c r="R39" s="95"/>
    </row>
    <row r="40" spans="1:18">
      <c r="A40" s="94"/>
      <c r="B40" s="95" t="s">
        <v>105</v>
      </c>
      <c r="E40" s="103">
        <v>561.5</v>
      </c>
      <c r="F40" s="103">
        <v>1972.4666666999999</v>
      </c>
      <c r="G40" s="103">
        <v>1064.0301047</v>
      </c>
      <c r="H40" s="103">
        <v>604.73333333000005</v>
      </c>
      <c r="I40" s="103">
        <v>216.44333333</v>
      </c>
      <c r="J40" s="103">
        <v>545.27055555000004</v>
      </c>
      <c r="K40" s="103" t="s">
        <v>107</v>
      </c>
      <c r="L40" s="103">
        <v>691.17222221999998</v>
      </c>
      <c r="M40" s="103">
        <v>5655.6162158300003</v>
      </c>
    </row>
    <row r="41" spans="1:18" ht="21" customHeight="1">
      <c r="A41" s="94" t="s">
        <v>110</v>
      </c>
      <c r="B41" s="95"/>
      <c r="E41" s="102"/>
      <c r="F41" s="102"/>
      <c r="G41" s="102"/>
      <c r="H41" s="102"/>
      <c r="I41" s="102"/>
      <c r="J41" s="102"/>
      <c r="K41" s="99"/>
      <c r="L41" s="102"/>
      <c r="M41" s="103"/>
    </row>
    <row r="42" spans="1:18" ht="12.75" customHeight="1">
      <c r="B42" s="89" t="s">
        <v>146</v>
      </c>
      <c r="K42" s="99"/>
    </row>
    <row r="43" spans="1:18">
      <c r="B43" s="87" t="s">
        <v>165</v>
      </c>
      <c r="E43" s="101">
        <v>83.935966440000001</v>
      </c>
      <c r="F43" s="101">
        <v>262.021603728</v>
      </c>
      <c r="G43" s="101">
        <v>163.45018014999999</v>
      </c>
      <c r="H43" s="101">
        <v>86.423938484999994</v>
      </c>
      <c r="I43" s="101">
        <v>39.482645558999998</v>
      </c>
      <c r="J43" s="101">
        <v>59.542093324000007</v>
      </c>
      <c r="K43" s="101" t="s">
        <v>107</v>
      </c>
      <c r="L43" s="101">
        <v>87.311316060999999</v>
      </c>
      <c r="M43" s="103">
        <v>782.16774374700003</v>
      </c>
      <c r="N43" s="102"/>
    </row>
    <row r="44" spans="1:18">
      <c r="A44" s="94"/>
      <c r="B44" s="95" t="s">
        <v>98</v>
      </c>
      <c r="E44" s="101">
        <v>5.862350395</v>
      </c>
      <c r="F44" s="101">
        <v>14.778455742</v>
      </c>
      <c r="G44" s="101">
        <v>42.168606394999998</v>
      </c>
      <c r="H44" s="101">
        <v>8.8101518500000005</v>
      </c>
      <c r="I44" s="101">
        <v>3.2299311400000001</v>
      </c>
      <c r="J44" s="101">
        <v>6.3143270100000004</v>
      </c>
      <c r="K44" s="101" t="s">
        <v>107</v>
      </c>
      <c r="L44" s="101">
        <v>11.585252000000001</v>
      </c>
      <c r="M44" s="103">
        <v>92.749074531999995</v>
      </c>
      <c r="N44" s="102"/>
    </row>
    <row r="45" spans="1:18">
      <c r="A45" s="94"/>
      <c r="B45" s="95" t="s">
        <v>99</v>
      </c>
      <c r="E45" s="101">
        <v>49.574708415000003</v>
      </c>
      <c r="F45" s="101">
        <v>175.23289768999999</v>
      </c>
      <c r="G45" s="101">
        <v>51.881137955</v>
      </c>
      <c r="H45" s="101">
        <v>60.432237215000001</v>
      </c>
      <c r="I45" s="101">
        <v>25.875567457999999</v>
      </c>
      <c r="J45" s="101">
        <v>35.658943884000003</v>
      </c>
      <c r="K45" s="101" t="s">
        <v>107</v>
      </c>
      <c r="L45" s="101">
        <v>43.746545001000001</v>
      </c>
      <c r="M45" s="103">
        <v>442.40203761799995</v>
      </c>
      <c r="N45" s="102"/>
    </row>
    <row r="46" spans="1:18">
      <c r="B46" s="95" t="s">
        <v>167</v>
      </c>
      <c r="E46" s="101">
        <v>55.437058810000003</v>
      </c>
      <c r="F46" s="101">
        <v>190.01135343199999</v>
      </c>
      <c r="G46" s="101">
        <v>94.049744349999997</v>
      </c>
      <c r="H46" s="101">
        <v>69.242389064999998</v>
      </c>
      <c r="I46" s="101">
        <v>29.105498598</v>
      </c>
      <c r="J46" s="101">
        <v>41.973270894000002</v>
      </c>
      <c r="K46" s="101" t="s">
        <v>107</v>
      </c>
      <c r="L46" s="101">
        <v>55.331797000999998</v>
      </c>
      <c r="M46" s="103">
        <v>535.15111215000002</v>
      </c>
      <c r="N46" s="102"/>
    </row>
    <row r="47" spans="1:18" ht="21" customHeight="1">
      <c r="B47" s="89" t="s">
        <v>147</v>
      </c>
      <c r="E47" s="101"/>
      <c r="F47" s="101"/>
      <c r="G47" s="101"/>
      <c r="H47" s="101"/>
      <c r="I47" s="101"/>
      <c r="J47" s="101"/>
      <c r="K47" s="99"/>
      <c r="L47" s="101"/>
      <c r="M47" s="101"/>
      <c r="N47" s="102"/>
    </row>
    <row r="48" spans="1:18">
      <c r="B48" s="87" t="s">
        <v>165</v>
      </c>
      <c r="E48" s="101">
        <v>37.045127319999999</v>
      </c>
      <c r="F48" s="101">
        <v>155.18484699800001</v>
      </c>
      <c r="G48" s="101">
        <v>71.161642963999995</v>
      </c>
      <c r="H48" s="101">
        <v>38.622699950000005</v>
      </c>
      <c r="I48" s="101">
        <v>21.382038269999999</v>
      </c>
      <c r="J48" s="101">
        <v>35.524719396999998</v>
      </c>
      <c r="K48" s="101" t="s">
        <v>107</v>
      </c>
      <c r="L48" s="101">
        <v>34.615018874999997</v>
      </c>
      <c r="M48" s="103">
        <v>393.53609377400005</v>
      </c>
      <c r="N48" s="102"/>
    </row>
    <row r="49" spans="1:14">
      <c r="B49" s="95" t="s">
        <v>98</v>
      </c>
      <c r="E49" s="101">
        <v>2.354705595</v>
      </c>
      <c r="F49" s="101">
        <v>8.9578063019999998</v>
      </c>
      <c r="G49" s="101">
        <v>19.844963369999999</v>
      </c>
      <c r="H49" s="101">
        <v>3.6925408000000002</v>
      </c>
      <c r="I49" s="101">
        <v>0.95814259999999996</v>
      </c>
      <c r="J49" s="101">
        <v>3.3131384000000001</v>
      </c>
      <c r="K49" s="101" t="s">
        <v>107</v>
      </c>
      <c r="L49" s="101">
        <v>5.4959667699999999</v>
      </c>
      <c r="M49" s="103">
        <v>44.617263837000003</v>
      </c>
      <c r="N49" s="102"/>
    </row>
    <row r="50" spans="1:14">
      <c r="B50" s="95" t="s">
        <v>99</v>
      </c>
      <c r="E50" s="101">
        <v>22.592940604999999</v>
      </c>
      <c r="F50" s="101">
        <v>125.01292284</v>
      </c>
      <c r="G50" s="101">
        <v>32.394057940000003</v>
      </c>
      <c r="H50" s="101">
        <v>33.047162280000002</v>
      </c>
      <c r="I50" s="101">
        <v>17.451256310000002</v>
      </c>
      <c r="J50" s="101">
        <v>23.537729757000001</v>
      </c>
      <c r="K50" s="101" t="s">
        <v>107</v>
      </c>
      <c r="L50" s="101">
        <v>18.575460045</v>
      </c>
      <c r="M50" s="103">
        <v>272.61152977699999</v>
      </c>
      <c r="N50" s="102"/>
    </row>
    <row r="51" spans="1:14">
      <c r="B51" s="95" t="s">
        <v>167</v>
      </c>
      <c r="E51" s="101">
        <v>24.947646199999998</v>
      </c>
      <c r="F51" s="101">
        <v>133.97072914200001</v>
      </c>
      <c r="G51" s="101">
        <v>52.239021309999998</v>
      </c>
      <c r="H51" s="101">
        <v>36.739703080000005</v>
      </c>
      <c r="I51" s="101">
        <v>18.40939891</v>
      </c>
      <c r="J51" s="101">
        <v>26.850868157000001</v>
      </c>
      <c r="K51" s="101" t="s">
        <v>107</v>
      </c>
      <c r="L51" s="101">
        <v>24.071426814999999</v>
      </c>
      <c r="M51" s="103">
        <v>317.22879361399998</v>
      </c>
      <c r="N51" s="102"/>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6" tint="0.39997558519241921"/>
    <pageSetUpPr fitToPage="1"/>
  </sheetPr>
  <dimension ref="A1:R58"/>
  <sheetViews>
    <sheetView zoomScale="76" zoomScaleNormal="76" workbookViewId="0">
      <pane ySplit="4" topLeftCell="A5" activePane="bottomLeft" state="frozen"/>
      <selection activeCell="C18" sqref="C18"/>
      <selection pane="bottomLeft" activeCell="K2" sqref="K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256</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t="s">
        <v>107</v>
      </c>
      <c r="F6" s="99" t="s">
        <v>107</v>
      </c>
      <c r="G6" s="99">
        <v>14255.793124074076</v>
      </c>
      <c r="H6" s="99">
        <v>9719.3040224555734</v>
      </c>
      <c r="I6" s="99" t="s">
        <v>107</v>
      </c>
      <c r="J6" s="99" t="s">
        <v>107</v>
      </c>
      <c r="K6" s="99" t="s">
        <v>107</v>
      </c>
      <c r="L6" s="99">
        <v>11777.034602516556</v>
      </c>
      <c r="M6" s="99">
        <v>11877.973287855692</v>
      </c>
      <c r="N6" s="90"/>
      <c r="O6" s="90"/>
      <c r="P6" s="90"/>
      <c r="Q6" s="90"/>
      <c r="R6" s="90"/>
    </row>
    <row r="7" spans="1:18" ht="12.75" customHeight="1">
      <c r="A7" s="88"/>
      <c r="B7" s="87" t="s">
        <v>141</v>
      </c>
      <c r="C7" s="90"/>
      <c r="D7" s="90"/>
      <c r="E7" s="99" t="s">
        <v>107</v>
      </c>
      <c r="F7" s="99" t="s">
        <v>107</v>
      </c>
      <c r="G7" s="99">
        <v>25218.213855218859</v>
      </c>
      <c r="H7" s="99">
        <v>11857.953521647818</v>
      </c>
      <c r="I7" s="99" t="s">
        <v>107</v>
      </c>
      <c r="J7" s="99" t="s">
        <v>107</v>
      </c>
      <c r="K7" s="99" t="s">
        <v>107</v>
      </c>
      <c r="L7" s="99">
        <v>16403.568489668873</v>
      </c>
      <c r="M7" s="99">
        <v>17634.342718292683</v>
      </c>
      <c r="N7" s="90"/>
      <c r="O7" s="90"/>
      <c r="P7" s="90"/>
      <c r="Q7" s="90"/>
      <c r="R7" s="90"/>
    </row>
    <row r="8" spans="1:18" ht="21" customHeight="1">
      <c r="A8" s="88"/>
      <c r="B8" s="87" t="s">
        <v>142</v>
      </c>
      <c r="C8" s="90"/>
      <c r="D8" s="90"/>
      <c r="E8" s="99" t="s">
        <v>107</v>
      </c>
      <c r="F8" s="99" t="s">
        <v>107</v>
      </c>
      <c r="G8" s="99">
        <v>16352.137096232307</v>
      </c>
      <c r="H8" s="99">
        <v>14885.360396255091</v>
      </c>
      <c r="I8" s="99" t="s">
        <v>107</v>
      </c>
      <c r="J8" s="99" t="s">
        <v>107</v>
      </c>
      <c r="K8" s="99" t="s">
        <v>107</v>
      </c>
      <c r="L8" s="99">
        <v>15890.104569134739</v>
      </c>
      <c r="M8" s="99">
        <v>15777.505199438205</v>
      </c>
      <c r="N8" s="90"/>
      <c r="O8" s="90"/>
      <c r="P8" s="90"/>
      <c r="Q8" s="90"/>
      <c r="R8" s="90"/>
    </row>
    <row r="9" spans="1:18" ht="12.75" customHeight="1">
      <c r="A9" s="88"/>
      <c r="B9" s="87" t="s">
        <v>143</v>
      </c>
      <c r="C9" s="90"/>
      <c r="D9" s="90"/>
      <c r="E9" s="99" t="s">
        <v>107</v>
      </c>
      <c r="F9" s="99" t="s">
        <v>107</v>
      </c>
      <c r="G9" s="99">
        <v>28926.604552521356</v>
      </c>
      <c r="H9" s="99">
        <v>18160.756297360371</v>
      </c>
      <c r="I9" s="99" t="s">
        <v>107</v>
      </c>
      <c r="J9" s="99" t="s">
        <v>107</v>
      </c>
      <c r="K9" s="99" t="s">
        <v>107</v>
      </c>
      <c r="L9" s="99">
        <v>22132.432093907959</v>
      </c>
      <c r="M9" s="99">
        <v>23423.687457775522</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t="s">
        <v>107</v>
      </c>
      <c r="F11" s="99" t="s">
        <v>107</v>
      </c>
      <c r="G11" s="99">
        <v>15571.776983670034</v>
      </c>
      <c r="H11" s="99">
        <v>10349.278105654281</v>
      </c>
      <c r="I11" s="99" t="s">
        <v>107</v>
      </c>
      <c r="J11" s="99" t="s">
        <v>107</v>
      </c>
      <c r="K11" s="99" t="s">
        <v>107</v>
      </c>
      <c r="L11" s="99">
        <v>12788.548052980132</v>
      </c>
      <c r="M11" s="99">
        <v>12861.378280335368</v>
      </c>
      <c r="N11" s="90"/>
      <c r="O11" s="90"/>
      <c r="P11" s="90"/>
      <c r="Q11" s="90"/>
      <c r="R11" s="90"/>
    </row>
    <row r="12" spans="1:18" ht="12.75" customHeight="1">
      <c r="A12" s="88"/>
      <c r="B12" s="87" t="s">
        <v>141</v>
      </c>
      <c r="C12" s="90"/>
      <c r="D12" s="90"/>
      <c r="E12" s="99" t="s">
        <v>107</v>
      </c>
      <c r="F12" s="99" t="s">
        <v>107</v>
      </c>
      <c r="G12" s="99">
        <v>27543.202087542086</v>
      </c>
      <c r="H12" s="99">
        <v>12603.77622552504</v>
      </c>
      <c r="I12" s="99" t="s">
        <v>107</v>
      </c>
      <c r="J12" s="99" t="s">
        <v>107</v>
      </c>
      <c r="K12" s="99" t="s">
        <v>107</v>
      </c>
      <c r="L12" s="99">
        <v>17775.741109801322</v>
      </c>
      <c r="M12" s="99">
        <v>19097.095559705285</v>
      </c>
      <c r="N12" s="90"/>
      <c r="O12" s="90"/>
      <c r="P12" s="90"/>
      <c r="Q12" s="90"/>
      <c r="R12" s="90"/>
    </row>
    <row r="13" spans="1:18" ht="21" customHeight="1">
      <c r="A13" s="88"/>
      <c r="B13" s="87" t="s">
        <v>142</v>
      </c>
      <c r="C13" s="90"/>
      <c r="D13" s="90"/>
      <c r="E13" s="99" t="s">
        <v>107</v>
      </c>
      <c r="F13" s="99" t="s">
        <v>107</v>
      </c>
      <c r="G13" s="99">
        <v>17861.639114201564</v>
      </c>
      <c r="H13" s="99">
        <v>15850.181668132949</v>
      </c>
      <c r="I13" s="99" t="s">
        <v>107</v>
      </c>
      <c r="J13" s="99" t="s">
        <v>107</v>
      </c>
      <c r="K13" s="99" t="s">
        <v>107</v>
      </c>
      <c r="L13" s="99">
        <v>17254.883993109426</v>
      </c>
      <c r="M13" s="99">
        <v>17083.761494682207</v>
      </c>
      <c r="N13" s="90"/>
      <c r="O13" s="90"/>
      <c r="P13" s="90"/>
      <c r="Q13" s="90"/>
      <c r="R13" s="90"/>
    </row>
    <row r="14" spans="1:18">
      <c r="A14" s="88"/>
      <c r="B14" s="87" t="s">
        <v>143</v>
      </c>
      <c r="C14" s="90"/>
      <c r="D14" s="90"/>
      <c r="E14" s="99" t="s">
        <v>107</v>
      </c>
      <c r="F14" s="99" t="s">
        <v>107</v>
      </c>
      <c r="G14" s="99">
        <v>31593.487130795696</v>
      </c>
      <c r="H14" s="99">
        <v>19303.002667395929</v>
      </c>
      <c r="I14" s="99" t="s">
        <v>107</v>
      </c>
      <c r="J14" s="99" t="s">
        <v>107</v>
      </c>
      <c r="K14" s="99" t="s">
        <v>107</v>
      </c>
      <c r="L14" s="99">
        <v>23983.82908446695</v>
      </c>
      <c r="M14" s="99">
        <v>25366.661229612204</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99" t="s">
        <v>107</v>
      </c>
      <c r="F16" s="99" t="s">
        <v>107</v>
      </c>
      <c r="G16" s="101">
        <v>7.7211640716849077</v>
      </c>
      <c r="H16" s="101">
        <v>20.215772231712062</v>
      </c>
      <c r="I16" s="99" t="s">
        <v>107</v>
      </c>
      <c r="J16" s="99" t="s">
        <v>107</v>
      </c>
      <c r="K16" s="99" t="s">
        <v>107</v>
      </c>
      <c r="L16" s="101">
        <v>7.9883794895177118</v>
      </c>
      <c r="M16" s="101">
        <v>9.598978247764121</v>
      </c>
      <c r="N16" s="91"/>
      <c r="O16" s="91"/>
      <c r="P16" s="91"/>
      <c r="Q16" s="87"/>
      <c r="R16" s="87"/>
    </row>
    <row r="17" spans="1:18">
      <c r="A17" s="93"/>
      <c r="B17" s="92" t="s">
        <v>95</v>
      </c>
      <c r="C17" s="92"/>
      <c r="D17" s="92"/>
      <c r="E17" s="99" t="s">
        <v>107</v>
      </c>
      <c r="F17" s="99" t="s">
        <v>107</v>
      </c>
      <c r="G17" s="101">
        <v>36.561105119401837</v>
      </c>
      <c r="H17" s="101">
        <v>334.68041388904902</v>
      </c>
      <c r="I17" s="99" t="s">
        <v>107</v>
      </c>
      <c r="J17" s="99" t="s">
        <v>107</v>
      </c>
      <c r="K17" s="99" t="s">
        <v>107</v>
      </c>
      <c r="L17" s="101">
        <v>48.731404142974093</v>
      </c>
      <c r="M17" s="101">
        <v>58.109815833703387</v>
      </c>
      <c r="N17" s="92"/>
      <c r="O17" s="92"/>
      <c r="P17" s="92"/>
      <c r="Q17" s="92"/>
      <c r="R17" s="92"/>
    </row>
    <row r="18" spans="1:18">
      <c r="A18" s="93"/>
      <c r="B18" s="92" t="s">
        <v>96</v>
      </c>
      <c r="C18" s="92"/>
      <c r="D18" s="92"/>
      <c r="E18" s="99" t="s">
        <v>107</v>
      </c>
      <c r="F18" s="99" t="s">
        <v>107</v>
      </c>
      <c r="G18" s="101">
        <v>32.889047692173015</v>
      </c>
      <c r="H18" s="101">
        <v>24.754132642798851</v>
      </c>
      <c r="I18" s="99" t="s">
        <v>107</v>
      </c>
      <c r="J18" s="99" t="s">
        <v>107</v>
      </c>
      <c r="K18" s="99" t="s">
        <v>107</v>
      </c>
      <c r="L18" s="101">
        <v>23.122575707329077</v>
      </c>
      <c r="M18" s="101">
        <v>25.343025674328146</v>
      </c>
      <c r="N18" s="92"/>
      <c r="O18" s="92"/>
      <c r="P18" s="92"/>
      <c r="Q18" s="92"/>
      <c r="R18" s="92"/>
    </row>
    <row r="19" spans="1:18">
      <c r="A19" s="93"/>
      <c r="B19" s="92" t="s">
        <v>145</v>
      </c>
      <c r="C19" s="92"/>
      <c r="D19" s="92"/>
      <c r="E19" s="99" t="s">
        <v>107</v>
      </c>
      <c r="F19" s="99" t="s">
        <v>107</v>
      </c>
      <c r="G19" s="101">
        <v>17.313999772080429</v>
      </c>
      <c r="H19" s="101">
        <v>23.049324107253742</v>
      </c>
      <c r="I19" s="99" t="s">
        <v>107</v>
      </c>
      <c r="J19" s="99" t="s">
        <v>107</v>
      </c>
      <c r="K19" s="99" t="s">
        <v>107</v>
      </c>
      <c r="L19" s="101">
        <v>15.681742110428335</v>
      </c>
      <c r="M19" s="101">
        <v>17.646835362248197</v>
      </c>
      <c r="N19" s="92"/>
      <c r="O19" s="92"/>
      <c r="P19" s="92"/>
      <c r="Q19" s="92"/>
      <c r="R19" s="92"/>
    </row>
    <row r="20" spans="1:18" ht="21" customHeight="1">
      <c r="A20" s="82" t="s">
        <v>150</v>
      </c>
      <c r="B20" s="91"/>
      <c r="C20" s="92"/>
      <c r="D20" s="92"/>
      <c r="E20" s="98"/>
      <c r="F20" s="98"/>
      <c r="G20" s="98"/>
      <c r="H20" s="98"/>
      <c r="I20" s="98"/>
      <c r="J20" s="98"/>
      <c r="K20" s="98"/>
      <c r="L20" s="98"/>
      <c r="M20" s="98"/>
      <c r="N20" s="92"/>
      <c r="O20" s="92"/>
      <c r="P20" s="92"/>
      <c r="Q20" s="92"/>
      <c r="R20" s="92"/>
    </row>
    <row r="21" spans="1:18">
      <c r="A21" s="93"/>
      <c r="B21" s="92" t="s">
        <v>166</v>
      </c>
      <c r="C21" s="92"/>
      <c r="D21" s="92"/>
      <c r="E21" s="99" t="s">
        <v>107</v>
      </c>
      <c r="F21" s="99" t="s">
        <v>107</v>
      </c>
      <c r="G21" s="101">
        <v>18.717656732878144</v>
      </c>
      <c r="H21" s="101">
        <v>29.205548198958954</v>
      </c>
      <c r="I21" s="99" t="s">
        <v>107</v>
      </c>
      <c r="J21" s="99" t="s">
        <v>107</v>
      </c>
      <c r="K21" s="99" t="s">
        <v>107</v>
      </c>
      <c r="L21" s="101">
        <v>26.844181264568558</v>
      </c>
      <c r="M21" s="101">
        <v>24.279923724141426</v>
      </c>
      <c r="N21" s="92"/>
      <c r="O21" s="92"/>
      <c r="P21" s="92"/>
      <c r="Q21" s="92"/>
      <c r="R21" s="92"/>
    </row>
    <row r="22" spans="1:18">
      <c r="A22" s="93"/>
      <c r="B22" s="92" t="s">
        <v>95</v>
      </c>
      <c r="C22" s="92"/>
      <c r="D22" s="92"/>
      <c r="E22" s="99" t="s">
        <v>107</v>
      </c>
      <c r="F22" s="99" t="s">
        <v>107</v>
      </c>
      <c r="G22" s="101">
        <v>69.633587931354114</v>
      </c>
      <c r="H22" s="101">
        <v>582.75096678761963</v>
      </c>
      <c r="I22" s="99" t="s">
        <v>107</v>
      </c>
      <c r="J22" s="99" t="s">
        <v>107</v>
      </c>
      <c r="K22" s="99" t="s">
        <v>107</v>
      </c>
      <c r="L22" s="101">
        <v>141.83307611169201</v>
      </c>
      <c r="M22" s="101">
        <v>131.94126078048598</v>
      </c>
      <c r="N22" s="92"/>
      <c r="O22" s="92"/>
      <c r="P22" s="92"/>
      <c r="Q22" s="92"/>
      <c r="R22" s="92"/>
    </row>
    <row r="23" spans="1:18">
      <c r="A23" s="93"/>
      <c r="B23" s="92" t="s">
        <v>96</v>
      </c>
      <c r="C23" s="92"/>
      <c r="D23" s="92"/>
      <c r="E23" s="99" t="s">
        <v>107</v>
      </c>
      <c r="F23" s="99" t="s">
        <v>107</v>
      </c>
      <c r="G23" s="101">
        <v>44.721173376860897</v>
      </c>
      <c r="H23" s="101">
        <v>31.518567097480808</v>
      </c>
      <c r="I23" s="99" t="s">
        <v>107</v>
      </c>
      <c r="J23" s="99" t="s">
        <v>107</v>
      </c>
      <c r="K23" s="99" t="s">
        <v>107</v>
      </c>
      <c r="L23" s="101">
        <v>86.863271283702943</v>
      </c>
      <c r="M23" s="101">
        <v>47.292529491707484</v>
      </c>
      <c r="N23" s="92"/>
      <c r="O23" s="92"/>
      <c r="P23" s="92"/>
      <c r="Q23" s="92"/>
      <c r="R23" s="92"/>
    </row>
    <row r="24" spans="1:18">
      <c r="A24" s="93"/>
      <c r="B24" s="92" t="s">
        <v>145</v>
      </c>
      <c r="C24" s="92"/>
      <c r="D24" s="92"/>
      <c r="E24" s="99" t="s">
        <v>107</v>
      </c>
      <c r="F24" s="99" t="s">
        <v>107</v>
      </c>
      <c r="G24" s="101">
        <v>27.231885433591177</v>
      </c>
      <c r="H24" s="101">
        <v>29.90132903327914</v>
      </c>
      <c r="I24" s="99" t="s">
        <v>107</v>
      </c>
      <c r="J24" s="99" t="s">
        <v>107</v>
      </c>
      <c r="K24" s="99" t="s">
        <v>107</v>
      </c>
      <c r="L24" s="101">
        <v>53.870930198949338</v>
      </c>
      <c r="M24" s="101">
        <v>34.813948626305745</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t="s">
        <v>107</v>
      </c>
      <c r="F26" s="99" t="s">
        <v>107</v>
      </c>
      <c r="G26" s="99">
        <v>17947817.464060001</v>
      </c>
      <c r="H26" s="99">
        <v>9085039.5198999997</v>
      </c>
      <c r="I26" s="99" t="s">
        <v>107</v>
      </c>
      <c r="J26" s="99" t="s">
        <v>107</v>
      </c>
      <c r="K26" s="99" t="s">
        <v>107</v>
      </c>
      <c r="L26" s="99">
        <v>30671713.950300001</v>
      </c>
      <c r="M26" s="99">
        <v>57704570.934260003</v>
      </c>
      <c r="N26" s="90"/>
      <c r="O26" s="90"/>
      <c r="P26" s="90"/>
      <c r="Q26" s="90"/>
      <c r="R26" s="90"/>
    </row>
    <row r="27" spans="1:18">
      <c r="A27" s="88"/>
      <c r="B27" s="90" t="s">
        <v>102</v>
      </c>
      <c r="C27" s="90"/>
      <c r="D27" s="90"/>
      <c r="E27" s="99" t="s">
        <v>107</v>
      </c>
      <c r="F27" s="99">
        <v>0</v>
      </c>
      <c r="G27" s="99">
        <v>8467941.1157000009</v>
      </c>
      <c r="H27" s="99">
        <v>6016249.1898999996</v>
      </c>
      <c r="I27" s="99" t="s">
        <v>107</v>
      </c>
      <c r="J27" s="99" t="s">
        <v>107</v>
      </c>
      <c r="K27" s="99" t="s">
        <v>107</v>
      </c>
      <c r="L27" s="99">
        <v>8891661.1249000002</v>
      </c>
      <c r="M27" s="99">
        <v>23375851.430500001</v>
      </c>
      <c r="N27" s="90"/>
      <c r="O27" s="90"/>
      <c r="P27" s="90"/>
      <c r="Q27" s="90"/>
      <c r="R27" s="90"/>
    </row>
    <row r="28" spans="1:18">
      <c r="A28" s="88"/>
      <c r="B28" s="90" t="s">
        <v>205</v>
      </c>
      <c r="C28" s="90"/>
      <c r="D28" s="90"/>
      <c r="E28" s="99" t="s">
        <v>107</v>
      </c>
      <c r="F28" s="99" t="s">
        <v>107</v>
      </c>
      <c r="G28" s="99">
        <v>6511677.9143000003</v>
      </c>
      <c r="H28" s="99">
        <v>1323824.04</v>
      </c>
      <c r="I28" s="99" t="s">
        <v>107</v>
      </c>
      <c r="J28" s="99" t="s">
        <v>107</v>
      </c>
      <c r="K28" s="99" t="s">
        <v>107</v>
      </c>
      <c r="L28" s="99">
        <v>3493033.0847999998</v>
      </c>
      <c r="M28" s="99">
        <v>11328535.039100001</v>
      </c>
      <c r="N28" s="90"/>
      <c r="O28" s="90"/>
      <c r="P28" s="90"/>
      <c r="Q28" s="90"/>
      <c r="R28" s="90"/>
    </row>
    <row r="29" spans="1:18">
      <c r="A29" s="88"/>
      <c r="B29" s="90" t="s">
        <v>24</v>
      </c>
      <c r="C29" s="90"/>
      <c r="D29" s="90"/>
      <c r="E29" s="99" t="s">
        <v>107</v>
      </c>
      <c r="F29" s="99" t="s">
        <v>107</v>
      </c>
      <c r="G29" s="99">
        <v>2772896.8332000002</v>
      </c>
      <c r="H29" s="99">
        <v>1744966.29</v>
      </c>
      <c r="I29" s="99" t="s">
        <v>107</v>
      </c>
      <c r="J29" s="99" t="s">
        <v>107</v>
      </c>
      <c r="K29" s="99" t="s">
        <v>107</v>
      </c>
      <c r="L29" s="99">
        <v>10825491.231000001</v>
      </c>
      <c r="M29" s="99">
        <v>15343354.354200002</v>
      </c>
      <c r="N29" s="90"/>
      <c r="O29" s="90"/>
      <c r="P29" s="90"/>
      <c r="Q29" s="90"/>
      <c r="R29" s="90"/>
    </row>
    <row r="30" spans="1:18">
      <c r="A30" s="88"/>
      <c r="B30" s="90" t="s">
        <v>103</v>
      </c>
      <c r="C30" s="90"/>
      <c r="D30" s="90"/>
      <c r="E30" s="99" t="s">
        <v>107</v>
      </c>
      <c r="F30" s="99" t="s">
        <v>107</v>
      </c>
      <c r="G30" s="99">
        <v>195301.60086000001</v>
      </c>
      <c r="H30" s="99">
        <v>0</v>
      </c>
      <c r="I30" s="99" t="s">
        <v>107</v>
      </c>
      <c r="J30" s="99" t="s">
        <v>107</v>
      </c>
      <c r="K30" s="99" t="s">
        <v>107</v>
      </c>
      <c r="L30" s="99">
        <v>7461528.5096000005</v>
      </c>
      <c r="M30" s="99">
        <v>7656830.1104600001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t="s">
        <v>107</v>
      </c>
      <c r="F32" s="99" t="s">
        <v>107</v>
      </c>
      <c r="G32" s="99">
        <v>19599390.463920001</v>
      </c>
      <c r="H32" s="99">
        <v>9622814.5198999997</v>
      </c>
      <c r="I32" s="99" t="s">
        <v>107</v>
      </c>
      <c r="J32" s="99" t="s">
        <v>107</v>
      </c>
      <c r="K32" s="99" t="s">
        <v>107</v>
      </c>
      <c r="L32" s="99">
        <v>32898206.9505</v>
      </c>
      <c r="M32" s="99">
        <v>62120411.934320003</v>
      </c>
      <c r="N32" s="90"/>
      <c r="O32" s="90"/>
      <c r="P32" s="90"/>
      <c r="Q32" s="90"/>
      <c r="R32" s="90"/>
    </row>
    <row r="33" spans="1:18">
      <c r="A33" s="88"/>
      <c r="B33" s="90" t="s">
        <v>102</v>
      </c>
      <c r="C33" s="90"/>
      <c r="D33" s="90"/>
      <c r="E33" s="99" t="s">
        <v>107</v>
      </c>
      <c r="F33" s="99" t="s">
        <v>107</v>
      </c>
      <c r="G33" s="99">
        <v>9249635.5283000004</v>
      </c>
      <c r="H33" s="99">
        <v>6406203.1474000001</v>
      </c>
      <c r="I33" s="99" t="s">
        <v>107</v>
      </c>
      <c r="J33" s="99" t="s">
        <v>107</v>
      </c>
      <c r="K33" s="99" t="s">
        <v>107</v>
      </c>
      <c r="L33" s="99">
        <v>9655353.7799999993</v>
      </c>
      <c r="M33" s="99">
        <v>25311192.455700003</v>
      </c>
      <c r="N33" s="90"/>
      <c r="O33" s="90"/>
      <c r="P33" s="90"/>
      <c r="Q33" s="90"/>
      <c r="R33" s="90"/>
    </row>
    <row r="34" spans="1:18">
      <c r="A34" s="88"/>
      <c r="B34" s="90" t="s">
        <v>205</v>
      </c>
      <c r="C34" s="90"/>
      <c r="D34" s="90"/>
      <c r="E34" s="99" t="s">
        <v>107</v>
      </c>
      <c r="F34" s="99" t="s">
        <v>107</v>
      </c>
      <c r="G34" s="99">
        <v>7111026.5116999997</v>
      </c>
      <c r="H34" s="99">
        <v>1395534.3362</v>
      </c>
      <c r="I34" s="99" t="s">
        <v>107</v>
      </c>
      <c r="J34" s="99" t="s">
        <v>107</v>
      </c>
      <c r="K34" s="99" t="s">
        <v>107</v>
      </c>
      <c r="L34" s="99">
        <v>3765330.7579000001</v>
      </c>
      <c r="M34" s="99">
        <v>12271891.605799999</v>
      </c>
      <c r="N34" s="90"/>
      <c r="O34" s="90"/>
      <c r="P34" s="90"/>
      <c r="Q34" s="90"/>
      <c r="R34" s="90"/>
    </row>
    <row r="35" spans="1:18">
      <c r="A35" s="88"/>
      <c r="B35" s="90" t="s">
        <v>24</v>
      </c>
      <c r="C35" s="90"/>
      <c r="D35" s="90"/>
      <c r="E35" s="99" t="s">
        <v>107</v>
      </c>
      <c r="F35" s="99" t="s">
        <v>107</v>
      </c>
      <c r="G35" s="99">
        <v>3029357.0523999999</v>
      </c>
      <c r="H35" s="99">
        <v>1821077.0363</v>
      </c>
      <c r="I35" s="99" t="s">
        <v>107</v>
      </c>
      <c r="J35" s="99" t="s">
        <v>107</v>
      </c>
      <c r="K35" s="99" t="s">
        <v>107</v>
      </c>
      <c r="L35" s="99">
        <v>11499793.448000001</v>
      </c>
      <c r="M35" s="99">
        <v>16350227.536700001</v>
      </c>
      <c r="N35" s="90"/>
      <c r="O35" s="90"/>
      <c r="P35" s="90"/>
      <c r="Q35" s="90"/>
      <c r="R35" s="90"/>
    </row>
    <row r="36" spans="1:18">
      <c r="A36" s="88"/>
      <c r="B36" s="90" t="s">
        <v>103</v>
      </c>
      <c r="C36" s="90"/>
      <c r="D36" s="90"/>
      <c r="E36" s="99" t="s">
        <v>107</v>
      </c>
      <c r="F36" s="99" t="s">
        <v>107</v>
      </c>
      <c r="G36" s="99">
        <v>209371.37151999999</v>
      </c>
      <c r="H36" s="99">
        <v>0</v>
      </c>
      <c r="I36" s="99" t="s">
        <v>107</v>
      </c>
      <c r="J36" s="99" t="s">
        <v>107</v>
      </c>
      <c r="K36" s="99" t="s">
        <v>107</v>
      </c>
      <c r="L36" s="99">
        <v>7977728.9645999996</v>
      </c>
      <c r="M36" s="99">
        <v>8187100.3361199992</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99" t="s">
        <v>107</v>
      </c>
      <c r="F38" s="99" t="s">
        <v>107</v>
      </c>
      <c r="G38" s="99">
        <v>612</v>
      </c>
      <c r="H38" s="99">
        <v>624</v>
      </c>
      <c r="I38" s="99" t="s">
        <v>107</v>
      </c>
      <c r="J38" s="99" t="s">
        <v>107</v>
      </c>
      <c r="K38" s="99" t="s">
        <v>107</v>
      </c>
      <c r="L38" s="99">
        <v>772</v>
      </c>
      <c r="M38" s="99">
        <v>2008</v>
      </c>
      <c r="N38" s="87"/>
      <c r="O38" s="87"/>
      <c r="P38" s="87"/>
      <c r="Q38" s="87"/>
      <c r="R38" s="87"/>
    </row>
    <row r="39" spans="1:18" ht="12.75" customHeight="1">
      <c r="A39" s="94"/>
      <c r="B39" s="95" t="s">
        <v>174</v>
      </c>
      <c r="C39" s="97"/>
      <c r="D39" s="97"/>
      <c r="E39" s="99" t="s">
        <v>107</v>
      </c>
      <c r="F39" s="99" t="s">
        <v>107</v>
      </c>
      <c r="G39" s="99">
        <v>594</v>
      </c>
      <c r="H39" s="99">
        <v>619</v>
      </c>
      <c r="I39" s="99" t="s">
        <v>107</v>
      </c>
      <c r="J39" s="99" t="s">
        <v>107</v>
      </c>
      <c r="K39" s="99" t="s">
        <v>107</v>
      </c>
      <c r="L39" s="99">
        <v>755</v>
      </c>
      <c r="M39" s="99">
        <v>1968</v>
      </c>
      <c r="N39" s="97"/>
      <c r="O39" s="97"/>
      <c r="P39" s="92"/>
      <c r="Q39" s="95"/>
      <c r="R39" s="95"/>
    </row>
    <row r="40" spans="1:18">
      <c r="A40" s="94"/>
      <c r="B40" s="95" t="s">
        <v>105</v>
      </c>
      <c r="E40" s="99" t="s">
        <v>107</v>
      </c>
      <c r="F40" s="99" t="s">
        <v>107</v>
      </c>
      <c r="G40" s="99">
        <v>517.84920012999999</v>
      </c>
      <c r="H40" s="99">
        <v>404.17222221999998</v>
      </c>
      <c r="I40" s="99" t="s">
        <v>107</v>
      </c>
      <c r="J40" s="99" t="s">
        <v>107</v>
      </c>
      <c r="K40" s="99" t="s">
        <v>107</v>
      </c>
      <c r="L40" s="99">
        <v>559.57222220999995</v>
      </c>
      <c r="M40" s="99">
        <v>1481.59364456</v>
      </c>
    </row>
    <row r="41" spans="1:18" ht="21" customHeight="1">
      <c r="A41" s="94" t="s">
        <v>110</v>
      </c>
      <c r="B41" s="95"/>
      <c r="E41" s="99"/>
      <c r="F41" s="99"/>
      <c r="G41" s="107"/>
      <c r="H41" s="107"/>
      <c r="I41" s="99"/>
      <c r="J41" s="99"/>
      <c r="K41" s="99"/>
      <c r="L41" s="107"/>
      <c r="M41" s="99"/>
    </row>
    <row r="42" spans="1:18" ht="12.75" customHeight="1">
      <c r="B42" s="89" t="s">
        <v>146</v>
      </c>
    </row>
    <row r="43" spans="1:18">
      <c r="B43" s="87" t="s">
        <v>165</v>
      </c>
      <c r="E43" s="99" t="s">
        <v>107</v>
      </c>
      <c r="F43" s="99" t="s">
        <v>107</v>
      </c>
      <c r="G43" s="101">
        <v>76.931404965000013</v>
      </c>
      <c r="H43" s="101">
        <v>30.619656420000002</v>
      </c>
      <c r="I43" s="101" t="s">
        <v>107</v>
      </c>
      <c r="J43" s="101" t="s">
        <v>107</v>
      </c>
      <c r="K43" s="101" t="s">
        <v>107</v>
      </c>
      <c r="L43" s="101">
        <v>94.512285125000005</v>
      </c>
      <c r="M43" s="99">
        <v>205.02182099000004</v>
      </c>
      <c r="N43" s="103"/>
    </row>
    <row r="44" spans="1:18">
      <c r="A44" s="94"/>
      <c r="B44" s="95" t="s">
        <v>98</v>
      </c>
      <c r="E44" s="99" t="s">
        <v>107</v>
      </c>
      <c r="F44" s="99" t="s">
        <v>107</v>
      </c>
      <c r="G44" s="101">
        <v>16.24677367</v>
      </c>
      <c r="H44" s="101">
        <v>1.8495256200000001</v>
      </c>
      <c r="I44" s="101" t="s">
        <v>107</v>
      </c>
      <c r="J44" s="101" t="s">
        <v>107</v>
      </c>
      <c r="K44" s="101" t="s">
        <v>107</v>
      </c>
      <c r="L44" s="101">
        <v>15.493089380000001</v>
      </c>
      <c r="M44" s="99">
        <v>33.86691167</v>
      </c>
      <c r="N44" s="103"/>
    </row>
    <row r="45" spans="1:18">
      <c r="A45" s="94"/>
      <c r="B45" s="95" t="s">
        <v>99</v>
      </c>
      <c r="E45" s="99" t="s">
        <v>107</v>
      </c>
      <c r="F45" s="99" t="s">
        <v>107</v>
      </c>
      <c r="G45" s="101">
        <v>18.060723605</v>
      </c>
      <c r="H45" s="101">
        <v>25.005925634</v>
      </c>
      <c r="I45" s="101" t="s">
        <v>107</v>
      </c>
      <c r="J45" s="101" t="s">
        <v>107</v>
      </c>
      <c r="K45" s="101" t="s">
        <v>107</v>
      </c>
      <c r="L45" s="101">
        <v>32.652071704999997</v>
      </c>
      <c r="M45" s="99">
        <v>77.654500503999998</v>
      </c>
      <c r="N45" s="103"/>
    </row>
    <row r="46" spans="1:18">
      <c r="B46" s="95" t="s">
        <v>167</v>
      </c>
      <c r="E46" s="99" t="s">
        <v>107</v>
      </c>
      <c r="F46" s="99" t="s">
        <v>107</v>
      </c>
      <c r="G46" s="99">
        <v>34.307497275000003</v>
      </c>
      <c r="H46" s="99">
        <v>26.855451254000002</v>
      </c>
      <c r="I46" s="99" t="s">
        <v>107</v>
      </c>
      <c r="J46" s="99" t="s">
        <v>107</v>
      </c>
      <c r="K46" s="99" t="s">
        <v>107</v>
      </c>
      <c r="L46" s="99">
        <v>48.145161084999998</v>
      </c>
      <c r="M46" s="99">
        <v>111.52141217400001</v>
      </c>
      <c r="N46" s="103"/>
    </row>
    <row r="47" spans="1:18" ht="21" customHeight="1">
      <c r="B47" s="89" t="s">
        <v>147</v>
      </c>
      <c r="E47" s="99"/>
      <c r="F47" s="99"/>
      <c r="G47" s="101"/>
      <c r="H47" s="101"/>
      <c r="I47" s="99"/>
      <c r="J47" s="99"/>
      <c r="K47" s="99"/>
      <c r="L47" s="101"/>
      <c r="M47" s="101"/>
      <c r="N47" s="102"/>
    </row>
    <row r="48" spans="1:18">
      <c r="B48" s="87" t="s">
        <v>165</v>
      </c>
      <c r="E48" s="99" t="s">
        <v>107</v>
      </c>
      <c r="F48" s="99" t="s">
        <v>107</v>
      </c>
      <c r="G48" s="101">
        <v>31.734741612000001</v>
      </c>
      <c r="H48" s="101">
        <v>21.194603018000002</v>
      </c>
      <c r="I48" s="101" t="s">
        <v>107</v>
      </c>
      <c r="J48" s="101" t="s">
        <v>107</v>
      </c>
      <c r="K48" s="101" t="s">
        <v>107</v>
      </c>
      <c r="L48" s="101">
        <v>28.125275736999999</v>
      </c>
      <c r="M48" s="99">
        <v>81.054620366999998</v>
      </c>
      <c r="N48" s="103"/>
    </row>
    <row r="49" spans="1:14">
      <c r="B49" s="95" t="s">
        <v>98</v>
      </c>
      <c r="E49" s="99" t="s">
        <v>107</v>
      </c>
      <c r="F49" s="99" t="s">
        <v>107</v>
      </c>
      <c r="G49" s="101">
        <v>8.5303661300000009</v>
      </c>
      <c r="H49" s="101">
        <v>1.0622033</v>
      </c>
      <c r="I49" s="101" t="s">
        <v>107</v>
      </c>
      <c r="J49" s="101" t="s">
        <v>107</v>
      </c>
      <c r="K49" s="101" t="s">
        <v>107</v>
      </c>
      <c r="L49" s="101">
        <v>5.3231588900000002</v>
      </c>
      <c r="M49" s="99">
        <v>14.915728320000001</v>
      </c>
      <c r="N49" s="103"/>
    </row>
    <row r="50" spans="1:14">
      <c r="B50" s="95" t="s">
        <v>99</v>
      </c>
      <c r="E50" s="99" t="s">
        <v>107</v>
      </c>
      <c r="F50" s="99" t="s">
        <v>107</v>
      </c>
      <c r="G50" s="101">
        <v>13.28229908</v>
      </c>
      <c r="H50" s="101">
        <v>19.639217674000001</v>
      </c>
      <c r="I50" s="101" t="s">
        <v>107</v>
      </c>
      <c r="J50" s="101" t="s">
        <v>107</v>
      </c>
      <c r="K50" s="101" t="s">
        <v>107</v>
      </c>
      <c r="L50" s="101">
        <v>8.6918209369999992</v>
      </c>
      <c r="M50" s="99">
        <v>41.613337690999998</v>
      </c>
      <c r="N50" s="103"/>
    </row>
    <row r="51" spans="1:14">
      <c r="B51" s="95" t="s">
        <v>167</v>
      </c>
      <c r="E51" s="99" t="s">
        <v>107</v>
      </c>
      <c r="F51" s="99" t="s">
        <v>107</v>
      </c>
      <c r="G51" s="99">
        <v>21.812665209999999</v>
      </c>
      <c r="H51" s="99">
        <v>20.701420974000001</v>
      </c>
      <c r="I51" s="101" t="s">
        <v>107</v>
      </c>
      <c r="J51" s="101" t="s">
        <v>107</v>
      </c>
      <c r="K51" s="101" t="s">
        <v>107</v>
      </c>
      <c r="L51" s="99">
        <v>14.014979826999999</v>
      </c>
      <c r="M51" s="99">
        <v>56.529066010999998</v>
      </c>
      <c r="N51" s="103"/>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6" tint="0.39997558519241921"/>
    <pageSetUpPr fitToPage="1"/>
  </sheetPr>
  <dimension ref="A1:R58"/>
  <sheetViews>
    <sheetView zoomScale="65" zoomScaleNormal="65" workbookViewId="0">
      <pane ySplit="4" topLeftCell="A5" activePane="bottomLeft" state="frozen"/>
      <selection activeCell="C18" sqref="C18"/>
      <selection pane="bottomLeft" activeCell="L2" sqref="L2"/>
    </sheetView>
  </sheetViews>
  <sheetFormatPr baseColWidth="10" defaultColWidth="11.453125" defaultRowHeight="12.5"/>
  <cols>
    <col min="1" max="1" width="2.26953125" style="82"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65"/>
  </cols>
  <sheetData>
    <row r="1" spans="1:18" ht="13">
      <c r="A1" s="26" t="s">
        <v>257</v>
      </c>
      <c r="E1" s="65"/>
      <c r="G1" s="31" t="s">
        <v>54</v>
      </c>
    </row>
    <row r="2" spans="1:18">
      <c r="A2" s="82" t="s">
        <v>0</v>
      </c>
    </row>
    <row r="3" spans="1:18">
      <c r="A3" s="82" t="s">
        <v>0</v>
      </c>
      <c r="B3" s="38"/>
    </row>
    <row r="4" spans="1:18">
      <c r="A4" s="83"/>
      <c r="B4" s="84"/>
      <c r="C4" s="85"/>
      <c r="D4" s="85"/>
      <c r="E4" s="83" t="s">
        <v>36</v>
      </c>
      <c r="F4" s="83" t="s">
        <v>37</v>
      </c>
      <c r="G4" s="83" t="s">
        <v>38</v>
      </c>
      <c r="H4" s="83" t="s">
        <v>218</v>
      </c>
      <c r="I4" s="83" t="s">
        <v>39</v>
      </c>
      <c r="J4" s="83" t="s">
        <v>206</v>
      </c>
      <c r="K4" s="83" t="s">
        <v>207</v>
      </c>
      <c r="L4" s="83" t="s">
        <v>40</v>
      </c>
      <c r="M4" s="83" t="s">
        <v>106</v>
      </c>
      <c r="N4" s="85"/>
      <c r="O4" s="108"/>
      <c r="P4" s="108"/>
      <c r="Q4" s="86"/>
      <c r="R4" s="86"/>
    </row>
    <row r="5" spans="1:18">
      <c r="A5" s="82" t="s">
        <v>100</v>
      </c>
      <c r="B5" s="87"/>
      <c r="C5" s="87"/>
      <c r="D5" s="87"/>
      <c r="E5" s="100"/>
      <c r="F5" s="100"/>
      <c r="G5" s="100"/>
      <c r="H5" s="100"/>
      <c r="I5" s="100"/>
      <c r="J5" s="100"/>
      <c r="K5" s="100"/>
      <c r="L5" s="100"/>
      <c r="M5" s="100"/>
      <c r="N5" s="87"/>
      <c r="O5" s="87"/>
      <c r="P5" s="87"/>
      <c r="Q5" s="87"/>
      <c r="R5" s="87"/>
    </row>
    <row r="6" spans="1:18">
      <c r="A6" s="88"/>
      <c r="B6" s="87" t="s">
        <v>140</v>
      </c>
      <c r="C6" s="90"/>
      <c r="D6" s="90"/>
      <c r="E6" s="99">
        <v>17971.322041916166</v>
      </c>
      <c r="F6" s="99">
        <v>23237.625515962671</v>
      </c>
      <c r="G6" s="99" t="s">
        <v>107</v>
      </c>
      <c r="H6" s="99" t="s">
        <v>107</v>
      </c>
      <c r="I6" s="99">
        <v>15058.777961934156</v>
      </c>
      <c r="J6" s="99">
        <v>20442.342657342659</v>
      </c>
      <c r="K6" s="99" t="s">
        <v>107</v>
      </c>
      <c r="L6" s="99">
        <v>19998.812525742575</v>
      </c>
      <c r="M6" s="99">
        <v>20567.290730820401</v>
      </c>
      <c r="N6" s="90"/>
      <c r="O6" s="90"/>
      <c r="P6" s="90"/>
      <c r="Q6" s="90"/>
      <c r="R6" s="90"/>
    </row>
    <row r="7" spans="1:18" ht="12.75" customHeight="1">
      <c r="A7" s="88"/>
      <c r="B7" s="87" t="s">
        <v>141</v>
      </c>
      <c r="C7" s="90"/>
      <c r="D7" s="90"/>
      <c r="E7" s="99">
        <v>23229.831221497006</v>
      </c>
      <c r="F7" s="99">
        <v>28439.28959626719</v>
      </c>
      <c r="G7" s="99" t="s">
        <v>107</v>
      </c>
      <c r="H7" s="99" t="s">
        <v>107</v>
      </c>
      <c r="I7" s="99">
        <v>18757.769913374486</v>
      </c>
      <c r="J7" s="99">
        <v>27153.541958041958</v>
      </c>
      <c r="K7" s="99" t="s">
        <v>107</v>
      </c>
      <c r="L7" s="99">
        <v>23377.544637970299</v>
      </c>
      <c r="M7" s="99">
        <v>25257.174157472284</v>
      </c>
      <c r="N7" s="90"/>
      <c r="O7" s="90"/>
      <c r="P7" s="90"/>
      <c r="Q7" s="90"/>
      <c r="R7" s="90"/>
    </row>
    <row r="8" spans="1:18" ht="21" customHeight="1">
      <c r="A8" s="88"/>
      <c r="B8" s="87" t="s">
        <v>142</v>
      </c>
      <c r="C8" s="90"/>
      <c r="D8" s="90"/>
      <c r="E8" s="99">
        <v>25390.954153976309</v>
      </c>
      <c r="F8" s="99">
        <v>26577.965514928183</v>
      </c>
      <c r="G8" s="99" t="s">
        <v>107</v>
      </c>
      <c r="H8" s="99" t="s">
        <v>107</v>
      </c>
      <c r="I8" s="99">
        <v>22049.094558125631</v>
      </c>
      <c r="J8" s="99">
        <v>31134.339221285776</v>
      </c>
      <c r="K8" s="99" t="s">
        <v>107</v>
      </c>
      <c r="L8" s="99">
        <v>26635.390815910134</v>
      </c>
      <c r="M8" s="99">
        <v>26090.408030953029</v>
      </c>
      <c r="N8" s="90"/>
      <c r="O8" s="90"/>
      <c r="P8" s="90"/>
      <c r="Q8" s="90"/>
      <c r="R8" s="90"/>
    </row>
    <row r="9" spans="1:18" ht="12.75" customHeight="1">
      <c r="A9" s="88"/>
      <c r="B9" s="87" t="s">
        <v>143</v>
      </c>
      <c r="C9" s="90"/>
      <c r="D9" s="90"/>
      <c r="E9" s="99">
        <v>32820.489120050763</v>
      </c>
      <c r="F9" s="99">
        <v>32527.353435462748</v>
      </c>
      <c r="G9" s="99" t="s">
        <v>107</v>
      </c>
      <c r="H9" s="99" t="s">
        <v>107</v>
      </c>
      <c r="I9" s="99">
        <v>27465.16640095516</v>
      </c>
      <c r="J9" s="99">
        <v>41355.709595124797</v>
      </c>
      <c r="K9" s="99" t="s">
        <v>107</v>
      </c>
      <c r="L9" s="99">
        <v>31135.350508797415</v>
      </c>
      <c r="M9" s="99">
        <v>32039.707519173517</v>
      </c>
      <c r="N9" s="90"/>
      <c r="O9" s="90"/>
      <c r="P9" s="90"/>
      <c r="Q9" s="90"/>
      <c r="R9" s="90"/>
    </row>
    <row r="10" spans="1:18" ht="21" customHeight="1">
      <c r="A10" s="82" t="s">
        <v>101</v>
      </c>
      <c r="B10" s="87"/>
      <c r="C10" s="90"/>
      <c r="D10" s="90"/>
      <c r="E10" s="99"/>
      <c r="F10" s="99"/>
      <c r="G10" s="99"/>
      <c r="H10" s="99"/>
      <c r="I10" s="99"/>
      <c r="J10" s="99"/>
      <c r="K10" s="99"/>
      <c r="L10" s="99"/>
      <c r="M10" s="99"/>
      <c r="N10" s="90"/>
      <c r="O10" s="90"/>
      <c r="P10" s="90"/>
      <c r="Q10" s="90"/>
      <c r="R10" s="90"/>
    </row>
    <row r="11" spans="1:18">
      <c r="A11" s="88"/>
      <c r="B11" s="87" t="s">
        <v>140</v>
      </c>
      <c r="C11" s="90"/>
      <c r="D11" s="90"/>
      <c r="E11" s="99">
        <v>20465.481568263473</v>
      </c>
      <c r="F11" s="99">
        <v>26146.702377210215</v>
      </c>
      <c r="G11" s="99" t="s">
        <v>107</v>
      </c>
      <c r="H11" s="99" t="s">
        <v>107</v>
      </c>
      <c r="I11" s="99">
        <v>17265.135194444447</v>
      </c>
      <c r="J11" s="99">
        <v>24619.839160839161</v>
      </c>
      <c r="K11" s="99" t="s">
        <v>107</v>
      </c>
      <c r="L11" s="99">
        <v>22479.597483168316</v>
      </c>
      <c r="M11" s="99">
        <v>23268.126233259423</v>
      </c>
      <c r="N11" s="90"/>
      <c r="O11" s="90"/>
      <c r="P11" s="90"/>
      <c r="Q11" s="90"/>
      <c r="R11" s="90"/>
    </row>
    <row r="12" spans="1:18" ht="12.75" customHeight="1">
      <c r="A12" s="88"/>
      <c r="B12" s="87" t="s">
        <v>141</v>
      </c>
      <c r="C12" s="90"/>
      <c r="D12" s="90"/>
      <c r="E12" s="99">
        <v>26007.619167425149</v>
      </c>
      <c r="F12" s="99">
        <v>31808.7988978389</v>
      </c>
      <c r="G12" s="99" t="s">
        <v>107</v>
      </c>
      <c r="H12" s="99" t="s">
        <v>107</v>
      </c>
      <c r="I12" s="99">
        <v>21156.092573868315</v>
      </c>
      <c r="J12" s="99">
        <v>32029.153846153848</v>
      </c>
      <c r="K12" s="99" t="s">
        <v>107</v>
      </c>
      <c r="L12" s="99">
        <v>26255.330238118811</v>
      </c>
      <c r="M12" s="99">
        <v>28350.108667893572</v>
      </c>
      <c r="N12" s="90"/>
      <c r="O12" s="90"/>
      <c r="P12" s="90"/>
      <c r="Q12" s="90"/>
      <c r="R12" s="90"/>
    </row>
    <row r="13" spans="1:18" ht="21" customHeight="1">
      <c r="A13" s="88"/>
      <c r="B13" s="87" t="s">
        <v>142</v>
      </c>
      <c r="C13" s="90"/>
      <c r="D13" s="90"/>
      <c r="E13" s="99">
        <v>28914.85128510998</v>
      </c>
      <c r="F13" s="99">
        <v>29905.213578436262</v>
      </c>
      <c r="G13" s="99" t="s">
        <v>107</v>
      </c>
      <c r="H13" s="99" t="s">
        <v>107</v>
      </c>
      <c r="I13" s="99">
        <v>25279.647486895647</v>
      </c>
      <c r="J13" s="99">
        <v>37496.799503638889</v>
      </c>
      <c r="K13" s="99" t="s">
        <v>107</v>
      </c>
      <c r="L13" s="99">
        <v>29939.420832002907</v>
      </c>
      <c r="M13" s="99">
        <v>29516.522885133792</v>
      </c>
      <c r="N13" s="90"/>
      <c r="O13" s="90"/>
      <c r="P13" s="90"/>
      <c r="Q13" s="90"/>
      <c r="R13" s="90"/>
    </row>
    <row r="14" spans="1:18">
      <c r="A14" s="88"/>
      <c r="B14" s="87" t="s">
        <v>143</v>
      </c>
      <c r="C14" s="90"/>
      <c r="D14" s="90"/>
      <c r="E14" s="99">
        <v>36745.11337529611</v>
      </c>
      <c r="F14" s="99">
        <v>36381.219741978646</v>
      </c>
      <c r="G14" s="99" t="s">
        <v>107</v>
      </c>
      <c r="H14" s="99" t="s">
        <v>107</v>
      </c>
      <c r="I14" s="99">
        <v>30976.795515601581</v>
      </c>
      <c r="J14" s="99">
        <v>48781.421852290427</v>
      </c>
      <c r="K14" s="99" t="s">
        <v>107</v>
      </c>
      <c r="L14" s="99">
        <v>34968.125282084016</v>
      </c>
      <c r="M14" s="99">
        <v>35963.215211364753</v>
      </c>
      <c r="N14" s="90"/>
      <c r="O14" s="90"/>
      <c r="P14" s="90"/>
      <c r="Q14" s="90"/>
      <c r="R14" s="90"/>
    </row>
    <row r="15" spans="1:18" ht="21" customHeight="1">
      <c r="A15" s="82" t="s">
        <v>130</v>
      </c>
      <c r="B15" s="91"/>
      <c r="C15" s="91"/>
      <c r="D15" s="91"/>
      <c r="E15" s="98"/>
      <c r="F15" s="98"/>
      <c r="G15" s="98"/>
      <c r="H15" s="98"/>
      <c r="I15" s="98"/>
      <c r="J15" s="98"/>
      <c r="K15" s="98"/>
      <c r="L15" s="98"/>
      <c r="M15" s="98"/>
      <c r="N15" s="91"/>
      <c r="O15" s="91"/>
      <c r="P15" s="91"/>
      <c r="Q15" s="87"/>
      <c r="R15" s="87"/>
    </row>
    <row r="16" spans="1:18" ht="14.25" customHeight="1">
      <c r="B16" s="92" t="s">
        <v>166</v>
      </c>
      <c r="C16" s="91"/>
      <c r="D16" s="91"/>
      <c r="E16" s="101">
        <v>9.6720012604966712</v>
      </c>
      <c r="F16" s="101">
        <v>8.8816192018325975</v>
      </c>
      <c r="G16" s="99" t="s">
        <v>107</v>
      </c>
      <c r="H16" s="99" t="s">
        <v>107</v>
      </c>
      <c r="I16" s="101">
        <v>9.983501626036281</v>
      </c>
      <c r="J16" s="101">
        <v>8.7104736123090802</v>
      </c>
      <c r="K16" s="99" t="s">
        <v>107</v>
      </c>
      <c r="L16" s="101">
        <v>11.332508843739898</v>
      </c>
      <c r="M16" s="101">
        <v>9.6000215828408937</v>
      </c>
      <c r="N16" s="91"/>
      <c r="O16" s="91"/>
      <c r="P16" s="91"/>
      <c r="Q16" s="87"/>
      <c r="R16" s="87"/>
    </row>
    <row r="17" spans="1:18">
      <c r="A17" s="93"/>
      <c r="B17" s="92" t="s">
        <v>95</v>
      </c>
      <c r="C17" s="92"/>
      <c r="D17" s="92"/>
      <c r="E17" s="101">
        <v>121.68358187648798</v>
      </c>
      <c r="F17" s="101">
        <v>109.99254101682199</v>
      </c>
      <c r="G17" s="99" t="s">
        <v>107</v>
      </c>
      <c r="H17" s="99" t="s">
        <v>107</v>
      </c>
      <c r="I17" s="101">
        <v>66.262468652867298</v>
      </c>
      <c r="J17" s="101">
        <v>63.175981064559188</v>
      </c>
      <c r="K17" s="99" t="s">
        <v>107</v>
      </c>
      <c r="L17" s="101">
        <v>57.227353086858116</v>
      </c>
      <c r="M17" s="101">
        <v>85.710002949147963</v>
      </c>
      <c r="N17" s="92"/>
      <c r="O17" s="92"/>
      <c r="P17" s="92"/>
      <c r="Q17" s="92"/>
      <c r="R17" s="92"/>
    </row>
    <row r="18" spans="1:18">
      <c r="A18" s="93"/>
      <c r="B18" s="92" t="s">
        <v>96</v>
      </c>
      <c r="C18" s="92"/>
      <c r="D18" s="92"/>
      <c r="E18" s="101">
        <v>19.368529177003158</v>
      </c>
      <c r="F18" s="101">
        <v>12.21933068222781</v>
      </c>
      <c r="G18" s="99" t="s">
        <v>107</v>
      </c>
      <c r="H18" s="99" t="s">
        <v>107</v>
      </c>
      <c r="I18" s="101">
        <v>16.459960435895866</v>
      </c>
      <c r="J18" s="101">
        <v>12.528319521588228</v>
      </c>
      <c r="K18" s="99" t="s">
        <v>107</v>
      </c>
      <c r="L18" s="101">
        <v>20.130887500647848</v>
      </c>
      <c r="M18" s="101">
        <v>14.991138115554278</v>
      </c>
      <c r="N18" s="92"/>
      <c r="O18" s="92"/>
      <c r="P18" s="92"/>
      <c r="Q18" s="92"/>
      <c r="R18" s="92"/>
    </row>
    <row r="19" spans="1:18">
      <c r="A19" s="93"/>
      <c r="B19" s="92" t="s">
        <v>145</v>
      </c>
      <c r="C19" s="92"/>
      <c r="D19" s="92"/>
      <c r="E19" s="101">
        <v>16.708945285074318</v>
      </c>
      <c r="F19" s="101">
        <v>10.997583234571341</v>
      </c>
      <c r="G19" s="99" t="s">
        <v>107</v>
      </c>
      <c r="H19" s="99" t="s">
        <v>107</v>
      </c>
      <c r="I19" s="101">
        <v>13.184787057457685</v>
      </c>
      <c r="J19" s="101">
        <v>10.455005471795271</v>
      </c>
      <c r="K19" s="99" t="s">
        <v>107</v>
      </c>
      <c r="L19" s="101">
        <v>14.892238993572164</v>
      </c>
      <c r="M19" s="101">
        <v>12.759443224875445</v>
      </c>
      <c r="N19" s="92"/>
      <c r="O19" s="92"/>
      <c r="P19" s="92"/>
      <c r="Q19" s="92"/>
      <c r="R19" s="92"/>
    </row>
    <row r="20" spans="1:18" ht="21" customHeight="1">
      <c r="A20" s="82" t="s">
        <v>150</v>
      </c>
      <c r="B20" s="91"/>
      <c r="C20" s="92"/>
      <c r="D20" s="92"/>
      <c r="E20" s="98"/>
      <c r="F20" s="98"/>
      <c r="G20" s="99"/>
      <c r="H20" s="99"/>
      <c r="I20" s="98"/>
      <c r="J20" s="98"/>
      <c r="K20" s="99"/>
      <c r="L20" s="98"/>
      <c r="M20" s="98"/>
      <c r="N20" s="92"/>
      <c r="O20" s="92"/>
      <c r="P20" s="92"/>
      <c r="Q20" s="92"/>
      <c r="R20" s="92"/>
    </row>
    <row r="21" spans="1:18">
      <c r="A21" s="93"/>
      <c r="B21" s="92" t="s">
        <v>166</v>
      </c>
      <c r="C21" s="92"/>
      <c r="D21" s="92"/>
      <c r="E21" s="101">
        <v>15.101696029879108</v>
      </c>
      <c r="F21" s="101">
        <v>12.370880250500266</v>
      </c>
      <c r="G21" s="99" t="s">
        <v>107</v>
      </c>
      <c r="H21" s="99" t="s">
        <v>107</v>
      </c>
      <c r="I21" s="101">
        <v>15.876089107005614</v>
      </c>
      <c r="J21" s="101">
        <v>13.954303377845344</v>
      </c>
      <c r="K21" s="99" t="s">
        <v>107</v>
      </c>
      <c r="L21" s="101">
        <v>16.607426665381439</v>
      </c>
      <c r="M21" s="101">
        <v>14.025907630313672</v>
      </c>
      <c r="N21" s="92"/>
      <c r="O21" s="92"/>
      <c r="P21" s="92"/>
      <c r="Q21" s="92"/>
      <c r="R21" s="92"/>
    </row>
    <row r="22" spans="1:18">
      <c r="A22" s="93"/>
      <c r="B22" s="92" t="s">
        <v>95</v>
      </c>
      <c r="C22" s="92"/>
      <c r="D22" s="92"/>
      <c r="E22" s="101">
        <v>179.01506962416218</v>
      </c>
      <c r="F22" s="101">
        <v>165.18971381930015</v>
      </c>
      <c r="G22" s="99" t="s">
        <v>107</v>
      </c>
      <c r="H22" s="99" t="s">
        <v>107</v>
      </c>
      <c r="I22" s="101">
        <v>186.18006094293995</v>
      </c>
      <c r="J22" s="101">
        <v>113.95306468499898</v>
      </c>
      <c r="K22" s="99" t="s">
        <v>107</v>
      </c>
      <c r="L22" s="101">
        <v>82.001691874738768</v>
      </c>
      <c r="M22" s="101">
        <v>135.95913415421563</v>
      </c>
      <c r="N22" s="92"/>
      <c r="O22" s="92"/>
      <c r="P22" s="92"/>
      <c r="Q22" s="92"/>
      <c r="R22" s="92"/>
    </row>
    <row r="23" spans="1:18">
      <c r="A23" s="93"/>
      <c r="B23" s="92" t="s">
        <v>96</v>
      </c>
      <c r="C23" s="92"/>
      <c r="D23" s="92"/>
      <c r="E23" s="101">
        <v>25.700919040264328</v>
      </c>
      <c r="F23" s="101">
        <v>15.41055360189957</v>
      </c>
      <c r="G23" s="99" t="s">
        <v>107</v>
      </c>
      <c r="H23" s="99" t="s">
        <v>107</v>
      </c>
      <c r="I23" s="101">
        <v>22.090259907371447</v>
      </c>
      <c r="J23" s="101">
        <v>17.110588460143155</v>
      </c>
      <c r="K23" s="99" t="s">
        <v>107</v>
      </c>
      <c r="L23" s="101">
        <v>24.96668100076251</v>
      </c>
      <c r="M23" s="101">
        <v>19.157387338687542</v>
      </c>
      <c r="N23" s="92"/>
      <c r="O23" s="92"/>
      <c r="P23" s="92"/>
      <c r="Q23" s="92"/>
      <c r="R23" s="92"/>
    </row>
    <row r="24" spans="1:18">
      <c r="A24" s="93"/>
      <c r="B24" s="92" t="s">
        <v>145</v>
      </c>
      <c r="C24" s="92"/>
      <c r="D24" s="92"/>
      <c r="E24" s="101">
        <v>22.474315960438531</v>
      </c>
      <c r="F24" s="101">
        <v>14.095576798663991</v>
      </c>
      <c r="G24" s="99" t="s">
        <v>107</v>
      </c>
      <c r="H24" s="99" t="s">
        <v>107</v>
      </c>
      <c r="I24" s="101">
        <v>19.747249243235846</v>
      </c>
      <c r="J24" s="101">
        <v>14.876771300108993</v>
      </c>
      <c r="K24" s="99" t="s">
        <v>107</v>
      </c>
      <c r="L24" s="101">
        <v>19.139396323642806</v>
      </c>
      <c r="M24" s="101">
        <v>16.791388629379863</v>
      </c>
      <c r="N24" s="92"/>
      <c r="O24" s="92"/>
      <c r="P24" s="92"/>
      <c r="Q24" s="92"/>
      <c r="R24" s="92"/>
    </row>
    <row r="25" spans="1:18" ht="21" customHeight="1">
      <c r="A25" s="88" t="s">
        <v>148</v>
      </c>
      <c r="B25" s="90"/>
      <c r="C25" s="90"/>
      <c r="D25" s="90"/>
      <c r="E25" s="99"/>
      <c r="F25" s="99"/>
      <c r="G25" s="99"/>
      <c r="H25" s="99"/>
      <c r="I25" s="99"/>
      <c r="J25" s="99"/>
      <c r="K25" s="99"/>
      <c r="L25" s="100"/>
      <c r="M25" s="100"/>
      <c r="N25" s="87"/>
      <c r="O25" s="87"/>
      <c r="P25" s="87"/>
      <c r="Q25" s="87"/>
      <c r="R25" s="87"/>
    </row>
    <row r="26" spans="1:18">
      <c r="A26" s="88"/>
      <c r="B26" s="90" t="s">
        <v>97</v>
      </c>
      <c r="C26" s="90"/>
      <c r="D26" s="90"/>
      <c r="E26" s="99">
        <v>41537153.1998</v>
      </c>
      <c r="F26" s="99">
        <v>126241856.0652</v>
      </c>
      <c r="G26" s="99" t="s">
        <v>107</v>
      </c>
      <c r="H26" s="99" t="s">
        <v>107</v>
      </c>
      <c r="I26" s="99">
        <v>21968816.873679999</v>
      </c>
      <c r="J26" s="99">
        <v>9700649</v>
      </c>
      <c r="K26" s="99" t="s">
        <v>107</v>
      </c>
      <c r="L26" s="99">
        <v>51874792.256949998</v>
      </c>
      <c r="M26" s="99">
        <v>251323267.39562997</v>
      </c>
      <c r="N26" s="90"/>
      <c r="O26" s="90"/>
      <c r="P26" s="90"/>
      <c r="Q26" s="90"/>
      <c r="R26" s="90"/>
    </row>
    <row r="27" spans="1:18">
      <c r="A27" s="88"/>
      <c r="B27" s="90" t="s">
        <v>102</v>
      </c>
      <c r="C27" s="90"/>
      <c r="D27" s="90"/>
      <c r="E27" s="99">
        <v>30012107.809999999</v>
      </c>
      <c r="F27" s="99">
        <v>94623611.100999996</v>
      </c>
      <c r="G27" s="99" t="s">
        <v>107</v>
      </c>
      <c r="H27" s="99" t="s">
        <v>107</v>
      </c>
      <c r="I27" s="99">
        <v>14637132.179</v>
      </c>
      <c r="J27" s="99">
        <v>5846510</v>
      </c>
      <c r="K27" s="99" t="s">
        <v>107</v>
      </c>
      <c r="L27" s="99">
        <v>40397601.302000001</v>
      </c>
      <c r="M27" s="99">
        <v>185516962.39200002</v>
      </c>
      <c r="N27" s="90"/>
      <c r="O27" s="90"/>
      <c r="P27" s="90"/>
      <c r="Q27" s="90"/>
      <c r="R27" s="90"/>
    </row>
    <row r="28" spans="1:18">
      <c r="A28" s="88"/>
      <c r="B28" s="90" t="s">
        <v>205</v>
      </c>
      <c r="C28" s="90"/>
      <c r="D28" s="90"/>
      <c r="E28" s="99">
        <v>8781710.3299000002</v>
      </c>
      <c r="F28" s="99">
        <v>21181176.135000002</v>
      </c>
      <c r="G28" s="99" t="s">
        <v>107</v>
      </c>
      <c r="H28" s="99" t="s">
        <v>107</v>
      </c>
      <c r="I28" s="99">
        <v>3595420.1768</v>
      </c>
      <c r="J28" s="99">
        <v>1919403</v>
      </c>
      <c r="K28" s="99" t="s">
        <v>107</v>
      </c>
      <c r="L28" s="99">
        <v>6825038.8667000001</v>
      </c>
      <c r="M28" s="99">
        <v>42302748.508400001</v>
      </c>
      <c r="N28" s="90"/>
      <c r="O28" s="90"/>
      <c r="P28" s="90"/>
      <c r="Q28" s="90"/>
      <c r="R28" s="90"/>
    </row>
    <row r="29" spans="1:18">
      <c r="A29" s="88"/>
      <c r="B29" s="90" t="s">
        <v>24</v>
      </c>
      <c r="C29" s="90"/>
      <c r="D29" s="90"/>
      <c r="E29" s="99">
        <v>2664582.5299</v>
      </c>
      <c r="F29" s="99">
        <v>7112596.4951999998</v>
      </c>
      <c r="G29" s="99" t="s">
        <v>107</v>
      </c>
      <c r="H29" s="99" t="s">
        <v>107</v>
      </c>
      <c r="I29" s="99">
        <v>3565102.8665</v>
      </c>
      <c r="J29" s="99">
        <v>1271025</v>
      </c>
      <c r="K29" s="99" t="s">
        <v>107</v>
      </c>
      <c r="L29" s="99">
        <v>4017431.3154000002</v>
      </c>
      <c r="M29" s="99">
        <v>18630738.206999999</v>
      </c>
      <c r="N29" s="90"/>
      <c r="O29" s="90"/>
      <c r="P29" s="90"/>
      <c r="Q29" s="90"/>
      <c r="R29" s="90"/>
    </row>
    <row r="30" spans="1:18">
      <c r="A30" s="88"/>
      <c r="B30" s="90" t="s">
        <v>103</v>
      </c>
      <c r="C30" s="90"/>
      <c r="D30" s="90"/>
      <c r="E30" s="99">
        <v>78752.53</v>
      </c>
      <c r="F30" s="99">
        <v>3324472.3339999998</v>
      </c>
      <c r="G30" s="99" t="s">
        <v>107</v>
      </c>
      <c r="H30" s="99" t="s">
        <v>107</v>
      </c>
      <c r="I30" s="99">
        <v>171161.65138</v>
      </c>
      <c r="J30" s="99">
        <v>663711</v>
      </c>
      <c r="K30" s="99" t="s">
        <v>107</v>
      </c>
      <c r="L30" s="99">
        <v>634720.77284999995</v>
      </c>
      <c r="M30" s="99">
        <v>4872818.2882300001</v>
      </c>
      <c r="N30" s="90"/>
      <c r="O30" s="90"/>
      <c r="P30" s="90"/>
      <c r="Q30" s="90"/>
      <c r="R30" s="90"/>
    </row>
    <row r="31" spans="1:18" ht="21" customHeight="1">
      <c r="A31" s="88" t="s">
        <v>149</v>
      </c>
      <c r="B31" s="90"/>
      <c r="C31" s="90"/>
      <c r="D31" s="90"/>
      <c r="E31" s="99"/>
      <c r="F31" s="99"/>
      <c r="G31" s="99"/>
      <c r="H31" s="99"/>
      <c r="I31" s="99"/>
      <c r="J31" s="99"/>
      <c r="K31" s="99"/>
      <c r="L31" s="99"/>
      <c r="M31" s="99"/>
      <c r="N31" s="90"/>
      <c r="O31" s="90"/>
      <c r="P31" s="90"/>
      <c r="Q31" s="90"/>
      <c r="R31" s="90"/>
    </row>
    <row r="32" spans="1:18" ht="12.75" customHeight="1">
      <c r="A32" s="88"/>
      <c r="B32" s="90" t="s">
        <v>97</v>
      </c>
      <c r="C32" s="90"/>
      <c r="D32" s="90"/>
      <c r="E32" s="99">
        <v>46541522.519859001</v>
      </c>
      <c r="F32" s="99">
        <v>141367951.93030003</v>
      </c>
      <c r="G32" s="99" t="s">
        <v>107</v>
      </c>
      <c r="H32" s="99" t="s">
        <v>107</v>
      </c>
      <c r="I32" s="99">
        <v>24813553.25327</v>
      </c>
      <c r="J32" s="99">
        <v>11344915</v>
      </c>
      <c r="K32" s="99" t="s">
        <v>107</v>
      </c>
      <c r="L32" s="99">
        <v>58202410.257289998</v>
      </c>
      <c r="M32" s="99">
        <v>282270352.96071899</v>
      </c>
      <c r="N32" s="90"/>
      <c r="O32" s="90"/>
      <c r="P32" s="90"/>
      <c r="Q32" s="90"/>
      <c r="R32" s="90"/>
    </row>
    <row r="33" spans="1:18">
      <c r="A33" s="88"/>
      <c r="B33" s="90" t="s">
        <v>102</v>
      </c>
      <c r="C33" s="90"/>
      <c r="D33" s="90"/>
      <c r="E33" s="99">
        <v>34177354.218999997</v>
      </c>
      <c r="F33" s="99">
        <v>106469372.08</v>
      </c>
      <c r="G33" s="99" t="s">
        <v>107</v>
      </c>
      <c r="H33" s="99" t="s">
        <v>107</v>
      </c>
      <c r="I33" s="99">
        <v>16781711.409000002</v>
      </c>
      <c r="J33" s="99">
        <v>7041274</v>
      </c>
      <c r="K33" s="99" t="s">
        <v>107</v>
      </c>
      <c r="L33" s="99">
        <v>45408786.916000001</v>
      </c>
      <c r="M33" s="99">
        <v>209878498.62400001</v>
      </c>
      <c r="N33" s="90"/>
      <c r="O33" s="90"/>
      <c r="P33" s="90"/>
      <c r="Q33" s="90"/>
      <c r="R33" s="90"/>
    </row>
    <row r="34" spans="1:18">
      <c r="A34" s="88"/>
      <c r="B34" s="90" t="s">
        <v>205</v>
      </c>
      <c r="C34" s="90"/>
      <c r="D34" s="90"/>
      <c r="E34" s="99">
        <v>9255369.7905999999</v>
      </c>
      <c r="F34" s="99">
        <v>23056057.032000002</v>
      </c>
      <c r="G34" s="99" t="s">
        <v>107</v>
      </c>
      <c r="H34" s="99" t="s">
        <v>107</v>
      </c>
      <c r="I34" s="99">
        <v>3782010.5728000002</v>
      </c>
      <c r="J34" s="99">
        <v>2119064</v>
      </c>
      <c r="K34" s="99" t="s">
        <v>107</v>
      </c>
      <c r="L34" s="99">
        <v>7626980.165</v>
      </c>
      <c r="M34" s="99">
        <v>45839481.560400002</v>
      </c>
      <c r="N34" s="90"/>
      <c r="O34" s="90"/>
      <c r="P34" s="90"/>
      <c r="Q34" s="90"/>
      <c r="R34" s="90"/>
    </row>
    <row r="35" spans="1:18">
      <c r="A35" s="88"/>
      <c r="B35" s="90" t="s">
        <v>24</v>
      </c>
      <c r="C35" s="90"/>
      <c r="D35" s="90"/>
      <c r="E35" s="99">
        <v>3024152.5732</v>
      </c>
      <c r="F35" s="99">
        <v>8059786.0307</v>
      </c>
      <c r="G35" s="99" t="s">
        <v>107</v>
      </c>
      <c r="H35" s="99" t="s">
        <v>107</v>
      </c>
      <c r="I35" s="99">
        <v>4050781.6236</v>
      </c>
      <c r="J35" s="99">
        <v>1500363</v>
      </c>
      <c r="K35" s="99" t="s">
        <v>107</v>
      </c>
      <c r="L35" s="99">
        <v>4475099.3102000002</v>
      </c>
      <c r="M35" s="99">
        <v>21110182.537700001</v>
      </c>
      <c r="N35" s="90"/>
      <c r="O35" s="90"/>
      <c r="P35" s="90"/>
      <c r="Q35" s="90"/>
      <c r="R35" s="90"/>
    </row>
    <row r="36" spans="1:18">
      <c r="A36" s="88"/>
      <c r="B36" s="90" t="s">
        <v>103</v>
      </c>
      <c r="C36" s="90"/>
      <c r="D36" s="90"/>
      <c r="E36" s="99">
        <v>84645.937059000004</v>
      </c>
      <c r="F36" s="99">
        <v>3782736.7875999999</v>
      </c>
      <c r="G36" s="99" t="s">
        <v>107</v>
      </c>
      <c r="H36" s="99" t="s">
        <v>107</v>
      </c>
      <c r="I36" s="99">
        <v>199049.64786999999</v>
      </c>
      <c r="J36" s="99">
        <v>684214</v>
      </c>
      <c r="K36" s="99" t="s">
        <v>107</v>
      </c>
      <c r="L36" s="99">
        <v>691543.86609000002</v>
      </c>
      <c r="M36" s="99">
        <v>5442190.2386189997</v>
      </c>
      <c r="N36" s="90"/>
      <c r="O36" s="90"/>
      <c r="P36" s="90"/>
      <c r="Q36" s="90"/>
      <c r="R36" s="90"/>
    </row>
    <row r="37" spans="1:18" ht="21" customHeight="1">
      <c r="A37" s="88" t="s">
        <v>104</v>
      </c>
      <c r="C37" s="87"/>
      <c r="D37" s="87"/>
      <c r="E37" s="100"/>
      <c r="F37" s="100"/>
      <c r="G37" s="100"/>
      <c r="H37" s="100"/>
      <c r="I37" s="100"/>
      <c r="J37" s="100"/>
      <c r="K37" s="100"/>
      <c r="L37" s="100"/>
      <c r="M37" s="99"/>
      <c r="N37" s="87"/>
      <c r="O37" s="87"/>
      <c r="P37" s="87"/>
      <c r="Q37" s="87"/>
      <c r="R37" s="87"/>
    </row>
    <row r="38" spans="1:18" ht="12.75" customHeight="1">
      <c r="A38" s="88"/>
      <c r="B38" s="95" t="s">
        <v>173</v>
      </c>
      <c r="C38" s="87"/>
      <c r="D38" s="87"/>
      <c r="E38" s="103">
        <v>1684</v>
      </c>
      <c r="F38" s="103">
        <v>4132</v>
      </c>
      <c r="G38" s="103" t="s">
        <v>107</v>
      </c>
      <c r="H38" s="103" t="s">
        <v>107</v>
      </c>
      <c r="I38" s="103">
        <v>1016</v>
      </c>
      <c r="J38" s="103">
        <v>288</v>
      </c>
      <c r="K38" s="103" t="s">
        <v>107</v>
      </c>
      <c r="L38" s="103">
        <v>2042</v>
      </c>
      <c r="M38" s="103">
        <v>9162</v>
      </c>
      <c r="N38" s="87"/>
      <c r="O38" s="87"/>
      <c r="P38" s="87"/>
      <c r="Q38" s="87"/>
      <c r="R38" s="87"/>
    </row>
    <row r="39" spans="1:18" ht="12.75" customHeight="1">
      <c r="A39" s="94"/>
      <c r="B39" s="95" t="s">
        <v>174</v>
      </c>
      <c r="C39" s="97"/>
      <c r="D39" s="97"/>
      <c r="E39" s="103">
        <v>1670</v>
      </c>
      <c r="F39" s="103">
        <v>4072</v>
      </c>
      <c r="G39" s="103" t="s">
        <v>107</v>
      </c>
      <c r="H39" s="103" t="s">
        <v>107</v>
      </c>
      <c r="I39" s="103">
        <v>972</v>
      </c>
      <c r="J39" s="103">
        <v>286</v>
      </c>
      <c r="K39" s="103" t="s">
        <v>107</v>
      </c>
      <c r="L39" s="103">
        <v>2020</v>
      </c>
      <c r="M39" s="103">
        <v>9020</v>
      </c>
      <c r="N39" s="97"/>
      <c r="O39" s="97"/>
      <c r="P39" s="92"/>
      <c r="Q39" s="95"/>
      <c r="R39" s="95"/>
    </row>
    <row r="40" spans="1:18">
      <c r="A40" s="94"/>
      <c r="B40" s="95" t="s">
        <v>105</v>
      </c>
      <c r="E40" s="103">
        <v>1182</v>
      </c>
      <c r="F40" s="103">
        <v>3560.2277776999999</v>
      </c>
      <c r="G40" s="103" t="s">
        <v>107</v>
      </c>
      <c r="H40" s="103" t="s">
        <v>107</v>
      </c>
      <c r="I40" s="103">
        <v>663.84277778000001</v>
      </c>
      <c r="J40" s="103">
        <v>187.78333333</v>
      </c>
      <c r="K40" s="103" t="s">
        <v>107</v>
      </c>
      <c r="L40" s="103">
        <v>1516.6888888999999</v>
      </c>
      <c r="M40" s="103">
        <v>7110.5427777099994</v>
      </c>
    </row>
    <row r="41" spans="1:18" ht="21" customHeight="1">
      <c r="A41" s="94" t="s">
        <v>110</v>
      </c>
      <c r="B41" s="95"/>
      <c r="E41" s="102"/>
      <c r="F41" s="102"/>
      <c r="G41" s="102"/>
      <c r="H41" s="102"/>
      <c r="I41" s="102"/>
      <c r="J41" s="102"/>
      <c r="K41" s="102"/>
      <c r="L41" s="102"/>
      <c r="M41" s="103"/>
    </row>
    <row r="42" spans="1:18" ht="12.75" customHeight="1">
      <c r="B42" s="89" t="s">
        <v>146</v>
      </c>
    </row>
    <row r="43" spans="1:18">
      <c r="B43" s="87" t="s">
        <v>165</v>
      </c>
      <c r="E43" s="101">
        <v>172.66333564500002</v>
      </c>
      <c r="F43" s="101">
        <v>458.474959066</v>
      </c>
      <c r="G43" s="101" t="s">
        <v>107</v>
      </c>
      <c r="H43" s="101" t="s">
        <v>107</v>
      </c>
      <c r="I43" s="101">
        <v>97.360629207000002</v>
      </c>
      <c r="J43" s="101">
        <v>32.834035522000001</v>
      </c>
      <c r="K43" s="101" t="s">
        <v>107</v>
      </c>
      <c r="L43" s="101">
        <v>178.24826151500002</v>
      </c>
      <c r="M43" s="103">
        <v>939.58122095500016</v>
      </c>
      <c r="N43" s="102"/>
    </row>
    <row r="44" spans="1:18">
      <c r="A44" s="94"/>
      <c r="B44" s="95" t="s">
        <v>98</v>
      </c>
      <c r="E44" s="101">
        <v>13.724119345</v>
      </c>
      <c r="F44" s="101">
        <v>37.020692152000002</v>
      </c>
      <c r="G44" s="101" t="s">
        <v>107</v>
      </c>
      <c r="H44" s="101" t="s">
        <v>107</v>
      </c>
      <c r="I44" s="101">
        <v>14.66893733</v>
      </c>
      <c r="J44" s="101">
        <v>4.5270369400000003</v>
      </c>
      <c r="K44" s="101" t="s">
        <v>107</v>
      </c>
      <c r="L44" s="101">
        <v>35.297805875000002</v>
      </c>
      <c r="M44" s="103">
        <v>105.23859164200002</v>
      </c>
      <c r="N44" s="102"/>
    </row>
    <row r="45" spans="1:18">
      <c r="A45" s="94"/>
      <c r="B45" s="95" t="s">
        <v>99</v>
      </c>
      <c r="E45" s="101">
        <v>86.222344750000005</v>
      </c>
      <c r="F45" s="101">
        <v>333.24247505</v>
      </c>
      <c r="G45" s="101" t="s">
        <v>107</v>
      </c>
      <c r="H45" s="101" t="s">
        <v>107</v>
      </c>
      <c r="I45" s="101">
        <v>59.052389814999998</v>
      </c>
      <c r="J45" s="101">
        <v>22.82828112</v>
      </c>
      <c r="K45" s="101" t="s">
        <v>107</v>
      </c>
      <c r="L45" s="101">
        <v>100.34331571</v>
      </c>
      <c r="M45" s="103">
        <v>601.68880644499995</v>
      </c>
      <c r="N45" s="102"/>
    </row>
    <row r="46" spans="1:18">
      <c r="B46" s="95" t="s">
        <v>167</v>
      </c>
      <c r="E46" s="101">
        <v>99.94646409500001</v>
      </c>
      <c r="F46" s="101">
        <v>370.26316720199998</v>
      </c>
      <c r="G46" s="101" t="s">
        <v>107</v>
      </c>
      <c r="H46" s="101" t="s">
        <v>107</v>
      </c>
      <c r="I46" s="101">
        <v>73.721327145000004</v>
      </c>
      <c r="J46" s="101">
        <v>27.355318060000002</v>
      </c>
      <c r="K46" s="101" t="s">
        <v>107</v>
      </c>
      <c r="L46" s="101">
        <v>135.64112158500001</v>
      </c>
      <c r="M46" s="103">
        <v>706.92739808700003</v>
      </c>
      <c r="N46" s="102"/>
    </row>
    <row r="47" spans="1:18" ht="21" customHeight="1">
      <c r="B47" s="89" t="s">
        <v>147</v>
      </c>
      <c r="E47" s="101"/>
      <c r="F47" s="101"/>
      <c r="G47" s="102"/>
      <c r="H47" s="102"/>
      <c r="I47" s="101"/>
      <c r="J47" s="101"/>
      <c r="K47" s="102"/>
      <c r="L47" s="101"/>
      <c r="M47" s="101"/>
      <c r="N47" s="102"/>
    </row>
    <row r="48" spans="1:18">
      <c r="B48" s="87" t="s">
        <v>165</v>
      </c>
      <c r="E48" s="101">
        <v>110.58360575500001</v>
      </c>
      <c r="F48" s="101">
        <v>329.16008542200001</v>
      </c>
      <c r="G48" s="101" t="s">
        <v>107</v>
      </c>
      <c r="H48" s="101" t="s">
        <v>107</v>
      </c>
      <c r="I48" s="101">
        <v>61.224146164000004</v>
      </c>
      <c r="J48" s="101">
        <v>20.495469551999999</v>
      </c>
      <c r="K48" s="101" t="s">
        <v>107</v>
      </c>
      <c r="L48" s="101">
        <v>121.632329963</v>
      </c>
      <c r="M48" s="103">
        <v>643.09563685599994</v>
      </c>
      <c r="N48" s="102"/>
    </row>
    <row r="49" spans="1:14">
      <c r="B49" s="95" t="s">
        <v>98</v>
      </c>
      <c r="E49" s="101">
        <v>9.3288235650000004</v>
      </c>
      <c r="F49" s="101">
        <v>24.650445271999999</v>
      </c>
      <c r="G49" s="101" t="s">
        <v>107</v>
      </c>
      <c r="H49" s="101" t="s">
        <v>107</v>
      </c>
      <c r="I49" s="101">
        <v>5.2207524000000003</v>
      </c>
      <c r="J49" s="101">
        <v>2.5098052499999999</v>
      </c>
      <c r="K49" s="101" t="s">
        <v>107</v>
      </c>
      <c r="L49" s="101">
        <v>24.633638085000001</v>
      </c>
      <c r="M49" s="103">
        <v>66.343464572000002</v>
      </c>
      <c r="N49" s="102"/>
    </row>
    <row r="50" spans="1:14">
      <c r="B50" s="95" t="s">
        <v>99</v>
      </c>
      <c r="E50" s="101">
        <v>64.978221105000003</v>
      </c>
      <c r="F50" s="101">
        <v>264.23450481999998</v>
      </c>
      <c r="G50" s="101" t="s">
        <v>107</v>
      </c>
      <c r="H50" s="101" t="s">
        <v>107</v>
      </c>
      <c r="I50" s="101">
        <v>44.001293062000002</v>
      </c>
      <c r="J50" s="101">
        <v>16.71479626</v>
      </c>
      <c r="K50" s="101" t="s">
        <v>107</v>
      </c>
      <c r="L50" s="101">
        <v>80.907830718</v>
      </c>
      <c r="M50" s="103">
        <v>470.836645965</v>
      </c>
      <c r="N50" s="102"/>
    </row>
    <row r="51" spans="1:14">
      <c r="B51" s="95" t="s">
        <v>167</v>
      </c>
      <c r="E51" s="101">
        <v>74.30704467000001</v>
      </c>
      <c r="F51" s="101">
        <v>288.884950092</v>
      </c>
      <c r="G51" s="101" t="s">
        <v>107</v>
      </c>
      <c r="H51" s="101" t="s">
        <v>107</v>
      </c>
      <c r="I51" s="101">
        <v>49.222045462000004</v>
      </c>
      <c r="J51" s="101">
        <v>19.224601509999999</v>
      </c>
      <c r="K51" s="101" t="s">
        <v>107</v>
      </c>
      <c r="L51" s="101">
        <v>105.541468803</v>
      </c>
      <c r="M51" s="103">
        <v>537.18011053700002</v>
      </c>
      <c r="N51" s="102"/>
    </row>
    <row r="56" spans="1:14">
      <c r="A56" s="5" t="s">
        <v>168</v>
      </c>
    </row>
    <row r="57" spans="1:14">
      <c r="A57" s="5" t="s">
        <v>94</v>
      </c>
    </row>
    <row r="58" spans="1:14">
      <c r="A58" s="5" t="s">
        <v>227</v>
      </c>
    </row>
  </sheetData>
  <hyperlinks>
    <hyperlink ref="G1" location="Contenu!A1" display="retour"/>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pageSetUpPr fitToPage="1"/>
  </sheetPr>
  <dimension ref="A1:K34"/>
  <sheetViews>
    <sheetView zoomScale="63" zoomScaleNormal="63" workbookViewId="0">
      <selection activeCell="L3" sqref="L3"/>
    </sheetView>
  </sheetViews>
  <sheetFormatPr baseColWidth="10" defaultColWidth="11.453125" defaultRowHeight="12.5"/>
  <cols>
    <col min="1" max="1" width="2.26953125" style="2" customWidth="1"/>
    <col min="2" max="2" width="50.7265625" style="2" customWidth="1"/>
    <col min="3" max="3" width="17.7265625" style="2" customWidth="1"/>
    <col min="4" max="5" width="17.26953125" style="2" customWidth="1"/>
    <col min="6" max="10" width="15.7265625" style="2" customWidth="1"/>
    <col min="11" max="11" width="18.26953125" style="2" customWidth="1"/>
    <col min="12" max="16384" width="11.453125" style="2"/>
  </cols>
  <sheetData>
    <row r="1" spans="1:11" ht="13">
      <c r="A1" s="7" t="s">
        <v>226</v>
      </c>
      <c r="F1" s="3"/>
      <c r="H1" s="56" t="s">
        <v>54</v>
      </c>
      <c r="I1" s="56"/>
      <c r="J1" s="31"/>
    </row>
    <row r="3" spans="1:11">
      <c r="B3" s="55" t="s">
        <v>19</v>
      </c>
      <c r="K3" s="142"/>
    </row>
    <row r="4" spans="1:11" ht="23.25" customHeight="1">
      <c r="A4" s="8"/>
      <c r="B4" s="9"/>
      <c r="C4" s="72" t="s">
        <v>36</v>
      </c>
      <c r="D4" s="72" t="s">
        <v>37</v>
      </c>
      <c r="E4" s="73" t="s">
        <v>38</v>
      </c>
      <c r="F4" s="72" t="s">
        <v>213</v>
      </c>
      <c r="G4" s="73" t="s">
        <v>39</v>
      </c>
      <c r="H4" s="73" t="s">
        <v>206</v>
      </c>
      <c r="I4" s="73" t="s">
        <v>207</v>
      </c>
      <c r="J4" s="73" t="s">
        <v>40</v>
      </c>
      <c r="K4" s="143" t="s">
        <v>22</v>
      </c>
    </row>
    <row r="5" spans="1:11">
      <c r="C5" s="65"/>
      <c r="D5" s="65"/>
      <c r="E5" s="74"/>
      <c r="F5" s="74"/>
      <c r="G5" s="74"/>
      <c r="H5" s="65"/>
      <c r="I5" s="65"/>
      <c r="J5" s="74"/>
      <c r="K5" s="144"/>
    </row>
    <row r="6" spans="1:11" ht="13">
      <c r="A6" s="7" t="s">
        <v>33</v>
      </c>
      <c r="C6" s="65"/>
      <c r="D6" s="65"/>
      <c r="E6" s="74"/>
      <c r="F6" s="74"/>
      <c r="G6" s="74"/>
      <c r="H6" s="65"/>
      <c r="I6" s="65"/>
      <c r="J6" s="74"/>
      <c r="K6" s="144"/>
    </row>
    <row r="7" spans="1:11" s="10" customFormat="1" ht="18" customHeight="1">
      <c r="B7" s="11" t="s">
        <v>41</v>
      </c>
      <c r="C7" s="75">
        <v>85220.611449889999</v>
      </c>
      <c r="D7" s="75">
        <v>205061.28531323001</v>
      </c>
      <c r="E7" s="75">
        <v>110295.75103099999</v>
      </c>
      <c r="F7" s="75">
        <v>72855.886929999993</v>
      </c>
      <c r="G7" s="75">
        <v>55090.926380000004</v>
      </c>
      <c r="H7" s="75">
        <v>56439.262000000002</v>
      </c>
      <c r="I7" s="75">
        <v>14252.087360000001</v>
      </c>
      <c r="J7" s="75">
        <v>168110.24909989</v>
      </c>
      <c r="K7" s="177">
        <v>767326.05956401001</v>
      </c>
    </row>
    <row r="8" spans="1:11" ht="13">
      <c r="B8" s="19" t="s">
        <v>187</v>
      </c>
      <c r="C8" s="76">
        <v>59333.983</v>
      </c>
      <c r="D8" s="76">
        <v>168209.592</v>
      </c>
      <c r="E8" s="76">
        <v>76894.080121000006</v>
      </c>
      <c r="F8" s="76">
        <v>56502.760730000002</v>
      </c>
      <c r="G8" s="76">
        <v>35519.128980000001</v>
      </c>
      <c r="H8" s="76">
        <v>35034.076999999997</v>
      </c>
      <c r="I8" s="76">
        <v>12184.662</v>
      </c>
      <c r="J8" s="76">
        <v>125685.27606</v>
      </c>
      <c r="K8" s="145">
        <v>569363.55989099992</v>
      </c>
    </row>
    <row r="9" spans="1:11" ht="13">
      <c r="B9" s="19" t="s">
        <v>202</v>
      </c>
      <c r="C9" s="76">
        <v>11515.2636</v>
      </c>
      <c r="D9" s="76">
        <v>17755.064640000001</v>
      </c>
      <c r="E9" s="76">
        <v>15167.892782000001</v>
      </c>
      <c r="F9" s="76">
        <v>9804.9624800000001</v>
      </c>
      <c r="G9" s="76">
        <v>7192.3933999999999</v>
      </c>
      <c r="H9" s="76">
        <v>12670.383</v>
      </c>
      <c r="I9" s="76">
        <v>1747.5146500000001</v>
      </c>
      <c r="J9" s="76">
        <v>22355.687040000001</v>
      </c>
      <c r="K9" s="145">
        <v>98209.161592000004</v>
      </c>
    </row>
    <row r="10" spans="1:11" ht="13">
      <c r="B10" s="19" t="s">
        <v>125</v>
      </c>
      <c r="C10" s="76">
        <v>5560.42821</v>
      </c>
      <c r="D10" s="76">
        <v>8629.4179198999991</v>
      </c>
      <c r="E10" s="76">
        <v>9042.9425293999993</v>
      </c>
      <c r="F10" s="76">
        <v>3640.8842199999999</v>
      </c>
      <c r="G10" s="76">
        <v>3049.3</v>
      </c>
      <c r="H10" s="76">
        <v>1024.663</v>
      </c>
      <c r="I10" s="76">
        <v>300.21758</v>
      </c>
      <c r="J10" s="76">
        <v>8844.6623299000003</v>
      </c>
      <c r="K10" s="145">
        <v>40092.515789199999</v>
      </c>
    </row>
    <row r="11" spans="1:11" ht="13">
      <c r="B11" s="19" t="s">
        <v>195</v>
      </c>
      <c r="C11" s="76">
        <v>219.60838000000001</v>
      </c>
      <c r="D11" s="76">
        <v>793.18073013000003</v>
      </c>
      <c r="E11" s="76">
        <v>367.15199999999999</v>
      </c>
      <c r="F11" s="76">
        <v>300.82650000000001</v>
      </c>
      <c r="G11" s="76">
        <v>256.74</v>
      </c>
      <c r="H11" s="76">
        <v>123.83199999999999</v>
      </c>
      <c r="I11" s="76" t="s">
        <v>222</v>
      </c>
      <c r="J11" s="76">
        <v>770.96314999000003</v>
      </c>
      <c r="K11" s="145">
        <v>2832.3027601200001</v>
      </c>
    </row>
    <row r="12" spans="1:11" ht="13">
      <c r="B12" s="2" t="s">
        <v>42</v>
      </c>
      <c r="C12" s="76">
        <v>7886.6990999</v>
      </c>
      <c r="D12" s="76">
        <v>6117.5903132000003</v>
      </c>
      <c r="E12" s="76">
        <v>5394.9277496000004</v>
      </c>
      <c r="F12" s="76">
        <v>2606.453</v>
      </c>
      <c r="G12" s="76">
        <v>2243.85</v>
      </c>
      <c r="H12" s="76">
        <v>6709.7120000000004</v>
      </c>
      <c r="I12" s="76">
        <v>19.69313</v>
      </c>
      <c r="J12" s="76">
        <v>5595.6484</v>
      </c>
      <c r="K12" s="145">
        <v>36574.573692699996</v>
      </c>
    </row>
    <row r="13" spans="1:11" ht="13">
      <c r="B13" s="2" t="s">
        <v>43</v>
      </c>
      <c r="C13" s="76">
        <v>704.62915998999995</v>
      </c>
      <c r="D13" s="76">
        <v>3556.4397100000001</v>
      </c>
      <c r="E13" s="76">
        <v>3428.7558490000001</v>
      </c>
      <c r="F13" s="76" t="s">
        <v>222</v>
      </c>
      <c r="G13" s="76">
        <v>6829.5140000000001</v>
      </c>
      <c r="H13" s="76">
        <v>876.59500000000003</v>
      </c>
      <c r="I13" s="76" t="s">
        <v>222</v>
      </c>
      <c r="J13" s="76">
        <v>4858.0121200000003</v>
      </c>
      <c r="K13" s="145">
        <v>20253.945838989999</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75">
        <v>153879.81042200001</v>
      </c>
      <c r="D16" s="75">
        <v>423677.76362999994</v>
      </c>
      <c r="E16" s="75">
        <v>160643.637384</v>
      </c>
      <c r="F16" s="75">
        <v>127915.214754</v>
      </c>
      <c r="G16" s="75">
        <v>60301.770069999999</v>
      </c>
      <c r="H16" s="75">
        <v>76487.537460000007</v>
      </c>
      <c r="I16" s="75">
        <v>30441.90984</v>
      </c>
      <c r="J16" s="75">
        <v>317224.71090100001</v>
      </c>
      <c r="K16" s="177">
        <v>1350572.3544609998</v>
      </c>
    </row>
    <row r="17" spans="1:11" ht="25">
      <c r="B17" s="14" t="s">
        <v>45</v>
      </c>
      <c r="C17" s="135">
        <v>46174.644443999998</v>
      </c>
      <c r="D17" s="135">
        <v>231000.09388999999</v>
      </c>
      <c r="E17" s="135">
        <v>77673.087977000003</v>
      </c>
      <c r="F17" s="135">
        <v>46252.857069999998</v>
      </c>
      <c r="G17" s="135">
        <v>22171.038909999999</v>
      </c>
      <c r="H17" s="135">
        <v>29691.573</v>
      </c>
      <c r="I17" s="135">
        <v>3970.7</v>
      </c>
      <c r="J17" s="135">
        <v>112660.24299</v>
      </c>
      <c r="K17" s="145">
        <v>569594.23828099994</v>
      </c>
    </row>
    <row r="18" spans="1:11" ht="25">
      <c r="B18" s="14" t="s">
        <v>46</v>
      </c>
      <c r="C18" s="135">
        <v>47873.309050000003</v>
      </c>
      <c r="D18" s="135">
        <v>10296.48085</v>
      </c>
      <c r="E18" s="135">
        <v>39379.985517000001</v>
      </c>
      <c r="F18" s="135">
        <v>61299.920530000003</v>
      </c>
      <c r="G18" s="135">
        <v>17529.07274</v>
      </c>
      <c r="H18" s="135">
        <v>21574.606</v>
      </c>
      <c r="I18" s="135">
        <v>18312.219840000002</v>
      </c>
      <c r="J18" s="135">
        <v>108405.7761</v>
      </c>
      <c r="K18" s="145">
        <v>324671.370627</v>
      </c>
    </row>
    <row r="19" spans="1:11" ht="25">
      <c r="B19" s="104" t="s">
        <v>85</v>
      </c>
      <c r="C19" s="135">
        <v>59831.856928000001</v>
      </c>
      <c r="D19" s="135">
        <v>182381.18888999999</v>
      </c>
      <c r="E19" s="135">
        <v>43590.563889999998</v>
      </c>
      <c r="F19" s="135">
        <v>20362.437153999999</v>
      </c>
      <c r="G19" s="135">
        <v>20601.65842</v>
      </c>
      <c r="H19" s="135">
        <v>25221.358459999999</v>
      </c>
      <c r="I19" s="135">
        <v>8158.99</v>
      </c>
      <c r="J19" s="135">
        <v>96158.691810999997</v>
      </c>
      <c r="K19" s="145">
        <v>456306.74555299996</v>
      </c>
    </row>
    <row r="20" spans="1:11" ht="13">
      <c r="A20" s="7"/>
      <c r="C20" s="68"/>
      <c r="D20" s="68"/>
      <c r="E20" s="68"/>
      <c r="F20" s="68"/>
      <c r="G20" s="68"/>
      <c r="H20" s="68"/>
      <c r="I20" s="68"/>
      <c r="J20" s="68"/>
      <c r="K20" s="145"/>
    </row>
    <row r="21" spans="1:11" ht="13">
      <c r="A21" s="7" t="s">
        <v>47</v>
      </c>
      <c r="C21" s="77"/>
      <c r="D21" s="77"/>
      <c r="E21" s="77"/>
      <c r="F21" s="77"/>
      <c r="G21" s="77"/>
      <c r="H21" s="77"/>
      <c r="I21" s="77"/>
      <c r="J21" s="77"/>
      <c r="K21" s="145"/>
    </row>
    <row r="22" spans="1:11" s="10" customFormat="1" ht="18" customHeight="1">
      <c r="B22" s="11" t="s">
        <v>41</v>
      </c>
      <c r="C22" s="75">
        <v>53873.151380000003</v>
      </c>
      <c r="D22" s="75">
        <v>140603.20344439999</v>
      </c>
      <c r="E22" s="75">
        <v>68986.199210899998</v>
      </c>
      <c r="F22" s="75">
        <v>70468.251329999999</v>
      </c>
      <c r="G22" s="75">
        <v>36888.975578999998</v>
      </c>
      <c r="H22" s="75">
        <v>43560.362140000005</v>
      </c>
      <c r="I22" s="75">
        <v>13680.319099999999</v>
      </c>
      <c r="J22" s="75">
        <v>131113.52022999999</v>
      </c>
      <c r="K22" s="177">
        <v>559173.98241429997</v>
      </c>
    </row>
    <row r="23" spans="1:11" ht="13">
      <c r="B23" s="2" t="s">
        <v>48</v>
      </c>
      <c r="C23" s="76">
        <v>34244.627910000003</v>
      </c>
      <c r="D23" s="76">
        <v>75309.33322</v>
      </c>
      <c r="E23" s="76">
        <v>43768.979174</v>
      </c>
      <c r="F23" s="76">
        <v>43026.999649999998</v>
      </c>
      <c r="G23" s="76">
        <v>22593.712029999999</v>
      </c>
      <c r="H23" s="76">
        <v>16964.964</v>
      </c>
      <c r="I23" s="76">
        <v>9047.3110199999992</v>
      </c>
      <c r="J23" s="76">
        <v>78298.265020000006</v>
      </c>
      <c r="K23" s="145">
        <v>323254.19202399999</v>
      </c>
    </row>
    <row r="24" spans="1:11" ht="13">
      <c r="B24" s="2" t="s">
        <v>49</v>
      </c>
      <c r="C24" s="76">
        <v>18097.39502</v>
      </c>
      <c r="D24" s="76">
        <v>57288.196908999998</v>
      </c>
      <c r="E24" s="76">
        <v>21151.181728</v>
      </c>
      <c r="F24" s="76">
        <v>22331.21312</v>
      </c>
      <c r="G24" s="76">
        <v>12109.66237</v>
      </c>
      <c r="H24" s="76">
        <v>21699.109520000002</v>
      </c>
      <c r="I24" s="76">
        <v>4587.4573</v>
      </c>
      <c r="J24" s="76">
        <v>41489.197059999999</v>
      </c>
      <c r="K24" s="145">
        <v>198753.41302700003</v>
      </c>
    </row>
    <row r="25" spans="1:11" ht="13">
      <c r="B25" s="2" t="s">
        <v>50</v>
      </c>
      <c r="C25" s="76">
        <v>1531.1284499999999</v>
      </c>
      <c r="D25" s="76">
        <v>8005.6733154000003</v>
      </c>
      <c r="E25" s="76">
        <v>4066.0383089000002</v>
      </c>
      <c r="F25" s="76">
        <v>5110.03856</v>
      </c>
      <c r="G25" s="76">
        <v>2185.6011789999998</v>
      </c>
      <c r="H25" s="76">
        <v>4896.2886200000003</v>
      </c>
      <c r="I25" s="76">
        <v>45.550780000000003</v>
      </c>
      <c r="J25" s="76">
        <v>11326.058150000001</v>
      </c>
      <c r="K25" s="145">
        <v>37166.377363300002</v>
      </c>
    </row>
    <row r="26" spans="1:11" ht="13">
      <c r="A26" s="7"/>
      <c r="C26" s="69"/>
      <c r="D26" s="69"/>
      <c r="E26" s="69"/>
      <c r="F26" s="69"/>
      <c r="G26" s="69"/>
      <c r="H26" s="69"/>
      <c r="I26" s="69"/>
      <c r="J26" s="69"/>
      <c r="K26" s="145"/>
    </row>
    <row r="27" spans="1:11" ht="15.5">
      <c r="A27" s="7" t="s">
        <v>51</v>
      </c>
      <c r="B27" s="12"/>
      <c r="C27" s="176">
        <v>292973.57325189002</v>
      </c>
      <c r="D27" s="176">
        <v>769342.25238762994</v>
      </c>
      <c r="E27" s="176">
        <v>339925.58762589999</v>
      </c>
      <c r="F27" s="176">
        <v>271239.35301399999</v>
      </c>
      <c r="G27" s="176">
        <v>152281.67202900001</v>
      </c>
      <c r="H27" s="176">
        <v>176487.16160000002</v>
      </c>
      <c r="I27" s="176">
        <v>58374.316299999999</v>
      </c>
      <c r="J27" s="176">
        <v>616448.48023088998</v>
      </c>
      <c r="K27" s="177">
        <v>2677072.3964393102</v>
      </c>
    </row>
    <row r="28" spans="1:11" ht="13">
      <c r="A28" s="7"/>
      <c r="B28" s="12"/>
      <c r="C28" s="12"/>
      <c r="D28" s="12"/>
      <c r="E28" s="12"/>
      <c r="F28" s="12"/>
      <c r="G28" s="12"/>
      <c r="H28" s="12"/>
      <c r="I28" s="12"/>
      <c r="J28" s="12"/>
      <c r="K28" s="145"/>
    </row>
    <row r="29" spans="1:11">
      <c r="A29" s="5" t="s">
        <v>35</v>
      </c>
    </row>
    <row r="32" spans="1:11">
      <c r="A32" s="5" t="s">
        <v>175</v>
      </c>
    </row>
    <row r="33" spans="1:1">
      <c r="A33" s="5" t="s">
        <v>94</v>
      </c>
    </row>
    <row r="34" spans="1:1">
      <c r="A34" s="5" t="s">
        <v>227</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pageSetUpPr fitToPage="1"/>
  </sheetPr>
  <dimension ref="A1:L34"/>
  <sheetViews>
    <sheetView zoomScale="69" zoomScaleNormal="69" workbookViewId="0">
      <selection activeCell="G2" sqref="G2"/>
    </sheetView>
  </sheetViews>
  <sheetFormatPr baseColWidth="10" defaultColWidth="11.453125" defaultRowHeight="12.5"/>
  <cols>
    <col min="1" max="1" width="2.26953125" style="2" customWidth="1"/>
    <col min="2" max="2" width="50.7265625" style="2" customWidth="1"/>
    <col min="3" max="11" width="15.7265625" style="2" customWidth="1"/>
    <col min="12" max="16384" width="11.453125" style="2"/>
  </cols>
  <sheetData>
    <row r="1" spans="1:11" ht="13">
      <c r="A1" s="7" t="s">
        <v>228</v>
      </c>
      <c r="F1" s="3"/>
      <c r="H1" s="31" t="s">
        <v>54</v>
      </c>
      <c r="I1" s="31"/>
      <c r="J1" s="31"/>
    </row>
    <row r="3" spans="1:11">
      <c r="B3" s="55" t="s">
        <v>12</v>
      </c>
      <c r="K3" s="142"/>
    </row>
    <row r="4" spans="1:11" ht="13">
      <c r="A4" s="8"/>
      <c r="B4" s="9"/>
      <c r="C4" s="72" t="s">
        <v>36</v>
      </c>
      <c r="D4" s="72" t="s">
        <v>37</v>
      </c>
      <c r="E4" s="73" t="s">
        <v>38</v>
      </c>
      <c r="F4" s="72" t="s">
        <v>213</v>
      </c>
      <c r="G4" s="72" t="s">
        <v>39</v>
      </c>
      <c r="H4" s="73" t="s">
        <v>206</v>
      </c>
      <c r="I4" s="73" t="s">
        <v>207</v>
      </c>
      <c r="J4" s="72" t="s">
        <v>40</v>
      </c>
      <c r="K4" s="143" t="s">
        <v>22</v>
      </c>
    </row>
    <row r="5" spans="1:11" ht="13">
      <c r="C5" s="65"/>
      <c r="D5" s="65"/>
      <c r="E5" s="74"/>
      <c r="F5" s="74"/>
      <c r="G5" s="74"/>
      <c r="H5" s="65"/>
      <c r="I5" s="65"/>
      <c r="J5" s="74"/>
      <c r="K5" s="146"/>
    </row>
    <row r="6" spans="1:11" ht="13">
      <c r="A6" s="7" t="s">
        <v>33</v>
      </c>
      <c r="C6" s="65"/>
      <c r="D6" s="65"/>
      <c r="E6" s="74"/>
      <c r="F6" s="74"/>
      <c r="G6" s="74"/>
      <c r="H6" s="65"/>
      <c r="I6" s="65"/>
      <c r="J6" s="74"/>
      <c r="K6" s="146"/>
    </row>
    <row r="7" spans="1:11" s="10" customFormat="1" ht="18" customHeight="1">
      <c r="B7" s="11" t="s">
        <v>41</v>
      </c>
      <c r="C7" s="136">
        <v>29.088156485916169</v>
      </c>
      <c r="D7" s="136">
        <v>26.654104161942055</v>
      </c>
      <c r="E7" s="136">
        <v>32.447028127927908</v>
      </c>
      <c r="F7" s="136">
        <v>26.860367465276898</v>
      </c>
      <c r="G7" s="136">
        <v>36.176990734320725</v>
      </c>
      <c r="H7" s="136">
        <v>31.979245112410478</v>
      </c>
      <c r="I7" s="136">
        <v>24.414996634401696</v>
      </c>
      <c r="J7" s="136">
        <v>27.270770306210267</v>
      </c>
      <c r="K7" s="177">
        <v>28.662880413118682</v>
      </c>
    </row>
    <row r="8" spans="1:11" ht="13">
      <c r="B8" s="19" t="s">
        <v>187</v>
      </c>
      <c r="C8" s="76">
        <v>20.252332775757353</v>
      </c>
      <c r="D8" s="76">
        <v>21.864078240596658</v>
      </c>
      <c r="E8" s="76">
        <v>22.620856716919064</v>
      </c>
      <c r="F8" s="76">
        <v>20.831328530371334</v>
      </c>
      <c r="G8" s="76">
        <v>23.32462502331591</v>
      </c>
      <c r="H8" s="76">
        <v>19.850779332835046</v>
      </c>
      <c r="I8" s="76">
        <v>20.873327127944453</v>
      </c>
      <c r="J8" s="76">
        <v>20.388609931023716</v>
      </c>
      <c r="K8" s="145">
        <v>21.268142043834619</v>
      </c>
    </row>
    <row r="9" spans="1:11" ht="13">
      <c r="B9" s="19" t="s">
        <v>202</v>
      </c>
      <c r="C9" s="76">
        <v>3.9304785998904817</v>
      </c>
      <c r="D9" s="76">
        <v>2.3078239346529723</v>
      </c>
      <c r="E9" s="76">
        <v>4.4621215154573175</v>
      </c>
      <c r="F9" s="76">
        <v>3.6148746009926951</v>
      </c>
      <c r="G9" s="76">
        <v>4.7230853878661803</v>
      </c>
      <c r="H9" s="76">
        <v>7.1792094592788773</v>
      </c>
      <c r="I9" s="76">
        <v>2.9936361755726466</v>
      </c>
      <c r="J9" s="76">
        <v>3.6265296706752701</v>
      </c>
      <c r="K9" s="145">
        <v>3.6685284164382304</v>
      </c>
    </row>
    <row r="10" spans="1:11" ht="13">
      <c r="B10" s="19" t="s">
        <v>125</v>
      </c>
      <c r="C10" s="76">
        <v>1.897928249391732</v>
      </c>
      <c r="D10" s="76">
        <v>1.1216617692735407</v>
      </c>
      <c r="E10" s="76">
        <v>2.6602712059887867</v>
      </c>
      <c r="F10" s="76">
        <v>1.3423141515206594</v>
      </c>
      <c r="G10" s="76">
        <v>2.002407748333169</v>
      </c>
      <c r="H10" s="76">
        <v>0.58058784033387723</v>
      </c>
      <c r="I10" s="76">
        <v>0.51429738115836399</v>
      </c>
      <c r="J10" s="76">
        <v>1.4347772139185488</v>
      </c>
      <c r="K10" s="145">
        <v>1.4976253851978674</v>
      </c>
    </row>
    <row r="11" spans="1:11" ht="13">
      <c r="B11" s="19" t="s">
        <v>195</v>
      </c>
      <c r="C11" s="76">
        <v>7.4958426305292467E-2</v>
      </c>
      <c r="D11" s="76">
        <v>0.10309855303909127</v>
      </c>
      <c r="E11" s="76">
        <v>0.10800952130854698</v>
      </c>
      <c r="F11" s="76">
        <v>0.1109081321191888</v>
      </c>
      <c r="G11" s="76">
        <v>0.16859546955270316</v>
      </c>
      <c r="H11" s="76">
        <v>7.0164877080781368E-2</v>
      </c>
      <c r="I11" s="76">
        <v>0</v>
      </c>
      <c r="J11" s="76">
        <v>0.12506530143463682</v>
      </c>
      <c r="K11" s="145">
        <v>0.1057985119822369</v>
      </c>
    </row>
    <row r="12" spans="1:11" ht="13">
      <c r="B12" s="2" t="s">
        <v>42</v>
      </c>
      <c r="C12" s="76">
        <v>2.6919489742234357</v>
      </c>
      <c r="D12" s="76">
        <v>0.79517149801850184</v>
      </c>
      <c r="E12" s="76">
        <v>1.5870908063376821</v>
      </c>
      <c r="F12" s="76">
        <v>0.96094205027301771</v>
      </c>
      <c r="G12" s="76">
        <v>1.4734865792468372</v>
      </c>
      <c r="H12" s="76">
        <v>3.8018130832696215</v>
      </c>
      <c r="I12" s="76">
        <v>3.3735949726232596E-2</v>
      </c>
      <c r="J12" s="76">
        <v>0.90772361023652093</v>
      </c>
      <c r="K12" s="145">
        <v>1.3662153381188602</v>
      </c>
    </row>
    <row r="13" spans="1:11" ht="13">
      <c r="B13" s="2" t="s">
        <v>43</v>
      </c>
      <c r="C13" s="76">
        <v>0.24050946034787263</v>
      </c>
      <c r="D13" s="76">
        <v>0.46227016636129103</v>
      </c>
      <c r="E13" s="76">
        <v>1.0086783619165103</v>
      </c>
      <c r="F13" s="76">
        <v>0</v>
      </c>
      <c r="G13" s="76">
        <v>4.48479052600592</v>
      </c>
      <c r="H13" s="76">
        <v>0.4966905196122775</v>
      </c>
      <c r="I13" s="76">
        <v>0</v>
      </c>
      <c r="J13" s="76">
        <v>0.78806457892157311</v>
      </c>
      <c r="K13" s="145">
        <v>0.756570717546867</v>
      </c>
    </row>
    <row r="14" spans="1:11" ht="13">
      <c r="A14" s="7"/>
      <c r="C14" s="68"/>
      <c r="D14" s="68"/>
      <c r="E14" s="68"/>
      <c r="F14" s="68"/>
      <c r="G14" s="68"/>
      <c r="H14" s="68"/>
      <c r="I14" s="68"/>
      <c r="J14" s="68"/>
      <c r="K14" s="145"/>
    </row>
    <row r="15" spans="1:11" ht="13">
      <c r="A15" s="7" t="s">
        <v>44</v>
      </c>
      <c r="C15" s="77"/>
      <c r="D15" s="77"/>
      <c r="E15" s="77"/>
      <c r="F15" s="77"/>
      <c r="G15" s="77"/>
      <c r="H15" s="77"/>
      <c r="I15" s="77"/>
      <c r="J15" s="77"/>
      <c r="K15" s="145"/>
    </row>
    <row r="16" spans="1:11" s="10" customFormat="1" ht="18" customHeight="1">
      <c r="B16" s="11" t="s">
        <v>41</v>
      </c>
      <c r="C16" s="137">
        <v>52.523443911338276</v>
      </c>
      <c r="D16" s="137">
        <v>55.070128062657304</v>
      </c>
      <c r="E16" s="137">
        <v>47.258471627853439</v>
      </c>
      <c r="F16" s="137">
        <v>47.159533943954536</v>
      </c>
      <c r="G16" s="137">
        <v>39.59883633173947</v>
      </c>
      <c r="H16" s="137">
        <v>43.33886769245882</v>
      </c>
      <c r="I16" s="137">
        <v>52.149492738469995</v>
      </c>
      <c r="J16" s="137">
        <v>51.460052392729381</v>
      </c>
      <c r="K16" s="177">
        <v>50.449601447362937</v>
      </c>
    </row>
    <row r="17" spans="1:12" ht="25">
      <c r="B17" s="14" t="s">
        <v>45</v>
      </c>
      <c r="C17" s="135">
        <v>15.760685829605665</v>
      </c>
      <c r="D17" s="135">
        <v>30.025660643634005</v>
      </c>
      <c r="E17" s="135">
        <v>22.850026830719774</v>
      </c>
      <c r="F17" s="135">
        <v>17.052413875803879</v>
      </c>
      <c r="G17" s="135">
        <v>14.559230020653976</v>
      </c>
      <c r="H17" s="135">
        <v>16.82364469507112</v>
      </c>
      <c r="I17" s="135">
        <v>6.8021353425256308</v>
      </c>
      <c r="J17" s="135">
        <v>18.275694823321366</v>
      </c>
      <c r="K17" s="145">
        <v>21.276758859364406</v>
      </c>
    </row>
    <row r="18" spans="1:12" ht="25">
      <c r="B18" s="14" t="s">
        <v>46</v>
      </c>
      <c r="C18" s="135">
        <v>16.340487136305619</v>
      </c>
      <c r="D18" s="135">
        <v>1.3383485461828191</v>
      </c>
      <c r="E18" s="135">
        <v>11.584884148332797</v>
      </c>
      <c r="F18" s="135">
        <v>22.599936126095983</v>
      </c>
      <c r="G18" s="135">
        <v>11.510953686312179</v>
      </c>
      <c r="H18" s="135">
        <v>12.224461997353577</v>
      </c>
      <c r="I18" s="135">
        <v>31.370337163160922</v>
      </c>
      <c r="J18" s="135">
        <v>17.585537084850426</v>
      </c>
      <c r="K18" s="145">
        <v>12.12785171812444</v>
      </c>
    </row>
    <row r="19" spans="1:12" ht="25">
      <c r="B19" s="104" t="s">
        <v>85</v>
      </c>
      <c r="C19" s="135">
        <v>20.422270945426995</v>
      </c>
      <c r="D19" s="135">
        <v>23.706118872840481</v>
      </c>
      <c r="E19" s="135">
        <v>12.823560648800861</v>
      </c>
      <c r="F19" s="135">
        <v>7.5071839420546755</v>
      </c>
      <c r="G19" s="135">
        <v>13.528652624773315</v>
      </c>
      <c r="H19" s="135">
        <v>14.290761000034122</v>
      </c>
      <c r="I19" s="135">
        <v>13.977020232783438</v>
      </c>
      <c r="J19" s="135">
        <v>15.598820484557589</v>
      </c>
      <c r="K19" s="145">
        <v>17.044990869874091</v>
      </c>
    </row>
    <row r="20" spans="1:12" ht="13">
      <c r="A20" s="7"/>
      <c r="C20" s="68"/>
      <c r="D20" s="68"/>
      <c r="E20" s="68"/>
      <c r="F20" s="68"/>
      <c r="G20" s="68"/>
      <c r="H20" s="68"/>
      <c r="I20" s="68"/>
      <c r="J20" s="68"/>
      <c r="K20" s="145"/>
    </row>
    <row r="21" spans="1:12" ht="13">
      <c r="A21" s="7" t="s">
        <v>47</v>
      </c>
      <c r="C21" s="77"/>
      <c r="D21" s="77"/>
      <c r="E21" s="77"/>
      <c r="F21" s="77"/>
      <c r="G21" s="77"/>
      <c r="H21" s="77"/>
      <c r="I21" s="77"/>
      <c r="J21" s="77"/>
      <c r="K21" s="145"/>
    </row>
    <row r="22" spans="1:12" s="10" customFormat="1" ht="18" customHeight="1">
      <c r="B22" s="11" t="s">
        <v>41</v>
      </c>
      <c r="C22" s="137">
        <v>18.388399602745555</v>
      </c>
      <c r="D22" s="137">
        <v>18.275767775400652</v>
      </c>
      <c r="E22" s="137">
        <v>20.294500244218664</v>
      </c>
      <c r="F22" s="137">
        <v>25.98009859076857</v>
      </c>
      <c r="G22" s="137">
        <v>24.224172933939801</v>
      </c>
      <c r="H22" s="137">
        <v>24.681887195130681</v>
      </c>
      <c r="I22" s="137">
        <v>23.435510627128323</v>
      </c>
      <c r="J22" s="137">
        <v>21.26917730106036</v>
      </c>
      <c r="K22" s="177">
        <v>20.887518139518367</v>
      </c>
      <c r="L22" s="75"/>
    </row>
    <row r="23" spans="1:12" ht="13">
      <c r="B23" s="2" t="s">
        <v>48</v>
      </c>
      <c r="C23" s="76">
        <v>11.688640558907162</v>
      </c>
      <c r="D23" s="76">
        <v>9.7887946471521374</v>
      </c>
      <c r="E23" s="76">
        <v>12.876047219537146</v>
      </c>
      <c r="F23" s="76">
        <v>15.863111002104169</v>
      </c>
      <c r="G23" s="76">
        <v>14.836790093621593</v>
      </c>
      <c r="H23" s="76">
        <v>9.6125768277979926</v>
      </c>
      <c r="I23" s="76">
        <v>15.498787126693935</v>
      </c>
      <c r="J23" s="76">
        <v>12.701509944622376</v>
      </c>
      <c r="K23" s="145">
        <v>12.074914091002926</v>
      </c>
    </row>
    <row r="24" spans="1:12" ht="13">
      <c r="B24" s="2" t="s">
        <v>49</v>
      </c>
      <c r="C24" s="76">
        <v>6.1771424702665572</v>
      </c>
      <c r="D24" s="76">
        <v>7.4463864075069122</v>
      </c>
      <c r="E24" s="76">
        <v>6.2222976139347344</v>
      </c>
      <c r="F24" s="76">
        <v>8.2330284569169336</v>
      </c>
      <c r="G24" s="76">
        <v>7.9521469712349084</v>
      </c>
      <c r="H24" s="76">
        <v>12.295007366700151</v>
      </c>
      <c r="I24" s="76">
        <v>7.8586912717297217</v>
      </c>
      <c r="J24" s="76">
        <v>6.7303592093308868</v>
      </c>
      <c r="K24" s="145">
        <v>7.4242823351118812</v>
      </c>
    </row>
    <row r="25" spans="1:12" ht="13">
      <c r="B25" s="2" t="s">
        <v>50</v>
      </c>
      <c r="C25" s="76">
        <v>0.52261657357183577</v>
      </c>
      <c r="D25" s="76">
        <v>1.0405867207415997</v>
      </c>
      <c r="E25" s="76">
        <v>1.1961554107467831</v>
      </c>
      <c r="F25" s="76">
        <v>1.8839591317474664</v>
      </c>
      <c r="G25" s="76">
        <v>1.4352358690833007</v>
      </c>
      <c r="H25" s="76">
        <v>2.77430300063254</v>
      </c>
      <c r="I25" s="76">
        <v>7.8032228704664086E-2</v>
      </c>
      <c r="J25" s="76">
        <v>1.8373081471070931</v>
      </c>
      <c r="K25" s="145">
        <v>1.388321713403561</v>
      </c>
    </row>
    <row r="26" spans="1:12" ht="13">
      <c r="A26" s="7"/>
      <c r="C26" s="69"/>
      <c r="D26" s="69"/>
      <c r="E26" s="69"/>
      <c r="F26" s="69"/>
      <c r="G26" s="69"/>
      <c r="H26" s="69"/>
      <c r="I26" s="69"/>
      <c r="J26" s="69"/>
      <c r="K26" s="145"/>
    </row>
    <row r="27" spans="1:12" ht="13">
      <c r="A27" s="7" t="s">
        <v>51</v>
      </c>
      <c r="B27" s="12"/>
      <c r="C27" s="75">
        <v>100</v>
      </c>
      <c r="D27" s="75">
        <v>100.00000000000001</v>
      </c>
      <c r="E27" s="75">
        <v>100.00000000000001</v>
      </c>
      <c r="F27" s="75">
        <v>100</v>
      </c>
      <c r="G27" s="75">
        <v>100</v>
      </c>
      <c r="H27" s="75">
        <v>99.999999999999986</v>
      </c>
      <c r="I27" s="75">
        <v>100.00000000000001</v>
      </c>
      <c r="J27" s="75">
        <v>100</v>
      </c>
      <c r="K27" s="145">
        <v>99.999999999999986</v>
      </c>
    </row>
    <row r="28" spans="1:12" ht="13">
      <c r="A28" s="7"/>
      <c r="B28" s="12"/>
      <c r="C28" s="12"/>
      <c r="D28" s="12"/>
      <c r="E28" s="12"/>
      <c r="F28" s="12"/>
      <c r="G28" s="12"/>
      <c r="H28" s="12"/>
      <c r="I28" s="12"/>
      <c r="J28" s="12"/>
      <c r="K28" s="145"/>
    </row>
    <row r="29" spans="1:12">
      <c r="A29" s="5" t="s">
        <v>35</v>
      </c>
    </row>
    <row r="32" spans="1:12">
      <c r="A32" s="5" t="s">
        <v>175</v>
      </c>
    </row>
    <row r="33" spans="1:1">
      <c r="A33" s="5" t="s">
        <v>94</v>
      </c>
    </row>
    <row r="34" spans="1:1">
      <c r="A34" s="5" t="s">
        <v>227</v>
      </c>
    </row>
  </sheetData>
  <phoneticPr fontId="3" type="noConversion"/>
  <hyperlinks>
    <hyperlink ref="H1" location="Contenu!A1" display="retour"/>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pageSetUpPr fitToPage="1"/>
  </sheetPr>
  <dimension ref="A1:N34"/>
  <sheetViews>
    <sheetView zoomScale="52" zoomScaleNormal="52" workbookViewId="0">
      <selection activeCell="F2" sqref="F2"/>
    </sheetView>
  </sheetViews>
  <sheetFormatPr baseColWidth="10" defaultColWidth="11.453125" defaultRowHeight="12.5"/>
  <cols>
    <col min="1" max="1" width="2.26953125" style="2" customWidth="1"/>
    <col min="2" max="2" width="55.26953125" style="2" customWidth="1"/>
    <col min="3" max="10" width="17.7265625" style="2" customWidth="1"/>
    <col min="11" max="11" width="20.1796875" style="2" customWidth="1"/>
    <col min="12" max="12" width="17.7265625" style="2" customWidth="1"/>
    <col min="13" max="13" width="19.54296875" style="2" customWidth="1"/>
    <col min="14" max="14" width="17.7265625" style="2" customWidth="1"/>
    <col min="15" max="16384" width="11.453125" style="2"/>
  </cols>
  <sheetData>
    <row r="1" spans="1:14" ht="13">
      <c r="A1" s="7" t="s">
        <v>229</v>
      </c>
      <c r="F1" s="3"/>
      <c r="H1" s="31" t="s">
        <v>54</v>
      </c>
      <c r="I1" s="31"/>
    </row>
    <row r="3" spans="1:14">
      <c r="B3" s="55" t="s">
        <v>19</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8">
        <v>55193.972764143</v>
      </c>
      <c r="D7" s="138">
        <v>257219.97109569001</v>
      </c>
      <c r="E7" s="138">
        <v>64196.661012219993</v>
      </c>
      <c r="F7" s="138">
        <v>15860.0311501943</v>
      </c>
      <c r="G7" s="138">
        <v>117302.88308558999</v>
      </c>
      <c r="H7" s="138">
        <v>37961.68458821001</v>
      </c>
      <c r="I7" s="138">
        <v>86565.048972211618</v>
      </c>
      <c r="J7" s="138">
        <v>6834.9304000000002</v>
      </c>
      <c r="K7" s="138">
        <v>53147.958152820007</v>
      </c>
      <c r="L7" s="138">
        <v>10980.37027412</v>
      </c>
      <c r="M7" s="138">
        <v>62062.548062380003</v>
      </c>
      <c r="N7" s="179">
        <v>767326.05955757899</v>
      </c>
    </row>
    <row r="8" spans="1:14" ht="13">
      <c r="B8" s="19" t="s">
        <v>187</v>
      </c>
      <c r="C8" s="52">
        <v>41637.626960000001</v>
      </c>
      <c r="D8" s="52">
        <v>153025.40549999999</v>
      </c>
      <c r="E8" s="52">
        <v>42911.873916999997</v>
      </c>
      <c r="F8" s="52">
        <v>8920.6819708000003</v>
      </c>
      <c r="G8" s="52">
        <v>98838.600990999999</v>
      </c>
      <c r="H8" s="52">
        <v>31834.248313</v>
      </c>
      <c r="I8" s="52">
        <v>78926.924626000007</v>
      </c>
      <c r="J8" s="52">
        <v>5740.3264399999998</v>
      </c>
      <c r="K8" s="52">
        <v>42200.684835</v>
      </c>
      <c r="L8" s="52">
        <v>8524.5467088999994</v>
      </c>
      <c r="M8" s="52">
        <v>56802.639624000003</v>
      </c>
      <c r="N8" s="147">
        <v>569363.5598857</v>
      </c>
    </row>
    <row r="9" spans="1:14" ht="13">
      <c r="B9" s="19" t="s">
        <v>202</v>
      </c>
      <c r="C9" s="52">
        <v>7311.6306033000001</v>
      </c>
      <c r="D9" s="52">
        <v>65397.696660000001</v>
      </c>
      <c r="E9" s="52">
        <v>10150.98345</v>
      </c>
      <c r="F9" s="52">
        <v>391.50216999999998</v>
      </c>
      <c r="G9" s="52">
        <v>10495.126263</v>
      </c>
      <c r="H9" s="52">
        <v>1729.70398</v>
      </c>
      <c r="I9" s="52">
        <v>452.73247312000001</v>
      </c>
      <c r="J9" s="52">
        <v>10.223710000000001</v>
      </c>
      <c r="K9" s="52">
        <v>873.30294375000005</v>
      </c>
      <c r="L9" s="52">
        <v>915.76787295999998</v>
      </c>
      <c r="M9" s="52">
        <v>480.49146487000002</v>
      </c>
      <c r="N9" s="147">
        <v>98209.161591000026</v>
      </c>
    </row>
    <row r="10" spans="1:14" ht="13">
      <c r="B10" s="19" t="s">
        <v>125</v>
      </c>
      <c r="C10" s="52">
        <v>1801.5681642</v>
      </c>
      <c r="D10" s="52">
        <v>7553.9499856000002</v>
      </c>
      <c r="E10" s="52">
        <v>3695.8460669000001</v>
      </c>
      <c r="F10" s="52">
        <v>777.58914723999999</v>
      </c>
      <c r="G10" s="52">
        <v>3023.9894137000001</v>
      </c>
      <c r="H10" s="52">
        <v>3874.5119058999999</v>
      </c>
      <c r="I10" s="52">
        <v>6606.8986937</v>
      </c>
      <c r="J10" s="52">
        <v>636.06389000000001</v>
      </c>
      <c r="K10" s="52">
        <v>7647.8202847000002</v>
      </c>
      <c r="L10" s="52">
        <v>1088.2444499999999</v>
      </c>
      <c r="M10" s="52">
        <v>3386.0337872999999</v>
      </c>
      <c r="N10" s="147">
        <v>40092.515789240002</v>
      </c>
    </row>
    <row r="11" spans="1:14" ht="13">
      <c r="B11" s="19" t="s">
        <v>195</v>
      </c>
      <c r="C11" s="52">
        <v>63.286251243000002</v>
      </c>
      <c r="D11" s="52">
        <v>601.46035409000001</v>
      </c>
      <c r="E11" s="52">
        <v>110.17573962</v>
      </c>
      <c r="F11" s="52">
        <v>2.4997523412999998</v>
      </c>
      <c r="G11" s="52">
        <v>478.77400068999998</v>
      </c>
      <c r="H11" s="52">
        <v>89.864196410000005</v>
      </c>
      <c r="I11" s="52">
        <v>176.86428513000001</v>
      </c>
      <c r="J11" s="52">
        <v>236</v>
      </c>
      <c r="K11" s="52">
        <v>311.46681697000002</v>
      </c>
      <c r="L11" s="52">
        <v>154.886</v>
      </c>
      <c r="M11" s="52">
        <v>607.02536363000002</v>
      </c>
      <c r="N11" s="147">
        <v>2832.3027601242998</v>
      </c>
    </row>
    <row r="12" spans="1:14" ht="13">
      <c r="B12" s="2" t="s">
        <v>42</v>
      </c>
      <c r="C12" s="52">
        <v>3252.2520915999999</v>
      </c>
      <c r="D12" s="52">
        <v>17535.296177</v>
      </c>
      <c r="E12" s="52">
        <v>4598.1400905</v>
      </c>
      <c r="F12" s="52">
        <v>5708.6606400000001</v>
      </c>
      <c r="G12" s="52">
        <v>2401.6947574999999</v>
      </c>
      <c r="H12" s="52">
        <v>225.04003329</v>
      </c>
      <c r="I12" s="52">
        <v>397.37165055000003</v>
      </c>
      <c r="J12" s="52">
        <v>194.98463000000001</v>
      </c>
      <c r="K12" s="52">
        <v>1707.9789995000001</v>
      </c>
      <c r="L12" s="52">
        <v>265.95324226000002</v>
      </c>
      <c r="M12" s="52">
        <v>287.20137999999997</v>
      </c>
      <c r="N12" s="147">
        <v>36574.573692200007</v>
      </c>
    </row>
    <row r="13" spans="1:14" ht="13">
      <c r="B13" s="2" t="s">
        <v>43</v>
      </c>
      <c r="C13" s="52">
        <v>1127.6086938000001</v>
      </c>
      <c r="D13" s="52">
        <v>13106.162419</v>
      </c>
      <c r="E13" s="52">
        <v>2729.6417482000002</v>
      </c>
      <c r="F13" s="52">
        <v>59.097469812999996</v>
      </c>
      <c r="G13" s="52">
        <v>2064.6976596999998</v>
      </c>
      <c r="H13" s="52">
        <v>208.31615961</v>
      </c>
      <c r="I13" s="52">
        <v>4.2572437116000001</v>
      </c>
      <c r="J13" s="52">
        <v>17.33173</v>
      </c>
      <c r="K13" s="52">
        <v>406.70427289999998</v>
      </c>
      <c r="L13" s="52">
        <v>30.972000000000001</v>
      </c>
      <c r="M13" s="52">
        <v>499.15644257999998</v>
      </c>
      <c r="N13" s="147">
        <v>20253.945839314601</v>
      </c>
    </row>
    <row r="14" spans="1:14" ht="13">
      <c r="A14" s="7"/>
      <c r="C14" s="52"/>
      <c r="D14" s="52"/>
      <c r="E14" s="52"/>
      <c r="F14" s="52"/>
      <c r="G14" s="52"/>
      <c r="H14" s="52"/>
      <c r="I14" s="52"/>
      <c r="J14" s="52"/>
      <c r="K14" s="52"/>
      <c r="L14" s="52"/>
      <c r="M14" s="52"/>
      <c r="N14" s="148"/>
    </row>
    <row r="15" spans="1:14" ht="13">
      <c r="A15" s="7" t="s">
        <v>44</v>
      </c>
      <c r="C15" s="52"/>
      <c r="D15" s="52"/>
      <c r="E15" s="52"/>
      <c r="F15" s="52"/>
      <c r="G15" s="52"/>
      <c r="H15" s="52"/>
      <c r="I15" s="52"/>
      <c r="J15" s="52"/>
      <c r="K15" s="52"/>
      <c r="L15" s="52"/>
      <c r="M15" s="52"/>
      <c r="N15" s="148"/>
    </row>
    <row r="16" spans="1:14" s="10" customFormat="1" ht="18" customHeight="1">
      <c r="B16" s="11" t="s">
        <v>41</v>
      </c>
      <c r="C16" s="138">
        <v>99124.564696999994</v>
      </c>
      <c r="D16" s="138">
        <v>335423.59643000003</v>
      </c>
      <c r="E16" s="138">
        <v>97677.580134000003</v>
      </c>
      <c r="F16" s="138">
        <v>17406.247394600003</v>
      </c>
      <c r="G16" s="138">
        <v>218728.57073599999</v>
      </c>
      <c r="H16" s="138">
        <v>79441.944491000002</v>
      </c>
      <c r="I16" s="138">
        <v>214157.751919</v>
      </c>
      <c r="J16" s="138">
        <v>17198.726844100001</v>
      </c>
      <c r="K16" s="138">
        <v>100860.93347100001</v>
      </c>
      <c r="L16" s="138">
        <v>20230.1645794</v>
      </c>
      <c r="M16" s="138">
        <v>150322.27374499998</v>
      </c>
      <c r="N16" s="179">
        <v>1350572.3544411</v>
      </c>
    </row>
    <row r="17" spans="1:14" ht="25.5">
      <c r="B17" s="14" t="s">
        <v>45</v>
      </c>
      <c r="C17" s="52">
        <v>40464.804790000002</v>
      </c>
      <c r="D17" s="52">
        <v>144693.57238</v>
      </c>
      <c r="E17" s="52">
        <v>39146.180731</v>
      </c>
      <c r="F17" s="52">
        <v>3879.4103703000001</v>
      </c>
      <c r="G17" s="52">
        <v>116628.25382</v>
      </c>
      <c r="H17" s="52">
        <v>27788.556723999998</v>
      </c>
      <c r="I17" s="52">
        <v>55544.801235999999</v>
      </c>
      <c r="J17" s="52">
        <v>4399.335</v>
      </c>
      <c r="K17" s="52">
        <v>53501.706265000001</v>
      </c>
      <c r="L17" s="52">
        <v>6694.0669490999999</v>
      </c>
      <c r="M17" s="52">
        <v>76853.550008999999</v>
      </c>
      <c r="N17" s="149">
        <v>569594.23827440001</v>
      </c>
    </row>
    <row r="18" spans="1:14" ht="25.5">
      <c r="B18" s="14" t="s">
        <v>46</v>
      </c>
      <c r="C18" s="52">
        <v>24089.639675999999</v>
      </c>
      <c r="D18" s="52">
        <v>77833.338090000005</v>
      </c>
      <c r="E18" s="52">
        <v>29935.802089000001</v>
      </c>
      <c r="F18" s="52">
        <v>9049.0689500000008</v>
      </c>
      <c r="G18" s="52">
        <v>52616.054563999998</v>
      </c>
      <c r="H18" s="52">
        <v>24901.301449999999</v>
      </c>
      <c r="I18" s="52">
        <v>43348.651212999997</v>
      </c>
      <c r="J18" s="52">
        <v>7151.7138799000004</v>
      </c>
      <c r="K18" s="52">
        <v>16926.196587999999</v>
      </c>
      <c r="L18" s="52">
        <v>9125.1002356000008</v>
      </c>
      <c r="M18" s="52">
        <v>29694.50389</v>
      </c>
      <c r="N18" s="149">
        <v>324671.37062550004</v>
      </c>
    </row>
    <row r="19" spans="1:14" ht="25.5">
      <c r="B19" s="104" t="s">
        <v>85</v>
      </c>
      <c r="C19" s="52">
        <v>34570.120231000001</v>
      </c>
      <c r="D19" s="52">
        <v>112896.68596</v>
      </c>
      <c r="E19" s="52">
        <v>28595.597313999999</v>
      </c>
      <c r="F19" s="52">
        <v>4477.7680743000001</v>
      </c>
      <c r="G19" s="52">
        <v>49484.262351999998</v>
      </c>
      <c r="H19" s="52">
        <v>26752.086317000001</v>
      </c>
      <c r="I19" s="52">
        <v>115264.29947</v>
      </c>
      <c r="J19" s="52">
        <v>5647.6779642000001</v>
      </c>
      <c r="K19" s="52">
        <v>30433.030618000001</v>
      </c>
      <c r="L19" s="52">
        <v>4410.9973946999999</v>
      </c>
      <c r="M19" s="52">
        <v>43774.219846</v>
      </c>
      <c r="N19" s="149">
        <v>456306.74554120004</v>
      </c>
    </row>
    <row r="20" spans="1:14" ht="13">
      <c r="A20" s="7"/>
      <c r="C20" s="52"/>
      <c r="D20" s="52"/>
      <c r="E20" s="52"/>
      <c r="F20" s="52"/>
      <c r="G20" s="52"/>
      <c r="H20" s="52"/>
      <c r="I20" s="52"/>
      <c r="J20" s="52"/>
      <c r="K20" s="52"/>
      <c r="L20" s="52"/>
      <c r="M20" s="52"/>
      <c r="N20" s="148"/>
    </row>
    <row r="21" spans="1:14" ht="13">
      <c r="A21" s="7" t="s">
        <v>47</v>
      </c>
      <c r="C21" s="52"/>
      <c r="D21" s="52"/>
      <c r="E21" s="52"/>
      <c r="F21" s="52"/>
      <c r="G21" s="52"/>
      <c r="H21" s="52"/>
      <c r="I21" s="52"/>
      <c r="J21" s="52"/>
      <c r="K21" s="52"/>
      <c r="L21" s="52"/>
      <c r="M21" s="52"/>
      <c r="N21" s="148"/>
    </row>
    <row r="22" spans="1:14" s="10" customFormat="1" ht="18" customHeight="1">
      <c r="B22" s="11" t="s">
        <v>41</v>
      </c>
      <c r="C22" s="138">
        <v>34798.012859099996</v>
      </c>
      <c r="D22" s="138">
        <v>124950.28691899999</v>
      </c>
      <c r="E22" s="138">
        <v>29788.839538</v>
      </c>
      <c r="F22" s="138">
        <v>7436.1732401699992</v>
      </c>
      <c r="G22" s="138">
        <v>188285.28476189999</v>
      </c>
      <c r="H22" s="138">
        <v>15516.789065000001</v>
      </c>
      <c r="I22" s="138">
        <v>32435.072280299995</v>
      </c>
      <c r="J22" s="138">
        <v>6003.1250400000008</v>
      </c>
      <c r="K22" s="138">
        <v>52432.898264700001</v>
      </c>
      <c r="L22" s="138">
        <v>27590.688928119998</v>
      </c>
      <c r="M22" s="138">
        <v>39936.811518000002</v>
      </c>
      <c r="N22" s="179">
        <v>559173.98241429008</v>
      </c>
    </row>
    <row r="23" spans="1:14" ht="13">
      <c r="B23" s="2" t="s">
        <v>48</v>
      </c>
      <c r="C23" s="52">
        <v>15151.099679999999</v>
      </c>
      <c r="D23" s="52">
        <v>46122.824769999999</v>
      </c>
      <c r="E23" s="52">
        <v>7242.6267619999999</v>
      </c>
      <c r="F23" s="52">
        <v>1119.20803</v>
      </c>
      <c r="G23" s="52">
        <v>145196.59703</v>
      </c>
      <c r="H23" s="52">
        <v>6869.945858</v>
      </c>
      <c r="I23" s="52">
        <v>15934.617555999999</v>
      </c>
      <c r="J23" s="52">
        <v>4107.3975</v>
      </c>
      <c r="K23" s="52">
        <v>36902.591107</v>
      </c>
      <c r="L23" s="52">
        <v>17913.337873</v>
      </c>
      <c r="M23" s="52">
        <v>26693.94586</v>
      </c>
      <c r="N23" s="147">
        <v>323254.192026</v>
      </c>
    </row>
    <row r="24" spans="1:14" ht="13">
      <c r="B24" s="2" t="s">
        <v>49</v>
      </c>
      <c r="C24" s="52">
        <v>17022.291438</v>
      </c>
      <c r="D24" s="52">
        <v>72245.281698999999</v>
      </c>
      <c r="E24" s="52">
        <v>21187.476569999999</v>
      </c>
      <c r="F24" s="52">
        <v>6180.3476130999998</v>
      </c>
      <c r="G24" s="52">
        <v>37003.615343999998</v>
      </c>
      <c r="H24" s="52">
        <v>4591.5413761</v>
      </c>
      <c r="I24" s="52">
        <v>6745.9179114999997</v>
      </c>
      <c r="J24" s="52">
        <v>1631.8185699999999</v>
      </c>
      <c r="K24" s="52">
        <v>13112.612724000001</v>
      </c>
      <c r="L24" s="52">
        <v>8763.4469143000006</v>
      </c>
      <c r="M24" s="52">
        <v>10269.062865</v>
      </c>
      <c r="N24" s="147">
        <v>198753.41302500002</v>
      </c>
    </row>
    <row r="25" spans="1:14" ht="13">
      <c r="B25" s="2" t="s">
        <v>50</v>
      </c>
      <c r="C25" s="52">
        <v>2624.6217410999998</v>
      </c>
      <c r="D25" s="52">
        <v>6582.1804499999998</v>
      </c>
      <c r="E25" s="52">
        <v>1358.736206</v>
      </c>
      <c r="F25" s="52">
        <v>136.61759706999999</v>
      </c>
      <c r="G25" s="52">
        <v>6085.0723878999997</v>
      </c>
      <c r="H25" s="52">
        <v>4055.3018308999999</v>
      </c>
      <c r="I25" s="52">
        <v>9754.5368127999991</v>
      </c>
      <c r="J25" s="52">
        <v>263.90897000000001</v>
      </c>
      <c r="K25" s="52">
        <v>2417.6944337</v>
      </c>
      <c r="L25" s="52">
        <v>913.90414081999995</v>
      </c>
      <c r="M25" s="52">
        <v>2973.8027929999998</v>
      </c>
      <c r="N25" s="147">
        <v>37166.377363289997</v>
      </c>
    </row>
    <row r="26" spans="1:14" ht="13">
      <c r="A26" s="7"/>
      <c r="C26" s="69"/>
      <c r="D26" s="69"/>
      <c r="E26" s="69"/>
      <c r="F26" s="69"/>
      <c r="G26" s="69"/>
      <c r="H26" s="69"/>
      <c r="I26" s="69"/>
      <c r="J26" s="12"/>
      <c r="N26" s="148"/>
    </row>
    <row r="27" spans="1:14" ht="15.5">
      <c r="A27" s="7" t="s">
        <v>51</v>
      </c>
      <c r="B27" s="12"/>
      <c r="C27" s="178">
        <v>189116.550320243</v>
      </c>
      <c r="D27" s="178">
        <v>717593.85444469005</v>
      </c>
      <c r="E27" s="178">
        <v>191663.08068422001</v>
      </c>
      <c r="F27" s="178">
        <v>40702.451784964302</v>
      </c>
      <c r="G27" s="178">
        <v>524316.73858349002</v>
      </c>
      <c r="H27" s="178">
        <v>132920.41814421001</v>
      </c>
      <c r="I27" s="178">
        <v>333157.87317151157</v>
      </c>
      <c r="J27" s="178">
        <v>30036.782284100002</v>
      </c>
      <c r="K27" s="178">
        <v>206441.78988852</v>
      </c>
      <c r="L27" s="178">
        <v>58801.223781640001</v>
      </c>
      <c r="M27" s="178">
        <v>252321.63332537998</v>
      </c>
      <c r="N27" s="179">
        <v>2677072.3964129686</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227</v>
      </c>
    </row>
  </sheetData>
  <phoneticPr fontId="3" type="noConversion"/>
  <hyperlinks>
    <hyperlink ref="H1" location="Contenu!A1" display="retour"/>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pageSetUpPr fitToPage="1"/>
  </sheetPr>
  <dimension ref="A1:N34"/>
  <sheetViews>
    <sheetView zoomScale="53" zoomScaleNormal="53" workbookViewId="0">
      <selection activeCell="J2" sqref="J2"/>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230</v>
      </c>
      <c r="F1" s="3"/>
      <c r="H1" s="31" t="s">
        <v>54</v>
      </c>
      <c r="I1" s="31"/>
    </row>
    <row r="3" spans="1:14">
      <c r="B3" s="55" t="s">
        <v>12</v>
      </c>
      <c r="N3" s="142"/>
    </row>
    <row r="4" spans="1:14" ht="39">
      <c r="A4" s="8"/>
      <c r="B4" s="9"/>
      <c r="C4" s="8" t="s">
        <v>156</v>
      </c>
      <c r="D4" s="8" t="s">
        <v>164</v>
      </c>
      <c r="E4" s="8" t="s">
        <v>157</v>
      </c>
      <c r="F4" s="8" t="s">
        <v>158</v>
      </c>
      <c r="G4" s="8" t="s">
        <v>159</v>
      </c>
      <c r="H4" s="8" t="s">
        <v>162</v>
      </c>
      <c r="I4" s="8" t="s">
        <v>163</v>
      </c>
      <c r="J4" s="8" t="s">
        <v>160</v>
      </c>
      <c r="K4" s="8" t="s">
        <v>9</v>
      </c>
      <c r="L4" s="8" t="s">
        <v>161</v>
      </c>
      <c r="M4" s="8" t="s">
        <v>11</v>
      </c>
      <c r="N4" s="143" t="s">
        <v>14</v>
      </c>
    </row>
    <row r="5" spans="1:14" ht="13">
      <c r="C5" s="65"/>
      <c r="D5" s="65"/>
      <c r="E5" s="74"/>
      <c r="F5" s="74"/>
      <c r="G5" s="74"/>
      <c r="H5" s="65"/>
      <c r="I5" s="74"/>
      <c r="J5" s="29"/>
      <c r="N5" s="142"/>
    </row>
    <row r="6" spans="1:14" ht="13">
      <c r="A6" s="7" t="s">
        <v>33</v>
      </c>
      <c r="C6" s="65"/>
      <c r="D6" s="65"/>
      <c r="E6" s="74"/>
      <c r="F6" s="74"/>
      <c r="G6" s="74"/>
      <c r="H6" s="65"/>
      <c r="I6" s="74"/>
      <c r="J6" s="29"/>
      <c r="N6" s="142"/>
    </row>
    <row r="7" spans="1:14" s="10" customFormat="1" ht="18" customHeight="1">
      <c r="B7" s="11" t="s">
        <v>41</v>
      </c>
      <c r="C7" s="139">
        <v>29.185162626263836</v>
      </c>
      <c r="D7" s="139">
        <v>35.844784553616286</v>
      </c>
      <c r="E7" s="139">
        <v>33.494536758484564</v>
      </c>
      <c r="F7" s="139">
        <v>38.965788188840946</v>
      </c>
      <c r="G7" s="139">
        <v>22.372523029209223</v>
      </c>
      <c r="H7" s="139">
        <v>28.559708973397928</v>
      </c>
      <c r="I7" s="139">
        <v>25.983191736743809</v>
      </c>
      <c r="J7" s="139">
        <v>22.755201723515096</v>
      </c>
      <c r="K7" s="139">
        <v>25.744767172150695</v>
      </c>
      <c r="L7" s="139">
        <v>18.673710456938643</v>
      </c>
      <c r="M7" s="139">
        <v>24.596602060810056</v>
      </c>
      <c r="N7" s="180">
        <v>28.662880413160487</v>
      </c>
    </row>
    <row r="8" spans="1:14" ht="13">
      <c r="B8" s="19" t="s">
        <v>187</v>
      </c>
      <c r="C8" s="140">
        <v>22.01691332117278</v>
      </c>
      <c r="D8" s="140">
        <v>21.324793203311181</v>
      </c>
      <c r="E8" s="140">
        <v>22.389222673353917</v>
      </c>
      <c r="F8" s="140">
        <v>21.916817242187232</v>
      </c>
      <c r="G8" s="140">
        <v>18.850933742459826</v>
      </c>
      <c r="H8" s="140">
        <v>23.949855678652703</v>
      </c>
      <c r="I8" s="140">
        <v>23.690547629762296</v>
      </c>
      <c r="J8" s="140">
        <v>19.110989937955662</v>
      </c>
      <c r="K8" s="140">
        <v>20.441929348601686</v>
      </c>
      <c r="L8" s="140">
        <v>14.497226691328983</v>
      </c>
      <c r="M8" s="140">
        <v>22.51199743572937</v>
      </c>
      <c r="N8" s="151">
        <v>21.268142043845916</v>
      </c>
    </row>
    <row r="9" spans="1:14" ht="13">
      <c r="B9" s="19" t="s">
        <v>202</v>
      </c>
      <c r="C9" s="140">
        <v>3.8662034554452025</v>
      </c>
      <c r="D9" s="140">
        <v>9.1134694444405469</v>
      </c>
      <c r="E9" s="140">
        <v>5.2962643685794353</v>
      </c>
      <c r="F9" s="140">
        <v>0.96186385053251988</v>
      </c>
      <c r="G9" s="140">
        <v>2.0016767519865857</v>
      </c>
      <c r="H9" s="140">
        <v>1.3013079586639456</v>
      </c>
      <c r="I9" s="140">
        <v>0.13589127244996271</v>
      </c>
      <c r="J9" s="140">
        <v>3.4037301010807444E-2</v>
      </c>
      <c r="K9" s="140">
        <v>0.42302624106368658</v>
      </c>
      <c r="L9" s="140">
        <v>1.5573959418952397</v>
      </c>
      <c r="M9" s="140">
        <v>0.19042816842041638</v>
      </c>
      <c r="N9" s="151">
        <v>3.668528416436974</v>
      </c>
    </row>
    <row r="10" spans="1:14" ht="13">
      <c r="B10" s="19" t="s">
        <v>125</v>
      </c>
      <c r="C10" s="140">
        <v>0.95262321629137736</v>
      </c>
      <c r="D10" s="140">
        <v>1.05267763078122</v>
      </c>
      <c r="E10" s="140">
        <v>1.9283035907104076</v>
      </c>
      <c r="F10" s="140">
        <v>1.9104233606075924</v>
      </c>
      <c r="G10" s="140">
        <v>0.57674859320144944</v>
      </c>
      <c r="H10" s="140">
        <v>2.9149110121639903</v>
      </c>
      <c r="I10" s="140">
        <v>1.9831134803465176</v>
      </c>
      <c r="J10" s="140">
        <v>2.117616607477629</v>
      </c>
      <c r="K10" s="140">
        <v>3.7045892155991655</v>
      </c>
      <c r="L10" s="140">
        <v>1.8507173490831184</v>
      </c>
      <c r="M10" s="140">
        <v>1.3419514382001319</v>
      </c>
      <c r="N10" s="151">
        <v>1.4976253852140977</v>
      </c>
    </row>
    <row r="11" spans="1:14" ht="13">
      <c r="B11" s="19" t="s">
        <v>195</v>
      </c>
      <c r="C11" s="140">
        <v>3.3464152733239577E-2</v>
      </c>
      <c r="D11" s="140">
        <v>8.3816263247605438E-2</v>
      </c>
      <c r="E11" s="140">
        <v>5.7484070081041422E-2</v>
      </c>
      <c r="F11" s="140">
        <v>6.1415276762846532E-3</v>
      </c>
      <c r="G11" s="140">
        <v>9.1313888239286489E-2</v>
      </c>
      <c r="H11" s="140">
        <v>6.7607518592443183E-2</v>
      </c>
      <c r="I11" s="140">
        <v>5.3087229620699755E-2</v>
      </c>
      <c r="J11" s="140">
        <v>0.78570333455766606</v>
      </c>
      <c r="K11" s="140">
        <v>0.15087391808518724</v>
      </c>
      <c r="L11" s="140">
        <v>0.26340608245701402</v>
      </c>
      <c r="M11" s="140">
        <v>0.24057602815499129</v>
      </c>
      <c r="N11" s="151">
        <v>0.10579851198343852</v>
      </c>
    </row>
    <row r="12" spans="1:14" ht="13">
      <c r="B12" s="2" t="s">
        <v>42</v>
      </c>
      <c r="C12" s="140">
        <v>1.7197078130352716</v>
      </c>
      <c r="D12" s="140">
        <v>2.4436240734767285</v>
      </c>
      <c r="E12" s="140">
        <v>2.3990744978558478</v>
      </c>
      <c r="F12" s="140">
        <v>14.025348325844117</v>
      </c>
      <c r="G12" s="140">
        <v>0.45806181278676922</v>
      </c>
      <c r="H12" s="140">
        <v>0.1693043374614171</v>
      </c>
      <c r="I12" s="140">
        <v>0.11927427881778764</v>
      </c>
      <c r="J12" s="140">
        <v>0.64915285584107085</v>
      </c>
      <c r="K12" s="140">
        <v>0.82734169298876969</v>
      </c>
      <c r="L12" s="140">
        <v>0.45229201903624466</v>
      </c>
      <c r="M12" s="140">
        <v>0.11382352603497974</v>
      </c>
      <c r="N12" s="151">
        <v>1.3662153381136266</v>
      </c>
    </row>
    <row r="13" spans="1:14" ht="13">
      <c r="B13" s="2" t="s">
        <v>43</v>
      </c>
      <c r="C13" s="140">
        <v>0.59625066758596701</v>
      </c>
      <c r="D13" s="140">
        <v>1.8264039383590045</v>
      </c>
      <c r="E13" s="140">
        <v>1.4241875579039134</v>
      </c>
      <c r="F13" s="140">
        <v>0.14519388199319952</v>
      </c>
      <c r="G13" s="140">
        <v>0.39378824053530115</v>
      </c>
      <c r="H13" s="140">
        <v>0.15672246786343277</v>
      </c>
      <c r="I13" s="140">
        <v>1.2778457465444158E-3</v>
      </c>
      <c r="J13" s="140">
        <v>5.7701686672259056E-2</v>
      </c>
      <c r="K13" s="140">
        <v>0.1970067558121944</v>
      </c>
      <c r="L13" s="140">
        <v>5.2672373138041129E-2</v>
      </c>
      <c r="M13" s="140">
        <v>0.19782546427016645</v>
      </c>
      <c r="N13" s="151">
        <v>0.75657071756643679</v>
      </c>
    </row>
    <row r="14" spans="1:14" ht="13">
      <c r="A14" s="7"/>
      <c r="C14" s="140"/>
      <c r="D14" s="140"/>
      <c r="E14" s="140"/>
      <c r="F14" s="140"/>
      <c r="G14" s="140"/>
      <c r="H14" s="140"/>
      <c r="I14" s="140"/>
      <c r="J14" s="140"/>
      <c r="K14" s="140"/>
      <c r="L14" s="140"/>
      <c r="M14" s="140"/>
      <c r="N14" s="151"/>
    </row>
    <row r="15" spans="1:14" ht="13">
      <c r="A15" s="7" t="s">
        <v>44</v>
      </c>
      <c r="C15" s="140"/>
      <c r="D15" s="140"/>
      <c r="E15" s="140"/>
      <c r="F15" s="140"/>
      <c r="G15" s="140"/>
      <c r="H15" s="140"/>
      <c r="I15" s="140"/>
      <c r="J15" s="140"/>
      <c r="K15" s="140"/>
      <c r="L15" s="140"/>
      <c r="M15" s="140"/>
      <c r="N15" s="151"/>
    </row>
    <row r="16" spans="1:14" s="10" customFormat="1" ht="18" customHeight="1">
      <c r="B16" s="11" t="s">
        <v>41</v>
      </c>
      <c r="C16" s="139">
        <v>52.4145372412653</v>
      </c>
      <c r="D16" s="139">
        <v>46.742818984921151</v>
      </c>
      <c r="E16" s="139">
        <v>50.963169216157752</v>
      </c>
      <c r="F16" s="139">
        <v>42.764616457404564</v>
      </c>
      <c r="G16" s="139">
        <v>41.716877345347342</v>
      </c>
      <c r="H16" s="139">
        <v>59.766547231901313</v>
      </c>
      <c r="I16" s="139">
        <v>64.281161924920298</v>
      </c>
      <c r="J16" s="139">
        <v>57.258885726931425</v>
      </c>
      <c r="K16" s="139">
        <v>48.856839269542093</v>
      </c>
      <c r="L16" s="139">
        <v>34.404325757785735</v>
      </c>
      <c r="M16" s="139">
        <v>59.575658164495437</v>
      </c>
      <c r="N16" s="180">
        <v>50.449601447116009</v>
      </c>
    </row>
    <row r="17" spans="1:14" ht="25.5">
      <c r="B17" s="14" t="s">
        <v>45</v>
      </c>
      <c r="C17" s="140">
        <v>21.396754922548233</v>
      </c>
      <c r="D17" s="140">
        <v>20.163713984419658</v>
      </c>
      <c r="E17" s="140">
        <v>20.424476425637973</v>
      </c>
      <c r="F17" s="140">
        <v>9.5311466513009293</v>
      </c>
      <c r="G17" s="140">
        <v>22.243854761357881</v>
      </c>
      <c r="H17" s="140">
        <v>20.906161078918078</v>
      </c>
      <c r="I17" s="140">
        <v>16.672216300109834</v>
      </c>
      <c r="J17" s="140">
        <v>14.646492285323093</v>
      </c>
      <c r="K17" s="140">
        <v>25.916122067092761</v>
      </c>
      <c r="L17" s="140">
        <v>11.384230664923924</v>
      </c>
      <c r="M17" s="140">
        <v>30.458565520576634</v>
      </c>
      <c r="N17" s="151">
        <v>21.276758859327227</v>
      </c>
    </row>
    <row r="18" spans="1:14" ht="25.5">
      <c r="B18" s="14" t="s">
        <v>46</v>
      </c>
      <c r="C18" s="140">
        <v>12.737985985471653</v>
      </c>
      <c r="D18" s="140">
        <v>10.846433202836071</v>
      </c>
      <c r="E18" s="140">
        <v>15.618971573519467</v>
      </c>
      <c r="F18" s="140">
        <v>22.232245364007223</v>
      </c>
      <c r="G18" s="140">
        <v>10.035165901082831</v>
      </c>
      <c r="H18" s="140">
        <v>18.73399271358273</v>
      </c>
      <c r="I18" s="140">
        <v>13.011444334285285</v>
      </c>
      <c r="J18" s="140">
        <v>23.809853573049889</v>
      </c>
      <c r="K18" s="140">
        <v>8.1990165833866584</v>
      </c>
      <c r="L18" s="140">
        <v>15.518554970022933</v>
      </c>
      <c r="M18" s="140">
        <v>11.768512869329605</v>
      </c>
      <c r="N18" s="151">
        <v>12.127851718187745</v>
      </c>
    </row>
    <row r="19" spans="1:14" ht="25.5">
      <c r="B19" s="104" t="s">
        <v>85</v>
      </c>
      <c r="C19" s="140">
        <v>18.279796333245415</v>
      </c>
      <c r="D19" s="140">
        <v>15.732671797665422</v>
      </c>
      <c r="E19" s="140">
        <v>14.919721217000312</v>
      </c>
      <c r="F19" s="140">
        <v>11.001224442096412</v>
      </c>
      <c r="G19" s="140">
        <v>9.437856682906629</v>
      </c>
      <c r="H19" s="140">
        <v>20.126393439400506</v>
      </c>
      <c r="I19" s="140">
        <v>34.597501290525187</v>
      </c>
      <c r="J19" s="140">
        <v>18.802539868558437</v>
      </c>
      <c r="K19" s="140">
        <v>14.741700619062668</v>
      </c>
      <c r="L19" s="140">
        <v>7.5015401228388763</v>
      </c>
      <c r="M19" s="140">
        <v>17.348579774589201</v>
      </c>
      <c r="N19" s="151">
        <v>17.044990869601033</v>
      </c>
    </row>
    <row r="20" spans="1:14" ht="13">
      <c r="A20" s="7"/>
      <c r="C20" s="140"/>
      <c r="D20" s="140"/>
      <c r="E20" s="140"/>
      <c r="F20" s="140"/>
      <c r="G20" s="140"/>
      <c r="H20" s="140"/>
      <c r="I20" s="140"/>
      <c r="J20" s="140"/>
      <c r="K20" s="140"/>
      <c r="L20" s="140"/>
      <c r="M20" s="140"/>
      <c r="N20" s="151"/>
    </row>
    <row r="21" spans="1:14" ht="13">
      <c r="A21" s="7" t="s">
        <v>47</v>
      </c>
      <c r="C21" s="140"/>
      <c r="D21" s="140"/>
      <c r="E21" s="140"/>
      <c r="F21" s="140"/>
      <c r="G21" s="140"/>
      <c r="H21" s="140"/>
      <c r="I21" s="140"/>
      <c r="J21" s="140"/>
      <c r="K21" s="140"/>
      <c r="L21" s="140"/>
      <c r="M21" s="140"/>
      <c r="N21" s="151"/>
    </row>
    <row r="22" spans="1:14" s="10" customFormat="1" ht="18" customHeight="1">
      <c r="B22" s="11" t="s">
        <v>41</v>
      </c>
      <c r="C22" s="139">
        <v>18.400300132470861</v>
      </c>
      <c r="D22" s="139">
        <v>17.41239646146256</v>
      </c>
      <c r="E22" s="139">
        <v>15.54229402535768</v>
      </c>
      <c r="F22" s="139">
        <v>18.269595353754493</v>
      </c>
      <c r="G22" s="139">
        <v>35.910599625443432</v>
      </c>
      <c r="H22" s="139">
        <v>11.673743794700744</v>
      </c>
      <c r="I22" s="139">
        <v>9.73564633833589</v>
      </c>
      <c r="J22" s="139">
        <v>19.985912549553486</v>
      </c>
      <c r="K22" s="139">
        <v>25.398393558307223</v>
      </c>
      <c r="L22" s="139">
        <v>46.921963785275622</v>
      </c>
      <c r="M22" s="139">
        <v>15.827739774694509</v>
      </c>
      <c r="N22" s="180">
        <v>20.887518139723522</v>
      </c>
    </row>
    <row r="23" spans="1:14" ht="13">
      <c r="B23" s="2" t="s">
        <v>48</v>
      </c>
      <c r="C23" s="140">
        <v>8.0115144096821176</v>
      </c>
      <c r="D23" s="140">
        <v>6.4274275043356033</v>
      </c>
      <c r="E23" s="140">
        <v>3.7788324888363851</v>
      </c>
      <c r="F23" s="140">
        <v>2.74973123465118</v>
      </c>
      <c r="G23" s="140">
        <v>27.692535131010221</v>
      </c>
      <c r="H23" s="140">
        <v>5.1684654275963497</v>
      </c>
      <c r="I23" s="140">
        <v>4.7829028935470381</v>
      </c>
      <c r="J23" s="140">
        <v>13.674558949592463</v>
      </c>
      <c r="K23" s="140">
        <v>17.87554308985969</v>
      </c>
      <c r="L23" s="140">
        <v>30.464226288081491</v>
      </c>
      <c r="M23" s="140">
        <v>10.579333015642369</v>
      </c>
      <c r="N23" s="151">
        <v>12.074914091196447</v>
      </c>
    </row>
    <row r="24" spans="1:14" ht="13">
      <c r="B24" s="2" t="s">
        <v>49</v>
      </c>
      <c r="C24" s="140">
        <v>9.0009528035357445</v>
      </c>
      <c r="D24" s="140">
        <v>10.067711875111723</v>
      </c>
      <c r="E24" s="140">
        <v>11.054542426409201</v>
      </c>
      <c r="F24" s="140">
        <v>15.184214567101465</v>
      </c>
      <c r="G24" s="140">
        <v>7.0574926606329758</v>
      </c>
      <c r="H24" s="140">
        <v>3.4543536953957488</v>
      </c>
      <c r="I24" s="140">
        <v>2.0248412103492939</v>
      </c>
      <c r="J24" s="140">
        <v>5.4327342874666193</v>
      </c>
      <c r="K24" s="140">
        <v>6.3517240046605403</v>
      </c>
      <c r="L24" s="140">
        <v>14.903511101815342</v>
      </c>
      <c r="M24" s="140">
        <v>4.069830529258498</v>
      </c>
      <c r="N24" s="151">
        <v>7.4242823351102256</v>
      </c>
    </row>
    <row r="25" spans="1:14" ht="13">
      <c r="B25" s="2" t="s">
        <v>50</v>
      </c>
      <c r="C25" s="140">
        <v>1.3878329192530015</v>
      </c>
      <c r="D25" s="140">
        <v>0.91725708201523259</v>
      </c>
      <c r="E25" s="140">
        <v>0.70891911011209541</v>
      </c>
      <c r="F25" s="140">
        <v>0.33564955200184587</v>
      </c>
      <c r="G25" s="140">
        <v>1.160571833800236</v>
      </c>
      <c r="H25" s="140">
        <v>3.0509246717086471</v>
      </c>
      <c r="I25" s="140">
        <v>2.9279022344395589</v>
      </c>
      <c r="J25" s="140">
        <v>0.87861931249440284</v>
      </c>
      <c r="K25" s="140">
        <v>1.1711264637869938</v>
      </c>
      <c r="L25" s="140">
        <v>1.5542263953787911</v>
      </c>
      <c r="M25" s="140">
        <v>1.1785762297936415</v>
      </c>
      <c r="N25" s="151">
        <v>1.388321713416848</v>
      </c>
    </row>
    <row r="26" spans="1:14" ht="13">
      <c r="A26" s="7"/>
      <c r="C26" s="141"/>
      <c r="D26" s="141"/>
      <c r="E26" s="141"/>
      <c r="F26" s="141"/>
      <c r="G26" s="141"/>
      <c r="H26" s="141"/>
      <c r="I26" s="141"/>
      <c r="J26" s="141"/>
      <c r="K26" s="141"/>
      <c r="L26" s="141"/>
      <c r="M26" s="141"/>
      <c r="N26" s="152"/>
    </row>
    <row r="27" spans="1:14" ht="13">
      <c r="A27" s="7" t="s">
        <v>51</v>
      </c>
      <c r="B27" s="12"/>
      <c r="C27" s="139">
        <v>100</v>
      </c>
      <c r="D27" s="139">
        <v>100</v>
      </c>
      <c r="E27" s="139">
        <v>100</v>
      </c>
      <c r="F27" s="139">
        <v>100.00000000000001</v>
      </c>
      <c r="G27" s="139">
        <v>100</v>
      </c>
      <c r="H27" s="139">
        <v>99.999999999999986</v>
      </c>
      <c r="I27" s="139">
        <v>100</v>
      </c>
      <c r="J27" s="139">
        <v>100.00000000000001</v>
      </c>
      <c r="K27" s="139">
        <v>100</v>
      </c>
      <c r="L27" s="139">
        <v>100</v>
      </c>
      <c r="M27" s="139">
        <v>100</v>
      </c>
      <c r="N27" s="150">
        <v>100.00000000000001</v>
      </c>
    </row>
    <row r="28" spans="1:14" ht="13">
      <c r="A28" s="7"/>
      <c r="B28" s="12"/>
      <c r="C28" s="12"/>
      <c r="D28" s="12"/>
      <c r="E28" s="12"/>
      <c r="F28" s="12"/>
      <c r="G28" s="12"/>
      <c r="H28" s="12"/>
      <c r="I28" s="12"/>
      <c r="J28" s="12"/>
      <c r="N28" s="142"/>
    </row>
    <row r="29" spans="1:14">
      <c r="A29" s="5" t="s">
        <v>35</v>
      </c>
    </row>
    <row r="32" spans="1:14">
      <c r="A32" s="5" t="s">
        <v>175</v>
      </c>
    </row>
    <row r="33" spans="1:1">
      <c r="A33" s="5" t="s">
        <v>94</v>
      </c>
    </row>
    <row r="34" spans="1:1">
      <c r="A34" s="5" t="s">
        <v>227</v>
      </c>
    </row>
  </sheetData>
  <hyperlinks>
    <hyperlink ref="H1" location="Contenu!A1" display="retour"/>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39997558519241921"/>
    <pageSetUpPr fitToPage="1"/>
  </sheetPr>
  <dimension ref="A1:M61"/>
  <sheetViews>
    <sheetView zoomScale="66" zoomScaleNormal="66" workbookViewId="0">
      <selection activeCell="D2" sqref="D2"/>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231</v>
      </c>
      <c r="E1" s="31" t="s">
        <v>54</v>
      </c>
      <c r="F1" s="3"/>
      <c r="H1" s="31"/>
      <c r="I1" s="31"/>
    </row>
    <row r="3" spans="1:9">
      <c r="B3" s="55" t="s">
        <v>12</v>
      </c>
      <c r="G3" s="142"/>
    </row>
    <row r="4" spans="1:9" ht="39">
      <c r="A4" s="8"/>
      <c r="B4" s="9"/>
      <c r="C4" s="8" t="s">
        <v>23</v>
      </c>
      <c r="D4" s="8" t="s">
        <v>205</v>
      </c>
      <c r="E4" s="8" t="s">
        <v>24</v>
      </c>
      <c r="F4" s="8" t="s">
        <v>17</v>
      </c>
      <c r="G4" s="143" t="s">
        <v>14</v>
      </c>
    </row>
    <row r="5" spans="1:9" ht="7.5" customHeight="1">
      <c r="C5" s="65"/>
      <c r="D5" s="65"/>
      <c r="E5" s="74"/>
      <c r="F5" s="74"/>
      <c r="G5" s="142"/>
    </row>
    <row r="6" spans="1:9" ht="13">
      <c r="A6" s="7" t="s">
        <v>33</v>
      </c>
      <c r="C6" s="65"/>
      <c r="D6" s="65"/>
      <c r="E6" s="74"/>
      <c r="F6" s="74"/>
      <c r="G6" s="142"/>
    </row>
    <row r="7" spans="1:9" ht="18.75" customHeight="1">
      <c r="A7" s="10"/>
      <c r="B7" s="11" t="s">
        <v>41</v>
      </c>
      <c r="C7" s="138">
        <v>28.357059461230275</v>
      </c>
      <c r="D7" s="138">
        <v>40.664519348341344</v>
      </c>
      <c r="E7" s="138">
        <v>0.22430242110070489</v>
      </c>
      <c r="F7" s="138">
        <v>0.54589634587177438</v>
      </c>
      <c r="G7" s="150">
        <v>28.662880413186038</v>
      </c>
    </row>
    <row r="8" spans="1:9" ht="13">
      <c r="B8" s="19" t="s">
        <v>187</v>
      </c>
      <c r="C8" s="52">
        <v>28.314604793781633</v>
      </c>
      <c r="D8" s="52">
        <v>12.146468255517943</v>
      </c>
      <c r="E8" s="52">
        <v>0</v>
      </c>
      <c r="F8" s="52">
        <v>0</v>
      </c>
      <c r="G8" s="151">
        <v>21.268142043948369</v>
      </c>
    </row>
    <row r="9" spans="1:9" ht="13">
      <c r="B9" s="19" t="s">
        <v>202</v>
      </c>
      <c r="C9" s="52">
        <v>0</v>
      </c>
      <c r="D9" s="52">
        <v>14.259443152956731</v>
      </c>
      <c r="E9" s="52">
        <v>0</v>
      </c>
      <c r="F9" s="52">
        <v>0</v>
      </c>
      <c r="G9" s="151">
        <v>3.6685284163947229</v>
      </c>
    </row>
    <row r="10" spans="1:9" ht="13">
      <c r="B10" s="19" t="s">
        <v>125</v>
      </c>
      <c r="C10" s="52">
        <v>0</v>
      </c>
      <c r="D10" s="52">
        <v>5.8212181072591154</v>
      </c>
      <c r="E10" s="52">
        <v>0</v>
      </c>
      <c r="F10" s="52">
        <v>0</v>
      </c>
      <c r="G10" s="151">
        <v>1.4976253851878847</v>
      </c>
    </row>
    <row r="11" spans="1:9" ht="13">
      <c r="B11" s="19" t="s">
        <v>195</v>
      </c>
      <c r="C11" s="52">
        <v>1.4848872131731906E-2</v>
      </c>
      <c r="D11" s="52">
        <v>0.37425166145821093</v>
      </c>
      <c r="E11" s="52">
        <v>0</v>
      </c>
      <c r="F11" s="52">
        <v>0</v>
      </c>
      <c r="G11" s="151">
        <v>0.10579851198131236</v>
      </c>
    </row>
    <row r="12" spans="1:9" ht="13">
      <c r="B12" s="2" t="s">
        <v>42</v>
      </c>
      <c r="C12" s="52">
        <v>2.7605795316908398E-2</v>
      </c>
      <c r="D12" s="52">
        <v>5.1223739426850257</v>
      </c>
      <c r="E12" s="52">
        <v>0.22430242110070489</v>
      </c>
      <c r="F12" s="52">
        <v>0.54589634587177438</v>
      </c>
      <c r="G12" s="151">
        <v>1.3662153381277755</v>
      </c>
    </row>
    <row r="13" spans="1:9" ht="13">
      <c r="B13" s="2" t="s">
        <v>43</v>
      </c>
      <c r="C13" s="52">
        <v>0</v>
      </c>
      <c r="D13" s="52">
        <v>2.9407642284643218</v>
      </c>
      <c r="E13" s="52">
        <v>0</v>
      </c>
      <c r="F13" s="52">
        <v>0</v>
      </c>
      <c r="G13" s="151">
        <v>0.75657071754597172</v>
      </c>
    </row>
    <row r="14" spans="1:9" ht="13">
      <c r="A14" s="7"/>
      <c r="C14" s="52"/>
      <c r="D14" s="52"/>
      <c r="E14" s="52"/>
      <c r="F14" s="52"/>
      <c r="G14" s="151"/>
    </row>
    <row r="15" spans="1:9" ht="13">
      <c r="A15" s="7" t="s">
        <v>44</v>
      </c>
      <c r="C15" s="52"/>
      <c r="D15" s="52"/>
      <c r="E15" s="52"/>
      <c r="F15" s="52"/>
      <c r="G15" s="151"/>
    </row>
    <row r="16" spans="1:9" ht="18.75" customHeight="1">
      <c r="A16" s="10"/>
      <c r="B16" s="11" t="s">
        <v>41</v>
      </c>
      <c r="C16" s="138">
        <v>61.651284094518985</v>
      </c>
      <c r="D16" s="138">
        <v>39.34882023761358</v>
      </c>
      <c r="E16" s="138">
        <v>7.9939690634976079</v>
      </c>
      <c r="F16" s="138">
        <v>8.2750161678413114</v>
      </c>
      <c r="G16" s="150">
        <v>50.449601447498722</v>
      </c>
    </row>
    <row r="17" spans="1:7" ht="13">
      <c r="B17" s="14" t="s">
        <v>45</v>
      </c>
      <c r="C17" s="52">
        <v>33.204858618186222</v>
      </c>
      <c r="D17" s="52">
        <v>0</v>
      </c>
      <c r="E17" s="52">
        <v>0</v>
      </c>
      <c r="F17" s="52">
        <v>0</v>
      </c>
      <c r="G17" s="151">
        <v>21.27675885929137</v>
      </c>
    </row>
    <row r="18" spans="1:7" ht="13">
      <c r="B18" s="14" t="s">
        <v>46</v>
      </c>
      <c r="C18" s="52">
        <v>18.926924176227974</v>
      </c>
      <c r="D18" s="52">
        <v>0</v>
      </c>
      <c r="E18" s="52">
        <v>0</v>
      </c>
      <c r="F18" s="52">
        <v>0</v>
      </c>
      <c r="G18" s="151">
        <v>12.127851718216164</v>
      </c>
    </row>
    <row r="19" spans="1:7" ht="13">
      <c r="B19" s="104" t="s">
        <v>85</v>
      </c>
      <c r="C19" s="52">
        <v>9.5195013001047961</v>
      </c>
      <c r="D19" s="52">
        <v>39.34882023761358</v>
      </c>
      <c r="E19" s="52">
        <v>7.9939690634976079</v>
      </c>
      <c r="F19" s="52">
        <v>8.2750161678413114</v>
      </c>
      <c r="G19" s="151">
        <v>17.044990869991185</v>
      </c>
    </row>
    <row r="20" spans="1:7" ht="13">
      <c r="A20" s="7"/>
      <c r="C20" s="52"/>
      <c r="D20" s="52"/>
      <c r="E20" s="52"/>
      <c r="F20" s="52"/>
      <c r="G20" s="151"/>
    </row>
    <row r="21" spans="1:7" ht="13">
      <c r="A21" s="7" t="s">
        <v>47</v>
      </c>
      <c r="C21" s="52"/>
      <c r="D21" s="52"/>
      <c r="E21" s="52"/>
      <c r="F21" s="52"/>
      <c r="G21" s="151"/>
    </row>
    <row r="22" spans="1:7" ht="18.75" customHeight="1">
      <c r="A22" s="10"/>
      <c r="B22" s="11" t="s">
        <v>41</v>
      </c>
      <c r="C22" s="138">
        <v>9.9916564442507223</v>
      </c>
      <c r="D22" s="138">
        <v>19.986660414045058</v>
      </c>
      <c r="E22" s="138">
        <v>91.781728515401682</v>
      </c>
      <c r="F22" s="138">
        <v>91.179087486286932</v>
      </c>
      <c r="G22" s="150">
        <v>20.887518139315244</v>
      </c>
    </row>
    <row r="23" spans="1:7" ht="13">
      <c r="B23" s="2" t="s">
        <v>48</v>
      </c>
      <c r="C23" s="52">
        <v>8.0734410461976189</v>
      </c>
      <c r="D23" s="52">
        <v>1.6475234981685023E-5</v>
      </c>
      <c r="E23" s="52">
        <v>88.70303798007987</v>
      </c>
      <c r="F23" s="52">
        <v>0.64093323340297514</v>
      </c>
      <c r="G23" s="151">
        <v>12.074914090833259</v>
      </c>
    </row>
    <row r="24" spans="1:7" ht="13">
      <c r="B24" s="2" t="s">
        <v>49</v>
      </c>
      <c r="C24" s="52">
        <v>0.43713403310847199</v>
      </c>
      <c r="D24" s="52">
        <v>19.198969805910721</v>
      </c>
      <c r="E24" s="52">
        <v>1.6704628774076296</v>
      </c>
      <c r="F24" s="52">
        <v>85.304453071853388</v>
      </c>
      <c r="G24" s="151">
        <v>7.4242823350807523</v>
      </c>
    </row>
    <row r="25" spans="1:7" ht="13">
      <c r="B25" s="2" t="s">
        <v>50</v>
      </c>
      <c r="C25" s="52">
        <v>1.4810813649446313</v>
      </c>
      <c r="D25" s="52">
        <v>0.78767413289935406</v>
      </c>
      <c r="E25" s="52">
        <v>1.4082276579141768</v>
      </c>
      <c r="F25" s="52">
        <v>5.2337011810305665</v>
      </c>
      <c r="G25" s="151">
        <v>1.3883217134012324</v>
      </c>
    </row>
    <row r="26" spans="1:7" ht="13">
      <c r="A26" s="7"/>
      <c r="C26" s="52"/>
      <c r="D26" s="52"/>
      <c r="E26" s="52"/>
      <c r="F26" s="52"/>
      <c r="G26" s="152"/>
    </row>
    <row r="27" spans="1:7" ht="13">
      <c r="A27" s="7" t="s">
        <v>51</v>
      </c>
      <c r="B27" s="12"/>
      <c r="C27" s="138">
        <v>99.999999999999986</v>
      </c>
      <c r="D27" s="138">
        <v>99.999999999999986</v>
      </c>
      <c r="E27" s="138">
        <v>100</v>
      </c>
      <c r="F27" s="138">
        <v>100.00000000000001</v>
      </c>
      <c r="G27" s="150">
        <v>100.00000000000001</v>
      </c>
    </row>
    <row r="28" spans="1:7">
      <c r="G28" s="142"/>
    </row>
    <row r="30" spans="1:7">
      <c r="B30" s="55" t="s">
        <v>19</v>
      </c>
      <c r="G30" s="142"/>
    </row>
    <row r="31" spans="1:7" ht="39">
      <c r="A31" s="8"/>
      <c r="B31" s="9"/>
      <c r="C31" s="8" t="s">
        <v>23</v>
      </c>
      <c r="D31" s="8" t="s">
        <v>205</v>
      </c>
      <c r="E31" s="8" t="s">
        <v>24</v>
      </c>
      <c r="F31" s="8" t="s">
        <v>17</v>
      </c>
      <c r="G31" s="143" t="s">
        <v>14</v>
      </c>
    </row>
    <row r="32" spans="1:7" ht="7.5" customHeight="1">
      <c r="C32" s="65"/>
      <c r="D32" s="65"/>
      <c r="E32" s="74"/>
      <c r="F32" s="74"/>
      <c r="G32" s="142"/>
    </row>
    <row r="33" spans="1:13" ht="13">
      <c r="A33" s="7" t="s">
        <v>33</v>
      </c>
      <c r="C33" s="65"/>
      <c r="D33" s="65"/>
      <c r="E33" s="74"/>
      <c r="F33" s="74"/>
      <c r="G33" s="142"/>
    </row>
    <row r="34" spans="1:13" s="10" customFormat="1" ht="18" customHeight="1">
      <c r="B34" s="11" t="s">
        <v>41</v>
      </c>
      <c r="C34" s="138">
        <v>486435.36987787997</v>
      </c>
      <c r="D34" s="138">
        <v>280069.02575809998</v>
      </c>
      <c r="E34" s="138">
        <v>466.15206019999999</v>
      </c>
      <c r="F34" s="138">
        <v>355.51187091999998</v>
      </c>
      <c r="G34" s="147">
        <v>767326.0595670999</v>
      </c>
      <c r="M34" s="2"/>
    </row>
    <row r="35" spans="1:13" ht="13">
      <c r="B35" s="2" t="s">
        <v>120</v>
      </c>
      <c r="C35" s="52">
        <v>485707.10495000001</v>
      </c>
      <c r="D35" s="52">
        <v>83656.454945000005</v>
      </c>
      <c r="E35" s="52" t="s">
        <v>222</v>
      </c>
      <c r="F35" s="52" t="s">
        <v>222</v>
      </c>
      <c r="G35" s="147">
        <v>569363.55989499995</v>
      </c>
    </row>
    <row r="36" spans="1:13" ht="13">
      <c r="B36" s="19" t="s">
        <v>202</v>
      </c>
      <c r="C36" s="52" t="s">
        <v>222</v>
      </c>
      <c r="D36" s="52">
        <v>98209.161590999996</v>
      </c>
      <c r="E36" s="52" t="s">
        <v>222</v>
      </c>
      <c r="F36" s="52" t="s">
        <v>222</v>
      </c>
      <c r="G36" s="147">
        <v>98209.161590999996</v>
      </c>
    </row>
    <row r="37" spans="1:13" ht="13">
      <c r="B37" s="19" t="s">
        <v>125</v>
      </c>
      <c r="C37" s="52" t="s">
        <v>222</v>
      </c>
      <c r="D37" s="52">
        <v>40092.515788999997</v>
      </c>
      <c r="E37" s="52" t="s">
        <v>222</v>
      </c>
      <c r="F37" s="52" t="s">
        <v>222</v>
      </c>
      <c r="G37" s="147">
        <v>40092.515788999997</v>
      </c>
    </row>
    <row r="38" spans="1:13" ht="13">
      <c r="B38" s="2" t="s">
        <v>119</v>
      </c>
      <c r="C38" s="52">
        <v>254.7167</v>
      </c>
      <c r="D38" s="52">
        <v>2577.5860600999999</v>
      </c>
      <c r="E38" s="52" t="s">
        <v>222</v>
      </c>
      <c r="F38" s="52" t="s">
        <v>222</v>
      </c>
      <c r="G38" s="147">
        <v>2832.3027600999999</v>
      </c>
    </row>
    <row r="39" spans="1:13" ht="13">
      <c r="B39" s="2" t="s">
        <v>42</v>
      </c>
      <c r="C39" s="52">
        <v>473.54822788000001</v>
      </c>
      <c r="D39" s="52">
        <v>35279.361534000003</v>
      </c>
      <c r="E39" s="52">
        <v>466.15206019999999</v>
      </c>
      <c r="F39" s="52">
        <v>355.51187091999998</v>
      </c>
      <c r="G39" s="147">
        <v>36574.573693000006</v>
      </c>
    </row>
    <row r="40" spans="1:13" ht="13">
      <c r="B40" s="2" t="s">
        <v>43</v>
      </c>
      <c r="C40" s="52" t="s">
        <v>222</v>
      </c>
      <c r="D40" s="52">
        <v>20253.945839</v>
      </c>
      <c r="E40" s="52" t="s">
        <v>222</v>
      </c>
      <c r="F40" s="52" t="s">
        <v>222</v>
      </c>
      <c r="G40" s="147">
        <v>20253.945839</v>
      </c>
    </row>
    <row r="41" spans="1:13" ht="13">
      <c r="A41" s="7"/>
      <c r="C41" s="52"/>
      <c r="D41" s="52"/>
      <c r="E41" s="52"/>
      <c r="F41" s="52"/>
      <c r="G41" s="148"/>
    </row>
    <row r="42" spans="1:13" ht="13">
      <c r="A42" s="7" t="s">
        <v>44</v>
      </c>
      <c r="C42" s="52"/>
      <c r="D42" s="52"/>
      <c r="E42" s="52"/>
      <c r="F42" s="52"/>
      <c r="G42" s="148"/>
    </row>
    <row r="43" spans="1:13" s="10" customFormat="1" ht="18" customHeight="1">
      <c r="B43" s="11" t="s">
        <v>41</v>
      </c>
      <c r="C43" s="138">
        <v>1057562.5876500001</v>
      </c>
      <c r="D43" s="138">
        <v>271007.40216</v>
      </c>
      <c r="E43" s="138">
        <v>16613.307738</v>
      </c>
      <c r="F43" s="138">
        <v>5389.0569188999998</v>
      </c>
      <c r="G43" s="147">
        <v>1350572.3544669002</v>
      </c>
      <c r="M43" s="2"/>
    </row>
    <row r="44" spans="1:13" ht="13">
      <c r="B44" s="14" t="s">
        <v>45</v>
      </c>
      <c r="C44" s="52">
        <v>569594.23828000005</v>
      </c>
      <c r="D44" s="52" t="s">
        <v>222</v>
      </c>
      <c r="E44" s="52" t="s">
        <v>222</v>
      </c>
      <c r="F44" s="52" t="s">
        <v>222</v>
      </c>
      <c r="G44" s="149">
        <v>569594.23828000005</v>
      </c>
    </row>
    <row r="45" spans="1:13" ht="13">
      <c r="B45" s="14" t="s">
        <v>46</v>
      </c>
      <c r="C45" s="52">
        <v>324671.37063000002</v>
      </c>
      <c r="D45" s="52" t="s">
        <v>222</v>
      </c>
      <c r="E45" s="52" t="s">
        <v>222</v>
      </c>
      <c r="F45" s="52" t="s">
        <v>222</v>
      </c>
      <c r="G45" s="149">
        <v>324671.37063000002</v>
      </c>
    </row>
    <row r="46" spans="1:13" ht="13">
      <c r="B46" s="104" t="s">
        <v>85</v>
      </c>
      <c r="C46" s="52">
        <v>163296.97873999999</v>
      </c>
      <c r="D46" s="52">
        <v>271007.40216</v>
      </c>
      <c r="E46" s="52">
        <v>16613.307738</v>
      </c>
      <c r="F46" s="52">
        <v>5389.0569188999998</v>
      </c>
      <c r="G46" s="149">
        <v>456306.74555689999</v>
      </c>
    </row>
    <row r="47" spans="1:13" ht="13">
      <c r="A47" s="7"/>
      <c r="C47" s="52"/>
      <c r="D47" s="52"/>
      <c r="E47" s="52"/>
      <c r="F47" s="52"/>
      <c r="G47" s="148"/>
    </row>
    <row r="48" spans="1:13" ht="13">
      <c r="A48" s="7" t="s">
        <v>47</v>
      </c>
      <c r="C48" s="52"/>
      <c r="D48" s="52"/>
      <c r="E48" s="52"/>
      <c r="F48" s="52"/>
      <c r="G48" s="148"/>
    </row>
    <row r="49" spans="1:13" s="10" customFormat="1" ht="18" customHeight="1">
      <c r="B49" s="11" t="s">
        <v>41</v>
      </c>
      <c r="C49" s="138">
        <v>171396.30097390001</v>
      </c>
      <c r="D49" s="138">
        <v>137654.26470110001</v>
      </c>
      <c r="E49" s="138">
        <v>190743.55785470002</v>
      </c>
      <c r="F49" s="138">
        <v>59379.858880100001</v>
      </c>
      <c r="G49" s="147">
        <v>559173.98240980005</v>
      </c>
      <c r="M49" s="2"/>
    </row>
    <row r="50" spans="1:13" ht="13">
      <c r="B50" s="2" t="s">
        <v>48</v>
      </c>
      <c r="C50" s="52">
        <v>138491.34417</v>
      </c>
      <c r="D50" s="52">
        <v>0.11347</v>
      </c>
      <c r="E50" s="52">
        <v>184345.33027999999</v>
      </c>
      <c r="F50" s="52">
        <v>417.40410000000003</v>
      </c>
      <c r="G50" s="147">
        <v>323254.19202000002</v>
      </c>
    </row>
    <row r="51" spans="1:13" ht="13">
      <c r="B51" s="2" t="s">
        <v>49</v>
      </c>
      <c r="C51" s="52">
        <v>7498.5721058999998</v>
      </c>
      <c r="D51" s="52">
        <v>132229.19772</v>
      </c>
      <c r="E51" s="52">
        <v>3471.6063605999998</v>
      </c>
      <c r="F51" s="52">
        <v>55554.036840000001</v>
      </c>
      <c r="G51" s="147">
        <v>198753.41302650003</v>
      </c>
    </row>
    <row r="52" spans="1:13" ht="13">
      <c r="B52" s="2" t="s">
        <v>50</v>
      </c>
      <c r="C52" s="52">
        <v>25406.384698000002</v>
      </c>
      <c r="D52" s="52">
        <v>5424.9535110999996</v>
      </c>
      <c r="E52" s="52">
        <v>2926.6212141000001</v>
      </c>
      <c r="F52" s="52">
        <v>3408.4179401000001</v>
      </c>
      <c r="G52" s="147">
        <v>37166.377363300002</v>
      </c>
    </row>
    <row r="53" spans="1:13" ht="13">
      <c r="A53" s="7"/>
      <c r="C53" s="52"/>
      <c r="D53" s="52"/>
      <c r="E53" s="52"/>
      <c r="F53" s="52"/>
      <c r="G53" s="148"/>
    </row>
    <row r="54" spans="1:13" ht="15.5">
      <c r="A54" s="7" t="s">
        <v>51</v>
      </c>
      <c r="B54" s="12"/>
      <c r="C54" s="178">
        <v>1715394.2585017802</v>
      </c>
      <c r="D54" s="178">
        <v>688730.6926192001</v>
      </c>
      <c r="E54" s="178">
        <v>207823.01765290002</v>
      </c>
      <c r="F54" s="178">
        <v>65124.427669919998</v>
      </c>
      <c r="G54" s="147">
        <v>2677072.3964438001</v>
      </c>
    </row>
    <row r="55" spans="1:13" ht="13">
      <c r="A55" s="7"/>
      <c r="B55" s="12"/>
      <c r="C55" s="12"/>
      <c r="D55" s="12"/>
      <c r="E55" s="12"/>
      <c r="F55" s="12"/>
      <c r="G55" s="142"/>
    </row>
    <row r="56" spans="1:13">
      <c r="A56" s="5" t="s">
        <v>35</v>
      </c>
    </row>
    <row r="59" spans="1:13">
      <c r="A59" s="5" t="s">
        <v>175</v>
      </c>
    </row>
    <row r="60" spans="1:13">
      <c r="A60" s="5" t="s">
        <v>94</v>
      </c>
    </row>
    <row r="61" spans="1:13">
      <c r="A61" s="5" t="s">
        <v>227</v>
      </c>
    </row>
  </sheetData>
  <hyperlinks>
    <hyperlink ref="E1" location="Contenu!A1" display="retour"/>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39997558519241921"/>
    <pageSetUpPr fitToPage="1"/>
  </sheetPr>
  <dimension ref="A1:K34"/>
  <sheetViews>
    <sheetView zoomScale="80" zoomScaleNormal="80" workbookViewId="0">
      <selection activeCell="E2" sqref="E2"/>
    </sheetView>
  </sheetViews>
  <sheetFormatPr baseColWidth="10" defaultColWidth="11.453125" defaultRowHeight="12.5"/>
  <cols>
    <col min="1" max="1" width="18.7265625" style="2" customWidth="1"/>
    <col min="2" max="2" width="19" style="2" customWidth="1"/>
    <col min="3" max="3" width="16.453125" style="2" bestFit="1" customWidth="1"/>
    <col min="4" max="4" width="19" style="2" customWidth="1"/>
    <col min="5" max="5" width="17.453125" style="2" bestFit="1" customWidth="1"/>
    <col min="6" max="16384" width="11.453125" style="2"/>
  </cols>
  <sheetData>
    <row r="1" spans="1:11" ht="13">
      <c r="A1" s="7" t="s">
        <v>232</v>
      </c>
      <c r="F1" s="31"/>
      <c r="G1" s="31" t="s">
        <v>54</v>
      </c>
    </row>
    <row r="2" spans="1:11" ht="13">
      <c r="A2" s="7"/>
      <c r="F2" s="31"/>
      <c r="G2" s="31"/>
    </row>
    <row r="3" spans="1:11">
      <c r="A3" s="2" t="s">
        <v>0</v>
      </c>
    </row>
    <row r="4" spans="1:11" ht="12.75" customHeight="1">
      <c r="A4" s="55" t="s">
        <v>12</v>
      </c>
      <c r="E4" s="142"/>
    </row>
    <row r="5" spans="1:11" ht="39">
      <c r="A5" s="17"/>
      <c r="B5" s="8" t="s">
        <v>20</v>
      </c>
      <c r="C5" s="8" t="s">
        <v>21</v>
      </c>
      <c r="D5" s="8" t="s">
        <v>154</v>
      </c>
      <c r="E5" s="153" t="s">
        <v>22</v>
      </c>
    </row>
    <row r="6" spans="1:11" ht="22.5" customHeight="1">
      <c r="A6" s="67" t="s">
        <v>26</v>
      </c>
      <c r="B6" s="78">
        <v>74.466855421547095</v>
      </c>
      <c r="C6" s="78">
        <v>11.849735628052267</v>
      </c>
      <c r="D6" s="78">
        <v>13.683408950400642</v>
      </c>
      <c r="E6" s="154">
        <v>100</v>
      </c>
      <c r="F6" s="7"/>
      <c r="G6" s="13"/>
      <c r="H6" s="13"/>
      <c r="I6" s="13"/>
      <c r="J6" s="13"/>
      <c r="K6" s="15"/>
    </row>
    <row r="7" spans="1:11" ht="13">
      <c r="A7" s="67" t="s">
        <v>27</v>
      </c>
      <c r="B7" s="78">
        <v>70.058421679047669</v>
      </c>
      <c r="C7" s="78">
        <v>15.42975925392351</v>
      </c>
      <c r="D7" s="78">
        <v>14.511819067028808</v>
      </c>
      <c r="E7" s="154">
        <v>100</v>
      </c>
    </row>
    <row r="8" spans="1:11" ht="13">
      <c r="A8" s="67" t="s">
        <v>28</v>
      </c>
      <c r="B8" s="78">
        <v>74.028757803095374</v>
      </c>
      <c r="C8" s="78">
        <v>13.675073630872234</v>
      </c>
      <c r="D8" s="78">
        <v>12.296168566032398</v>
      </c>
      <c r="E8" s="154">
        <v>100.00000000000001</v>
      </c>
    </row>
    <row r="9" spans="1:11" ht="13">
      <c r="A9" s="67" t="s">
        <v>214</v>
      </c>
      <c r="B9" s="78">
        <v>76.057537760131353</v>
      </c>
      <c r="C9" s="78">
        <v>12.843098608720979</v>
      </c>
      <c r="D9" s="78">
        <v>11.099363631147675</v>
      </c>
      <c r="E9" s="154">
        <v>99.999999999999986</v>
      </c>
    </row>
    <row r="10" spans="1:11" ht="13">
      <c r="A10" s="67" t="s">
        <v>29</v>
      </c>
      <c r="B10" s="78">
        <v>73.690751603387525</v>
      </c>
      <c r="C10" s="78">
        <v>12.118471541160748</v>
      </c>
      <c r="D10" s="78">
        <v>14.19077685545173</v>
      </c>
      <c r="E10" s="154">
        <v>100</v>
      </c>
    </row>
    <row r="11" spans="1:11" ht="13">
      <c r="A11" s="129" t="s">
        <v>206</v>
      </c>
      <c r="B11" s="78">
        <v>71.525657194951094</v>
      </c>
      <c r="C11" s="78">
        <v>13.135135560014261</v>
      </c>
      <c r="D11" s="78">
        <v>15.339207245034645</v>
      </c>
      <c r="E11" s="154">
        <v>100</v>
      </c>
    </row>
    <row r="12" spans="1:11" ht="13">
      <c r="A12" s="129" t="s">
        <v>212</v>
      </c>
      <c r="B12" s="78">
        <v>72.096580081852281</v>
      </c>
      <c r="C12" s="78">
        <v>17.240319109591141</v>
      </c>
      <c r="D12" s="78">
        <v>10.66310080855658</v>
      </c>
      <c r="E12" s="154">
        <v>100</v>
      </c>
    </row>
    <row r="13" spans="1:11" ht="13">
      <c r="A13" s="67" t="s">
        <v>30</v>
      </c>
      <c r="B13" s="78">
        <v>72.249036828321309</v>
      </c>
      <c r="C13" s="78">
        <v>15.793070866051027</v>
      </c>
      <c r="D13" s="78">
        <v>11.957892305627665</v>
      </c>
      <c r="E13" s="154">
        <v>100.00000000000001</v>
      </c>
    </row>
    <row r="14" spans="1:11" ht="22.5" customHeight="1">
      <c r="A14" s="7" t="s">
        <v>31</v>
      </c>
      <c r="B14" s="79">
        <v>72.463999226112293</v>
      </c>
      <c r="C14" s="79">
        <v>14.350185039350643</v>
      </c>
      <c r="D14" s="79">
        <v>13.185815734537071</v>
      </c>
      <c r="E14" s="154">
        <v>100</v>
      </c>
      <c r="F14" s="7"/>
      <c r="G14" s="13"/>
      <c r="H14" s="13"/>
      <c r="I14" s="13"/>
      <c r="J14" s="13"/>
      <c r="K14" s="15"/>
    </row>
    <row r="15" spans="1:11" ht="12.75" customHeight="1">
      <c r="A15" s="7"/>
      <c r="B15" s="79"/>
      <c r="C15" s="79"/>
      <c r="D15" s="79"/>
      <c r="E15" s="154"/>
      <c r="F15" s="7"/>
      <c r="G15" s="13"/>
      <c r="H15" s="13"/>
      <c r="I15" s="13"/>
      <c r="J15" s="13"/>
      <c r="K15" s="15"/>
    </row>
    <row r="16" spans="1:11" ht="30" customHeight="1">
      <c r="A16" s="16" t="s">
        <v>0</v>
      </c>
      <c r="E16" s="156"/>
    </row>
    <row r="17" spans="1:11" ht="12.75" customHeight="1">
      <c r="A17" s="55" t="s">
        <v>19</v>
      </c>
      <c r="E17" s="142"/>
    </row>
    <row r="18" spans="1:11" ht="39">
      <c r="A18" s="17"/>
      <c r="B18" s="8" t="s">
        <v>20</v>
      </c>
      <c r="C18" s="8" t="s">
        <v>21</v>
      </c>
      <c r="D18" s="8" t="s">
        <v>154</v>
      </c>
      <c r="E18" s="153" t="s">
        <v>22</v>
      </c>
    </row>
    <row r="19" spans="1:11" ht="22.5" customHeight="1">
      <c r="A19" s="67" t="s">
        <v>26</v>
      </c>
      <c r="B19" s="78">
        <v>248621.47000000003</v>
      </c>
      <c r="C19" s="78">
        <v>39562.550000000003</v>
      </c>
      <c r="D19" s="78">
        <v>45684.61</v>
      </c>
      <c r="E19" s="154">
        <v>333868.63</v>
      </c>
      <c r="F19" s="7"/>
      <c r="G19" s="13"/>
      <c r="H19" s="13"/>
      <c r="I19" s="13"/>
      <c r="J19" s="13"/>
      <c r="K19" s="15"/>
    </row>
    <row r="20" spans="1:11" ht="13">
      <c r="A20" s="67" t="s">
        <v>27</v>
      </c>
      <c r="B20" s="78">
        <v>630483.68999999994</v>
      </c>
      <c r="C20" s="78">
        <v>138858.56</v>
      </c>
      <c r="D20" s="78">
        <v>130597.65</v>
      </c>
      <c r="E20" s="154">
        <v>899939.9</v>
      </c>
    </row>
    <row r="21" spans="1:11" ht="13">
      <c r="A21" s="67" t="s">
        <v>28</v>
      </c>
      <c r="B21" s="78">
        <v>279937.09000000003</v>
      </c>
      <c r="C21" s="78">
        <v>51711.8</v>
      </c>
      <c r="D21" s="78">
        <v>46497.52</v>
      </c>
      <c r="E21" s="154">
        <v>378146.41000000003</v>
      </c>
    </row>
    <row r="22" spans="1:11" ht="13">
      <c r="A22" s="67" t="s">
        <v>215</v>
      </c>
      <c r="B22" s="78">
        <v>224955.6</v>
      </c>
      <c r="C22" s="78">
        <v>37986.07</v>
      </c>
      <c r="D22" s="78">
        <v>32828.620000000003</v>
      </c>
      <c r="E22" s="154">
        <v>295770.28999999998</v>
      </c>
    </row>
    <row r="23" spans="1:11" ht="13">
      <c r="A23" s="67" t="s">
        <v>29</v>
      </c>
      <c r="B23" s="78">
        <v>124315.62</v>
      </c>
      <c r="C23" s="78">
        <v>20443.75</v>
      </c>
      <c r="D23" s="78">
        <v>23939.71</v>
      </c>
      <c r="E23" s="154">
        <v>168699.08</v>
      </c>
    </row>
    <row r="24" spans="1:11" ht="13">
      <c r="A24" s="67" t="s">
        <v>206</v>
      </c>
      <c r="B24" s="78">
        <v>146504.38</v>
      </c>
      <c r="C24" s="78">
        <v>26904.400000000001</v>
      </c>
      <c r="D24" s="78">
        <v>31418.95</v>
      </c>
      <c r="E24" s="154">
        <v>204827.73</v>
      </c>
    </row>
    <row r="25" spans="1:11" ht="13">
      <c r="A25" s="67" t="s">
        <v>212</v>
      </c>
      <c r="B25" s="78">
        <v>46804.66</v>
      </c>
      <c r="C25" s="78">
        <v>11192.31</v>
      </c>
      <c r="D25" s="78">
        <v>6922.42</v>
      </c>
      <c r="E25" s="154">
        <v>64919.39</v>
      </c>
    </row>
    <row r="26" spans="1:11" ht="13">
      <c r="A26" s="67" t="s">
        <v>30</v>
      </c>
      <c r="B26" s="78">
        <v>501752.51</v>
      </c>
      <c r="C26" s="78">
        <v>109679.15</v>
      </c>
      <c r="D26" s="78">
        <v>83044.740000000005</v>
      </c>
      <c r="E26" s="154">
        <v>694476.4</v>
      </c>
    </row>
    <row r="27" spans="1:11" ht="22.5" customHeight="1">
      <c r="A27" s="7" t="s">
        <v>31</v>
      </c>
      <c r="B27" s="181">
        <v>2203375.02</v>
      </c>
      <c r="C27" s="181">
        <v>436338.58999999997</v>
      </c>
      <c r="D27" s="181">
        <v>400934.22</v>
      </c>
      <c r="E27" s="182">
        <v>3040647.83</v>
      </c>
      <c r="F27" s="7"/>
      <c r="G27" s="13"/>
      <c r="H27" s="13"/>
      <c r="I27" s="13"/>
      <c r="J27" s="13"/>
      <c r="K27" s="15"/>
    </row>
    <row r="28" spans="1:11" ht="13.5" customHeight="1">
      <c r="A28" s="7" t="s">
        <v>0</v>
      </c>
      <c r="B28" s="22"/>
      <c r="C28" s="22"/>
      <c r="D28" s="22"/>
      <c r="E28" s="154"/>
      <c r="F28" s="7"/>
      <c r="G28" s="13"/>
      <c r="H28" s="13"/>
      <c r="I28" s="13"/>
      <c r="J28" s="13"/>
      <c r="K28" s="15"/>
    </row>
    <row r="29" spans="1:11" ht="14.25" customHeight="1">
      <c r="A29" s="7"/>
      <c r="B29" s="22"/>
      <c r="C29" s="22"/>
      <c r="D29" s="22"/>
      <c r="E29" s="22"/>
      <c r="F29" s="7"/>
      <c r="G29" s="13"/>
      <c r="H29" s="13"/>
      <c r="I29" s="13"/>
      <c r="J29" s="13"/>
      <c r="K29" s="15"/>
    </row>
    <row r="32" spans="1:11">
      <c r="A32" s="5" t="s">
        <v>175</v>
      </c>
    </row>
    <row r="33" spans="1:1">
      <c r="A33" s="5" t="s">
        <v>94</v>
      </c>
    </row>
    <row r="34" spans="1:1">
      <c r="A34" s="5" t="s">
        <v>227</v>
      </c>
    </row>
  </sheetData>
  <phoneticPr fontId="3" type="noConversion"/>
  <hyperlinks>
    <hyperlink ref="G1" location="Contenu!A1" display="retour"/>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39997558519241921"/>
    <pageSetUpPr fitToPage="1"/>
  </sheetPr>
  <dimension ref="A1:G37"/>
  <sheetViews>
    <sheetView zoomScale="80" zoomScaleNormal="80" workbookViewId="0">
      <selection activeCell="E3" sqref="E3"/>
    </sheetView>
  </sheetViews>
  <sheetFormatPr baseColWidth="10" defaultColWidth="11.453125" defaultRowHeight="13"/>
  <cols>
    <col min="1" max="1" width="22.26953125" style="7" customWidth="1"/>
    <col min="2" max="2" width="20.7265625" style="2" customWidth="1"/>
    <col min="3" max="4" width="18.453125" style="2" customWidth="1"/>
    <col min="5" max="5" width="23.54296875" style="2" customWidth="1"/>
    <col min="6" max="6" width="17.453125" style="2" bestFit="1" customWidth="1"/>
    <col min="7" max="16384" width="11.453125" style="2"/>
  </cols>
  <sheetData>
    <row r="1" spans="1:7">
      <c r="A1" s="7" t="s">
        <v>233</v>
      </c>
      <c r="G1" s="31" t="s">
        <v>54</v>
      </c>
    </row>
    <row r="2" spans="1:7">
      <c r="G2" s="31"/>
    </row>
    <row r="3" spans="1:7">
      <c r="A3" s="7" t="s">
        <v>0</v>
      </c>
    </row>
    <row r="4" spans="1:7" ht="12.75" customHeight="1">
      <c r="A4" s="55" t="s">
        <v>12</v>
      </c>
      <c r="F4" s="155"/>
    </row>
    <row r="5" spans="1:7" s="33" customFormat="1" ht="39">
      <c r="A5" s="32"/>
      <c r="B5" s="8" t="s">
        <v>13</v>
      </c>
      <c r="C5" s="8" t="s">
        <v>203</v>
      </c>
      <c r="D5" s="8" t="s">
        <v>204</v>
      </c>
      <c r="E5" s="8" t="s">
        <v>169</v>
      </c>
      <c r="F5" s="143" t="s">
        <v>14</v>
      </c>
    </row>
    <row r="6" spans="1:7" ht="22.5" customHeight="1">
      <c r="A6" s="67" t="s">
        <v>26</v>
      </c>
      <c r="B6" s="70">
        <v>40.681840550616961</v>
      </c>
      <c r="C6" s="70">
        <v>19.043918451612402</v>
      </c>
      <c r="D6" s="133">
        <v>1.3578433109578185</v>
      </c>
      <c r="E6" s="133">
        <v>38.9163976868128</v>
      </c>
      <c r="F6" s="154">
        <v>99.999999999999986</v>
      </c>
    </row>
    <row r="7" spans="1:7">
      <c r="A7" s="67" t="s">
        <v>27</v>
      </c>
      <c r="B7" s="70">
        <v>54.445574952145073</v>
      </c>
      <c r="C7" s="70">
        <v>19.045431611402986</v>
      </c>
      <c r="D7" s="133">
        <v>2.491848758212921</v>
      </c>
      <c r="E7" s="133">
        <v>24.017144678239021</v>
      </c>
      <c r="F7" s="154">
        <v>100</v>
      </c>
    </row>
    <row r="8" spans="1:7">
      <c r="A8" s="67" t="s">
        <v>28</v>
      </c>
      <c r="B8" s="70">
        <v>47.247683399152287</v>
      </c>
      <c r="C8" s="70">
        <v>21.005115827988352</v>
      </c>
      <c r="D8" s="133">
        <v>3.734264009102902</v>
      </c>
      <c r="E8" s="133">
        <v>28.012936763756457</v>
      </c>
      <c r="F8" s="154">
        <v>100</v>
      </c>
    </row>
    <row r="9" spans="1:7">
      <c r="A9" s="67" t="s">
        <v>217</v>
      </c>
      <c r="B9" s="70">
        <v>55.948618305123318</v>
      </c>
      <c r="C9" s="70">
        <v>15.634663017946654</v>
      </c>
      <c r="D9" s="133">
        <v>3.1783027406297064</v>
      </c>
      <c r="E9" s="133">
        <v>25.238415936300317</v>
      </c>
      <c r="F9" s="154">
        <v>99.999999999999986</v>
      </c>
    </row>
    <row r="10" spans="1:7">
      <c r="A10" s="67" t="s">
        <v>29</v>
      </c>
      <c r="B10" s="70">
        <v>42.202106219636761</v>
      </c>
      <c r="C10" s="70">
        <v>24.955456120477862</v>
      </c>
      <c r="D10" s="133">
        <v>3.7053509446359199</v>
      </c>
      <c r="E10" s="133">
        <v>29.13708671524946</v>
      </c>
      <c r="F10" s="154">
        <v>100</v>
      </c>
    </row>
    <row r="11" spans="1:7">
      <c r="A11" s="67" t="s">
        <v>206</v>
      </c>
      <c r="B11" s="70">
        <v>34.056463021788154</v>
      </c>
      <c r="C11" s="70">
        <v>22.11522959245314</v>
      </c>
      <c r="D11" s="133">
        <v>5.1063183230426281</v>
      </c>
      <c r="E11" s="133">
        <v>38.721989062716077</v>
      </c>
      <c r="F11" s="154">
        <v>100</v>
      </c>
    </row>
    <row r="12" spans="1:7">
      <c r="A12" s="67" t="s">
        <v>212</v>
      </c>
      <c r="B12" s="70">
        <v>54.134438750329551</v>
      </c>
      <c r="C12" s="70">
        <v>17.247235638502662</v>
      </c>
      <c r="D12" s="133">
        <v>0.80955614248666685</v>
      </c>
      <c r="E12" s="133">
        <v>27.808769468681106</v>
      </c>
      <c r="F12" s="154">
        <v>99.999999999999986</v>
      </c>
    </row>
    <row r="13" spans="1:7">
      <c r="A13" s="67" t="s">
        <v>30</v>
      </c>
      <c r="B13" s="70">
        <v>40.867454753739054</v>
      </c>
      <c r="C13" s="70">
        <v>21.070489512847679</v>
      </c>
      <c r="D13" s="133">
        <v>3.9019535746816691</v>
      </c>
      <c r="E13" s="133">
        <v>34.160102158731604</v>
      </c>
      <c r="F13" s="154">
        <v>100</v>
      </c>
    </row>
    <row r="14" spans="1:7" s="7" customFormat="1" ht="22.5" customHeight="1">
      <c r="A14" s="64" t="s">
        <v>31</v>
      </c>
      <c r="B14" s="71">
        <v>46.986397258874241</v>
      </c>
      <c r="C14" s="71">
        <v>19.906520497813396</v>
      </c>
      <c r="D14" s="134">
        <v>3.11950164525329</v>
      </c>
      <c r="E14" s="134">
        <v>29.987580598059061</v>
      </c>
      <c r="F14" s="154">
        <v>100</v>
      </c>
    </row>
    <row r="15" spans="1:7" s="7" customFormat="1" ht="12.75" customHeight="1">
      <c r="A15" s="64"/>
      <c r="B15" s="71"/>
      <c r="C15" s="71"/>
      <c r="D15" s="71"/>
      <c r="E15" s="134"/>
      <c r="F15" s="154"/>
    </row>
    <row r="16" spans="1:7" ht="30" customHeight="1">
      <c r="A16" s="16" t="s">
        <v>0</v>
      </c>
      <c r="F16" s="157"/>
    </row>
    <row r="17" spans="1:6" ht="12.75" customHeight="1">
      <c r="A17" s="55" t="s">
        <v>19</v>
      </c>
      <c r="F17" s="155"/>
    </row>
    <row r="18" spans="1:6" s="33" customFormat="1" ht="39">
      <c r="A18" s="32"/>
      <c r="B18" s="8" t="s">
        <v>13</v>
      </c>
      <c r="C18" s="8" t="s">
        <v>203</v>
      </c>
      <c r="D18" s="8" t="s">
        <v>204</v>
      </c>
      <c r="E18" s="8" t="s">
        <v>169</v>
      </c>
      <c r="F18" s="143" t="s">
        <v>14</v>
      </c>
    </row>
    <row r="19" spans="1:6">
      <c r="A19" s="67" t="s">
        <v>26</v>
      </c>
      <c r="B19" s="21">
        <v>101143.79</v>
      </c>
      <c r="C19" s="21">
        <v>47347.27</v>
      </c>
      <c r="D19" s="21">
        <v>3375.89</v>
      </c>
      <c r="E19" s="21">
        <v>96754.52</v>
      </c>
      <c r="F19" s="154">
        <v>248621.47000000003</v>
      </c>
    </row>
    <row r="20" spans="1:6">
      <c r="A20" s="67" t="s">
        <v>27</v>
      </c>
      <c r="B20" s="21">
        <v>343270.47</v>
      </c>
      <c r="C20" s="21">
        <v>120078.34</v>
      </c>
      <c r="D20" s="21">
        <v>15710.7</v>
      </c>
      <c r="E20" s="21">
        <v>151424.18</v>
      </c>
      <c r="F20" s="154">
        <v>630483.68999999994</v>
      </c>
    </row>
    <row r="21" spans="1:6">
      <c r="A21" s="67" t="s">
        <v>28</v>
      </c>
      <c r="B21" s="21">
        <v>132263.79</v>
      </c>
      <c r="C21" s="21">
        <v>58801.11</v>
      </c>
      <c r="D21" s="21">
        <v>10453.59</v>
      </c>
      <c r="E21" s="21">
        <v>78418.600000000006</v>
      </c>
      <c r="F21" s="154">
        <v>279937.09000000003</v>
      </c>
    </row>
    <row r="22" spans="1:6">
      <c r="A22" s="67" t="s">
        <v>214</v>
      </c>
      <c r="B22" s="21">
        <v>125859.55</v>
      </c>
      <c r="C22" s="21">
        <v>35171.050000000003</v>
      </c>
      <c r="D22" s="21">
        <v>7149.77</v>
      </c>
      <c r="E22" s="21">
        <v>56775.23</v>
      </c>
      <c r="F22" s="154">
        <v>224955.6</v>
      </c>
    </row>
    <row r="23" spans="1:6">
      <c r="A23" s="67" t="s">
        <v>29</v>
      </c>
      <c r="B23" s="21">
        <v>52463.81</v>
      </c>
      <c r="C23" s="21">
        <v>31023.53</v>
      </c>
      <c r="D23" s="21">
        <v>4606.33</v>
      </c>
      <c r="E23" s="21">
        <v>36221.949999999997</v>
      </c>
      <c r="F23" s="154">
        <v>124315.62</v>
      </c>
    </row>
    <row r="24" spans="1:6">
      <c r="A24" s="67" t="s">
        <v>206</v>
      </c>
      <c r="B24" s="21">
        <v>49894.21</v>
      </c>
      <c r="C24" s="21">
        <v>32399.78</v>
      </c>
      <c r="D24" s="21">
        <v>7480.98</v>
      </c>
      <c r="E24" s="21">
        <v>56729.41</v>
      </c>
      <c r="F24" s="154">
        <v>146504.38</v>
      </c>
    </row>
    <row r="25" spans="1:6">
      <c r="A25" s="67" t="s">
        <v>212</v>
      </c>
      <c r="B25" s="21">
        <v>25337.439999999999</v>
      </c>
      <c r="C25" s="21">
        <v>8072.51</v>
      </c>
      <c r="D25" s="21">
        <v>378.91</v>
      </c>
      <c r="E25" s="21">
        <v>13015.8</v>
      </c>
      <c r="F25" s="154">
        <v>46804.66</v>
      </c>
    </row>
    <row r="26" spans="1:6">
      <c r="A26" s="67" t="s">
        <v>30</v>
      </c>
      <c r="B26" s="21">
        <v>205053.48</v>
      </c>
      <c r="C26" s="21">
        <v>105721.71</v>
      </c>
      <c r="D26" s="21">
        <v>19578.150000000001</v>
      </c>
      <c r="E26" s="21">
        <v>171399.17</v>
      </c>
      <c r="F26" s="154">
        <v>501752.51</v>
      </c>
    </row>
    <row r="27" spans="1:6" s="23" customFormat="1" ht="22.5" customHeight="1">
      <c r="A27" s="7" t="s">
        <v>31</v>
      </c>
      <c r="B27" s="181">
        <v>1035286.5399999998</v>
      </c>
      <c r="C27" s="181">
        <v>438615.3</v>
      </c>
      <c r="D27" s="181">
        <v>68734.320000000007</v>
      </c>
      <c r="E27" s="181">
        <v>660738.86</v>
      </c>
      <c r="F27" s="182">
        <v>2203375.02</v>
      </c>
    </row>
    <row r="28" spans="1:6" s="23" customFormat="1" ht="12.75" customHeight="1">
      <c r="A28" s="7" t="s">
        <v>0</v>
      </c>
      <c r="B28" s="22"/>
      <c r="C28" s="22"/>
      <c r="D28" s="22"/>
      <c r="E28" s="22"/>
      <c r="F28" s="154"/>
    </row>
    <row r="29" spans="1:6" s="23" customFormat="1" ht="12.75" customHeight="1">
      <c r="A29" s="7"/>
      <c r="B29" s="22"/>
      <c r="C29" s="22"/>
      <c r="D29" s="22"/>
      <c r="E29" s="22"/>
      <c r="F29" s="22"/>
    </row>
    <row r="30" spans="1:6" ht="12.5">
      <c r="A30" s="19"/>
    </row>
    <row r="31" spans="1:6" ht="12.5">
      <c r="A31" s="19"/>
    </row>
    <row r="32" spans="1:6">
      <c r="A32" s="5" t="s">
        <v>175</v>
      </c>
      <c r="B32" s="25"/>
      <c r="C32" s="25"/>
      <c r="D32" s="25"/>
      <c r="E32" s="25"/>
      <c r="F32" s="24"/>
    </row>
    <row r="33" spans="1:6" ht="12.75" customHeight="1">
      <c r="A33" s="5" t="s">
        <v>94</v>
      </c>
      <c r="B33" s="15"/>
      <c r="C33" s="15"/>
      <c r="D33" s="15"/>
      <c r="E33" s="15"/>
      <c r="F33" s="15"/>
    </row>
    <row r="34" spans="1:6" ht="12.5">
      <c r="A34" s="5" t="s">
        <v>227</v>
      </c>
    </row>
    <row r="35" spans="1:6" ht="12.5">
      <c r="A35" s="2"/>
    </row>
    <row r="36" spans="1:6" ht="12.5">
      <c r="A36" s="6"/>
    </row>
    <row r="37" spans="1:6" ht="12.5">
      <c r="A37" s="5"/>
    </row>
  </sheetData>
  <phoneticPr fontId="3" type="noConversion"/>
  <hyperlinks>
    <hyperlink ref="G1" location="Contenu!A1" display="retour"/>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Contenu</vt:lpstr>
      <vt:lpstr>Définitions et lacunes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Méthodes et précisions</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2022-08-17T06:22:56Z</dcterms:modified>
</cp:coreProperties>
</file>