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xmlns:mc="http://schemas.openxmlformats.org/markup-compatibility/2006">
    <mc:Choice Requires="x15">
      <x15ac:absPath xmlns:x15ac="http://schemas.microsoft.com/office/spreadsheetml/2010/11/ac" url="Q:\WI\PREIS\40_Immobilien\Diffusion\2022_Q4_GNP_2023-0226_Jira_DIAM-22391\2022_Q4_Tab\"/>
    </mc:Choice>
  </mc:AlternateContent>
  <xr:revisionPtr revIDLastSave="0" documentId="13_ncr:1_{7BD8AD6E-D5E5-4170-9FFC-B7C20B3C9095}" xr6:coauthVersionLast="47" xr6:coauthVersionMax="47" xr10:uidLastSave="{00000000-0000-0000-0000-000000000000}"/>
  <bookViews>
    <workbookView xWindow="28680" yWindow="-1485" windowWidth="29040" windowHeight="15840" tabRatio="722" xr2:uid="{00000000-000D-0000-FFFF-FFFF00000000}"/>
  </bookViews>
  <sheets>
    <sheet name="T6" sheetId="21" r:id="rId1"/>
    <sheet name="Uebersetzungen" sheetId="2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21" l="1"/>
  <c r="H11" i="21"/>
  <c r="E11" i="21"/>
  <c r="G11" i="21"/>
  <c r="D11" i="21"/>
  <c r="F11" i="21"/>
  <c r="C11" i="21"/>
  <c r="A43" i="21" l="1"/>
  <c r="A42" i="21"/>
  <c r="A41" i="21"/>
  <c r="A39" i="21"/>
  <c r="A38" i="21"/>
  <c r="A37" i="21"/>
  <c r="A36" i="21"/>
  <c r="A35" i="21"/>
  <c r="A34" i="21"/>
  <c r="A33" i="21"/>
  <c r="A32" i="21"/>
  <c r="A31" i="21"/>
  <c r="A29" i="21"/>
  <c r="A28" i="21"/>
  <c r="A27" i="21"/>
  <c r="A26" i="21"/>
  <c r="A25" i="21"/>
  <c r="A24" i="21"/>
  <c r="A23" i="21"/>
  <c r="A22" i="21"/>
  <c r="A21" i="21"/>
  <c r="A20" i="21"/>
  <c r="A19" i="21"/>
  <c r="A18" i="21"/>
  <c r="A17" i="21"/>
  <c r="A16" i="21"/>
  <c r="A15" i="21"/>
  <c r="A14" i="21"/>
  <c r="A13" i="21"/>
  <c r="A12" i="21"/>
  <c r="B11" i="21"/>
  <c r="F10" i="21"/>
  <c r="B10" i="21"/>
  <c r="A10" i="21"/>
  <c r="A9" i="21"/>
  <c r="A8" i="21"/>
</calcChain>
</file>

<file path=xl/sharedStrings.xml><?xml version="1.0" encoding="utf-8"?>
<sst xmlns="http://schemas.openxmlformats.org/spreadsheetml/2006/main" count="144" uniqueCount="143">
  <si>
    <t>Total</t>
  </si>
  <si>
    <t>EFH</t>
  </si>
  <si>
    <t>GemeindeTyp 1</t>
  </si>
  <si>
    <t>GemeindeTyp 2</t>
  </si>
  <si>
    <t>GemeindeTyp 3</t>
  </si>
  <si>
    <t>GemeindeTyp 4</t>
  </si>
  <si>
    <t>GemeindeTyp 5</t>
  </si>
  <si>
    <t>EGW</t>
  </si>
  <si>
    <t xml:space="preserve">Total </t>
  </si>
  <si>
    <t>DE</t>
  </si>
  <si>
    <t>FR</t>
  </si>
  <si>
    <t>MI</t>
  </si>
  <si>
    <t>APP</t>
  </si>
  <si>
    <t>Type de communes 1</t>
  </si>
  <si>
    <t>Type de communes 2</t>
  </si>
  <si>
    <t>Type de communes 3</t>
  </si>
  <si>
    <t>Type de communes 4</t>
  </si>
  <si>
    <t>Type de communes 5</t>
  </si>
  <si>
    <t>IT</t>
  </si>
  <si>
    <t xml:space="preserve">Totale </t>
  </si>
  <si>
    <t>Tipo di Comune 1</t>
  </si>
  <si>
    <t>Tipo di Comune 2</t>
  </si>
  <si>
    <t>Tipo di Comune 3</t>
  </si>
  <si>
    <t>Tipo di Comune 4</t>
  </si>
  <si>
    <t>Tipo di Comune 5</t>
  </si>
  <si>
    <t>CU</t>
  </si>
  <si>
    <t>EN</t>
  </si>
  <si>
    <t>SFH</t>
  </si>
  <si>
    <t>CONDO</t>
  </si>
  <si>
    <t>Type of municipality 1</t>
  </si>
  <si>
    <t>Type of municipality 2</t>
  </si>
  <si>
    <t>Type of municipality 3</t>
  </si>
  <si>
    <t>Type of municipality 4</t>
  </si>
  <si>
    <t>Type of municipality 5</t>
  </si>
  <si>
    <t>PPE</t>
  </si>
  <si>
    <t>Legende:</t>
  </si>
  <si>
    <t xml:space="preserve">Schweizerischer Wohnimmobilienpreisindex, IMPI </t>
  </si>
  <si>
    <t>Indice suisse des prix de l'immobilier résidentiel, IMPI</t>
  </si>
  <si>
    <t>Indice svizzero dei prezzi degli immobili residenziali, IMPI</t>
  </si>
  <si>
    <t>Swiss Residential Property Price Index, IMPI</t>
  </si>
  <si>
    <t>Auskunft: Bundesamt für Statistik (BFS), IMPI@bfs.admin.ch, Tel. +41 58 463 60 69</t>
  </si>
  <si>
    <t>Sources: FSO - Swiss Residential Property Price Index, IMPI</t>
  </si>
  <si>
    <t>Sources: OFS - Indice suisse des prix de l'immobilier résidentiel, IMPI</t>
  </si>
  <si>
    <t>Quelle: BFS - Schweizerischer Wohnimmobilienpreisindex, IMPI</t>
  </si>
  <si>
    <t xml:space="preserve">Information: Federal Statistical Office (FSO), IMPI@bfs.admin.ch, Tel. +41 58 463 60 69 </t>
  </si>
  <si>
    <t>Code</t>
  </si>
  <si>
    <t>Tabelle</t>
  </si>
  <si>
    <t>Total - Wohneigentum (EFH und EGW)</t>
  </si>
  <si>
    <t>EFH - Einfamilienhäuser</t>
  </si>
  <si>
    <t xml:space="preserve">EGW - Eigentumswohnungen </t>
  </si>
  <si>
    <t>GemeindeTyp 1 - Städtische Gemeinde einer grossen Agglomeration</t>
  </si>
  <si>
    <t>GemeindeTyp 2 - Städtische Gemeinde einer mittelgrossen Agglomeration</t>
  </si>
  <si>
    <t>GemeindeTyp 3 - Städtische Gemeinde einer kleinen oder ausserhalb einer Agglomeration</t>
  </si>
  <si>
    <t xml:space="preserve">GemeindeTyp 4 - Intermediäre Gemeinde </t>
  </si>
  <si>
    <t>GemeindeTyp 5 - Ländliche Gemeinde</t>
  </si>
  <si>
    <t>&lt;T1_UTi&gt;</t>
  </si>
  <si>
    <t>&lt;T1_SpaltenTitel_1&gt;</t>
  </si>
  <si>
    <t>&lt;T1_SpaltenTitel_2&gt;</t>
  </si>
  <si>
    <t>&lt;T1_SpaltenTitel_3&gt;</t>
  </si>
  <si>
    <t>&lt;T1_SpaltenTitel_4&gt;</t>
  </si>
  <si>
    <t>&lt;T1_SpaltenTitel_5&gt;</t>
  </si>
  <si>
    <t>&lt;T1_SpaltenTitel_6&gt;</t>
  </si>
  <si>
    <t>&lt;T1_SpaltenTitel_7&gt;</t>
  </si>
  <si>
    <t>Total - Logements en propriété (MI et PPE)</t>
  </si>
  <si>
    <t>MI - Maisons individuelles</t>
  </si>
  <si>
    <t>PPE - Appartements en propriété</t>
  </si>
  <si>
    <t xml:space="preserve">Type de communes 1 - Commune urbaine d'une grande agglomération </t>
  </si>
  <si>
    <t>Type de communes 2 - Commune urbaine d'une agglomération moyenne</t>
  </si>
  <si>
    <t>Type de communes 3 - Commune urbaine d'une petite ou hors agglomération</t>
  </si>
  <si>
    <t xml:space="preserve">Type de communes 4 - Commune intermédiaire </t>
  </si>
  <si>
    <t>Type de communes 5 - Commune rurale</t>
  </si>
  <si>
    <t>Totale - Proprietà residenziale (CU e APP)</t>
  </si>
  <si>
    <t>CU - Case unifamiliari</t>
  </si>
  <si>
    <t>APP - Appartementi di proprietà</t>
  </si>
  <si>
    <t>Tipo di Comune 1 - Comune urbano di un grande agglomerato</t>
  </si>
  <si>
    <t>Tipo di Comune 2 - Comune urbano di un agglomerato medio</t>
  </si>
  <si>
    <t>Tipo di Comune 3 - Comune urbano di un piccolo/fuori agglomerato</t>
  </si>
  <si>
    <t xml:space="preserve">Tipo di Comune 4 - Comune intermedio </t>
  </si>
  <si>
    <t>Tipo di Comune 5 - Comune rurale</t>
  </si>
  <si>
    <t>Total - Residential property (SFH and CONDO)</t>
  </si>
  <si>
    <t>SFH - Single-family houses</t>
  </si>
  <si>
    <t>CONDO - Condominiums</t>
  </si>
  <si>
    <t>Type of municipality 1 - Urban municipality of a large agglomeration</t>
  </si>
  <si>
    <t>Type of municipality 2 - Urban  municipality of a medium-sized agglomeration</t>
  </si>
  <si>
    <t>Type of municipality 3 - Urban municipality of a small or outside agglomeration</t>
  </si>
  <si>
    <t>Type of municipality 4 - Intermediate municipality</t>
  </si>
  <si>
    <t>Type of municipality 5 - Rural municipality</t>
  </si>
  <si>
    <t>&lt;T1_Ti&gt;</t>
  </si>
  <si>
    <t>&lt;Zeilentitel_1&gt;</t>
  </si>
  <si>
    <t>&lt;Zeilentitel_2&gt;</t>
  </si>
  <si>
    <t>&lt;Zeilentitel_3&gt;</t>
  </si>
  <si>
    <t>&lt;Zeilentitel_4&gt;</t>
  </si>
  <si>
    <t>&lt;Zeilentitel_5&gt;</t>
  </si>
  <si>
    <t>&lt;Zeilentitel_6&gt;</t>
  </si>
  <si>
    <t>&lt;Zeilentitel_7&gt;</t>
  </si>
  <si>
    <t>&lt;Zeilentitel_8&gt;</t>
  </si>
  <si>
    <t>&lt;Legende_1&gt;</t>
  </si>
  <si>
    <t>&lt;Legende_2&gt;</t>
  </si>
  <si>
    <t>&lt;Legende_3&gt;</t>
  </si>
  <si>
    <t>&lt;Legende_4&gt;</t>
  </si>
  <si>
    <t>&lt;Legende_5&gt;</t>
  </si>
  <si>
    <t>&lt;Legende_6&gt;</t>
  </si>
  <si>
    <t>&lt;Legende_7&gt;</t>
  </si>
  <si>
    <t>&lt;Legende_8&gt;</t>
  </si>
  <si>
    <t>&lt;Legende_9&gt;</t>
  </si>
  <si>
    <t>&lt;Quelle&gt;</t>
  </si>
  <si>
    <t>&lt;CopyRight&gt;</t>
  </si>
  <si>
    <t>&lt;Auskunft&gt;</t>
  </si>
  <si>
    <t>Sprache / Langue / Lingua / Language</t>
  </si>
  <si>
    <t>Totalindex 
und Subindizes</t>
  </si>
  <si>
    <t>Indice total 
et sous-indices</t>
  </si>
  <si>
    <t>Indice totale 
e sottoindici</t>
  </si>
  <si>
    <t xml:space="preserve">Total index 
and sub-indices </t>
  </si>
  <si>
    <t>Fonti: UST - Indice svizzero dei prezzi degli immobili residenziali, IMPI</t>
  </si>
  <si>
    <t>Informazioni: Ufficio federale di statistica (UST), IMPI@bfs.admin.ch, tel. +41 58 463 60 69</t>
  </si>
  <si>
    <t>Renseignements: Office fédéral de la statistique (OFS), IMPI@bfs.admin.ch, Tel. +41 58 463 60 69</t>
  </si>
  <si>
    <t>Légende:</t>
  </si>
  <si>
    <t>Legenda:</t>
  </si>
  <si>
    <t>Legend:</t>
  </si>
  <si>
    <t>T6</t>
  </si>
  <si>
    <t xml:space="preserve">* Die durchschnittliche Jahresteuerung entspricht der Veränderungsrate zwischen dem Jahresmittel des aktuellen Jahres und dem Jahresmittel des Vorjahres. Das Jahresmittel berechnet sich als arithmetisches Mittel der vier Quartalsindizes des Kalenderjahres. </t>
  </si>
  <si>
    <t>Durchschnittliche Jahresindizes 
(Basis Q4 2019 = 100)</t>
  </si>
  <si>
    <t>* Le renchérissement annuel moyen correspond au taux de variation entre la moyenne annuelle de l'année actuelle et la moyenne annuelle de l'année précédente. La moyenne annuelle équivaut à la moyenne arithmétique des quatre indices trimestriels de l’année civile.</t>
  </si>
  <si>
    <t>* The average annual inflation corresponds to the rate of change between the annual average of the current year and the annual average of the previous year. The annual average is equal to the arithmetic mean of the four quarterly indices of the calendar year.</t>
  </si>
  <si>
    <t>Indices annuels moyens
(Base: 4e trim. 2019 = 100)</t>
  </si>
  <si>
    <t>Average annual indices
(Base: Q4 2019 = 100)</t>
  </si>
  <si>
    <t>Taux de variation par rapport à l'année précédente (en %)</t>
  </si>
  <si>
    <t xml:space="preserve">Veränderungsrate gegenüber dem Vorjahr (in %) </t>
  </si>
  <si>
    <t>Rates of change compared with the previous year (in %)</t>
  </si>
  <si>
    <t>T1-T6</t>
  </si>
  <si>
    <t>Sprache</t>
  </si>
  <si>
    <t>* Il rincaro annuo medio corrisponde al tasso di variazione tra la media annuale dell'anno in corso e la media annuale dell'anno precedente. La media annuale equivale alla media aritmetica dei quattro indici trimestrali dell’anno civile.</t>
  </si>
  <si>
    <t>Indici annuali medi
(base: 4° trim. 2019 = 100)</t>
  </si>
  <si>
    <t>Durchschnittliche Jahresteuerung*</t>
  </si>
  <si>
    <t>Renchérissement annuel moyen*</t>
  </si>
  <si>
    <t>Rincaro annuo medio*</t>
  </si>
  <si>
    <t>Average annual inflation*</t>
  </si>
  <si>
    <t>© BFS 2023</t>
  </si>
  <si>
    <t>© OFS 2023</t>
  </si>
  <si>
    <t>© UST 2023</t>
  </si>
  <si>
    <t>© FSO 2023</t>
  </si>
  <si>
    <t>&lt;T1_SpaltenTitel_8&gt;</t>
  </si>
  <si>
    <t>Tassi di variazione rispetto all'anno precedente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</si>
</sst>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000"/>
    <numFmt numFmtId="167" formatCode="0.0"/>
  </numFmts>
  <fonts count="13" x14ac:knownFonts="1">
    <font>
      <sz val="11"/>
      <color theme="1"/>
      <name val="Arial"/>
      <family val="2"/>
    </font>
    <font>
      <sz val="10"/>
      <color theme="1"/>
      <name val="Calibri"/>
      <family val="2"/>
    </font>
    <font>
      <sz val="10"/>
      <color theme="1"/>
      <name val="Arial"/>
      <family val="2"/>
    </font>
    <font>
      <sz val="8"/>
      <color theme="1"/>
      <name val="Arial"/>
      <family val="2"/>
    </font>
    <font>
      <b/>
      <sz val="9"/>
      <color theme="1"/>
      <name val="Arial"/>
      <family val="2"/>
    </font>
    <font>
      <b/>
      <sz val="10"/>
      <color theme="0"/>
      <name val="Arial"/>
      <family val="2"/>
    </font>
    <font>
      <sz val="10"/>
      <name val="Arial"/>
      <family val="2"/>
    </font>
    <font>
      <b/>
      <sz val="10"/>
      <color theme="1"/>
      <name val="Arial"/>
      <family val="2"/>
    </font>
    <font>
      <b/>
      <sz val="9"/>
      <name val="Arial Narrow"/>
      <family val="2"/>
    </font>
    <font>
      <sz val="8"/>
      <name val="Arial"/>
      <family val="2"/>
    </font>
    <font>
      <i/>
      <sz val="8"/>
      <name val="Arial"/>
      <family val="2"/>
    </font>
    <font>
      <i/>
      <sz val="11"/>
      <name val="Arial"/>
      <family val="2"/>
    </font>
    <font>
      <sz val="8"/>
      <color rgb="FF000000"/>
      <name val="Segoe UI"/>
      <family val="2"/>
    </font>
  </fonts>
  <fills count="7">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E8EAF7"/>
        <bgColor indexed="64"/>
      </patternFill>
    </fill>
    <fill>
      <patternFill patternType="solid">
        <fgColor theme="2" tint="-9.9978637043366805E-2"/>
        <bgColor indexed="64"/>
      </patternFill>
    </fill>
    <fill>
      <patternFill patternType="solid">
        <fgColor theme="9"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medium">
        <color indexed="64"/>
      </top>
      <bottom style="thin">
        <color indexed="64"/>
      </bottom>
      <diagonal/>
    </border>
    <border>
      <left/>
      <right style="thin">
        <color theme="0"/>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theme="0"/>
      </left>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6">
    <xf numFmtId="0" fontId="0" fillId="0" borderId="0" xfId="0"/>
    <xf numFmtId="0" fontId="0" fillId="2" borderId="0" xfId="0" applyFill="1"/>
    <xf numFmtId="0" fontId="2" fillId="0" borderId="0" xfId="0" applyFont="1" applyAlignment="1">
      <alignment horizontal="left" vertical="top"/>
    </xf>
    <xf numFmtId="0" fontId="2" fillId="0" borderId="0" xfId="0" applyFont="1" applyFill="1" applyAlignment="1">
      <alignment horizontal="left" vertical="top"/>
    </xf>
    <xf numFmtId="0" fontId="6" fillId="0" borderId="0" xfId="0" applyFont="1" applyAlignment="1">
      <alignment horizontal="left" vertical="top"/>
    </xf>
    <xf numFmtId="0" fontId="3" fillId="0" borderId="0" xfId="0" applyFont="1" applyFill="1" applyBorder="1" applyAlignment="1">
      <alignment horizontal="left" vertical="center" wrapText="1" indent="2"/>
    </xf>
    <xf numFmtId="0" fontId="2"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1" fillId="2" borderId="0" xfId="0" applyFont="1" applyFill="1" applyBorder="1" applyAlignment="1">
      <alignment vertical="center" wrapText="1"/>
    </xf>
    <xf numFmtId="0" fontId="0" fillId="2" borderId="0" xfId="0" applyFill="1" applyBorder="1"/>
    <xf numFmtId="0" fontId="3" fillId="4" borderId="0" xfId="0" applyFont="1" applyFill="1" applyBorder="1" applyAlignment="1">
      <alignment horizontal="left" vertical="center" wrapText="1" indent="1"/>
    </xf>
    <xf numFmtId="0" fontId="3" fillId="4" borderId="0" xfId="0" applyFont="1" applyFill="1" applyBorder="1" applyAlignment="1">
      <alignment vertical="center" wrapText="1"/>
    </xf>
    <xf numFmtId="0" fontId="2" fillId="0" borderId="0" xfId="0" applyFont="1" applyFill="1" applyBorder="1" applyAlignment="1">
      <alignment horizontal="left" vertical="top"/>
    </xf>
    <xf numFmtId="0" fontId="2" fillId="5" borderId="0" xfId="0" applyFont="1" applyFill="1" applyBorder="1" applyAlignment="1">
      <alignment horizontal="left" vertical="top" wrapText="1"/>
    </xf>
    <xf numFmtId="0" fontId="2" fillId="5" borderId="0" xfId="0" applyFont="1" applyFill="1" applyAlignment="1">
      <alignment horizontal="left" vertical="top"/>
    </xf>
    <xf numFmtId="0" fontId="7" fillId="5" borderId="0" xfId="0" applyFont="1" applyFill="1" applyAlignment="1">
      <alignment horizontal="left" vertical="top"/>
    </xf>
    <xf numFmtId="0" fontId="2" fillId="5" borderId="5" xfId="0" applyFont="1" applyFill="1" applyBorder="1" applyAlignment="1">
      <alignment horizontal="left" vertical="top"/>
    </xf>
    <xf numFmtId="0" fontId="2" fillId="0" borderId="5" xfId="0" applyFont="1" applyFill="1" applyBorder="1" applyAlignment="1">
      <alignment horizontal="left" vertical="top" wrapText="1"/>
    </xf>
    <xf numFmtId="0" fontId="2" fillId="0" borderId="5" xfId="0" applyFont="1" applyBorder="1" applyAlignment="1">
      <alignment horizontal="left" vertical="top"/>
    </xf>
    <xf numFmtId="0" fontId="2" fillId="0" borderId="5" xfId="0" applyFont="1" applyBorder="1" applyAlignment="1">
      <alignment horizontal="left" vertical="top" wrapText="1"/>
    </xf>
    <xf numFmtId="0" fontId="6" fillId="0" borderId="5" xfId="0" applyFont="1" applyBorder="1" applyAlignment="1">
      <alignment horizontal="left" vertical="top" wrapText="1"/>
    </xf>
    <xf numFmtId="0" fontId="2" fillId="5" borderId="5" xfId="0" applyFont="1" applyFill="1" applyBorder="1" applyAlignment="1">
      <alignment horizontal="left" vertical="top" wrapText="1"/>
    </xf>
    <xf numFmtId="0" fontId="2" fillId="0" borderId="5" xfId="0" applyFont="1" applyFill="1" applyBorder="1" applyAlignment="1">
      <alignment horizontal="left" vertical="top"/>
    </xf>
    <xf numFmtId="0" fontId="2" fillId="5" borderId="6" xfId="0" applyFont="1" applyFill="1" applyBorder="1" applyAlignment="1">
      <alignment horizontal="left" vertical="top"/>
    </xf>
    <xf numFmtId="0" fontId="8" fillId="0" borderId="0" xfId="0" applyFont="1" applyFill="1" applyBorder="1" applyAlignment="1">
      <alignment vertical="center"/>
    </xf>
    <xf numFmtId="0" fontId="8" fillId="0" borderId="0" xfId="0" applyFont="1" applyFill="1" applyBorder="1" applyAlignment="1">
      <alignment horizontal="center"/>
    </xf>
    <xf numFmtId="0" fontId="8" fillId="0" borderId="0" xfId="0" applyFont="1" applyFill="1" applyBorder="1" applyAlignment="1">
      <alignment horizontal="center" vertical="center"/>
    </xf>
    <xf numFmtId="0" fontId="8" fillId="2" borderId="0" xfId="0" applyFont="1" applyFill="1" applyBorder="1" applyAlignment="1">
      <alignment horizontal="center" vertical="center"/>
    </xf>
    <xf numFmtId="0" fontId="0" fillId="6" borderId="9" xfId="0" applyFill="1" applyBorder="1" applyAlignment="1">
      <alignment horizontal="center"/>
    </xf>
    <xf numFmtId="0" fontId="0" fillId="6" borderId="10" xfId="0" applyFill="1" applyBorder="1" applyAlignment="1">
      <alignment horizontal="center"/>
    </xf>
    <xf numFmtId="0" fontId="0" fillId="6" borderId="11" xfId="0" applyFill="1" applyBorder="1" applyAlignment="1">
      <alignment horizontal="center"/>
    </xf>
    <xf numFmtId="0" fontId="0" fillId="6" borderId="12" xfId="0" applyFill="1" applyBorder="1" applyAlignment="1">
      <alignment horizontal="center"/>
    </xf>
    <xf numFmtId="0" fontId="5" fillId="3" borderId="13" xfId="0" applyFont="1" applyFill="1" applyBorder="1" applyAlignment="1">
      <alignment horizontal="left" vertical="top"/>
    </xf>
    <xf numFmtId="0" fontId="5" fillId="3" borderId="14" xfId="0" applyFont="1" applyFill="1" applyBorder="1" applyAlignment="1">
      <alignment horizontal="left" vertical="top"/>
    </xf>
    <xf numFmtId="0" fontId="5" fillId="3" borderId="15" xfId="0" applyFont="1" applyFill="1" applyBorder="1" applyAlignment="1">
      <alignment horizontal="left" vertical="top"/>
    </xf>
    <xf numFmtId="164" fontId="3" fillId="4" borderId="0" xfId="0" applyNumberFormat="1" applyFont="1" applyFill="1" applyBorder="1" applyAlignment="1">
      <alignment vertical="center" wrapText="1"/>
    </xf>
    <xf numFmtId="164" fontId="3" fillId="0" borderId="0" xfId="0" applyNumberFormat="1" applyFont="1" applyFill="1" applyBorder="1" applyAlignment="1">
      <alignment vertical="center" wrapText="1"/>
    </xf>
    <xf numFmtId="164" fontId="3" fillId="0" borderId="3" xfId="0" applyNumberFormat="1" applyFont="1" applyFill="1" applyBorder="1" applyAlignment="1">
      <alignment vertical="center" wrapText="1"/>
    </xf>
    <xf numFmtId="0" fontId="2" fillId="5" borderId="16" xfId="0" applyFont="1" applyFill="1" applyBorder="1" applyAlignment="1">
      <alignment horizontal="left" vertical="top"/>
    </xf>
    <xf numFmtId="0" fontId="2" fillId="0" borderId="16" xfId="0" applyFont="1" applyFill="1" applyBorder="1" applyAlignment="1">
      <alignment horizontal="left" vertical="top"/>
    </xf>
    <xf numFmtId="0" fontId="6" fillId="0" borderId="16" xfId="0" applyFont="1" applyBorder="1" applyAlignment="1">
      <alignment horizontal="left" vertical="top"/>
    </xf>
    <xf numFmtId="0" fontId="2" fillId="0" borderId="16" xfId="0" applyFont="1" applyBorder="1" applyAlignment="1">
      <alignment horizontal="left" vertical="top"/>
    </xf>
    <xf numFmtId="0" fontId="2" fillId="0" borderId="16" xfId="0" applyFont="1" applyBorder="1" applyAlignment="1">
      <alignment horizontal="left" vertical="top" wrapText="1"/>
    </xf>
    <xf numFmtId="0" fontId="2" fillId="5" borderId="17" xfId="0" applyFont="1" applyFill="1" applyBorder="1" applyAlignment="1">
      <alignment horizontal="left" vertical="top"/>
    </xf>
    <xf numFmtId="0" fontId="5" fillId="3" borderId="18" xfId="0" applyFont="1" applyFill="1" applyBorder="1" applyAlignment="1">
      <alignment horizontal="left" vertical="top"/>
    </xf>
    <xf numFmtId="0" fontId="5" fillId="3" borderId="19" xfId="0" applyFont="1" applyFill="1" applyBorder="1" applyAlignment="1">
      <alignment horizontal="left" vertical="top"/>
    </xf>
    <xf numFmtId="0" fontId="2" fillId="0" borderId="20" xfId="0" applyFont="1" applyBorder="1" applyAlignment="1">
      <alignment horizontal="left" vertical="top"/>
    </xf>
    <xf numFmtId="0" fontId="2" fillId="5" borderId="20" xfId="0" applyFont="1" applyFill="1" applyBorder="1" applyAlignment="1">
      <alignment horizontal="left" vertical="top"/>
    </xf>
    <xf numFmtId="0" fontId="6" fillId="0" borderId="20" xfId="0" applyFont="1" applyBorder="1" applyAlignment="1">
      <alignment horizontal="left" vertical="top"/>
    </xf>
    <xf numFmtId="0" fontId="2" fillId="5" borderId="21" xfId="0" applyFont="1" applyFill="1" applyBorder="1" applyAlignment="1">
      <alignment horizontal="left" vertical="top"/>
    </xf>
    <xf numFmtId="0" fontId="5" fillId="3" borderId="22" xfId="0" applyFont="1" applyFill="1" applyBorder="1" applyAlignment="1">
      <alignment horizontal="left" vertical="top"/>
    </xf>
    <xf numFmtId="0" fontId="6" fillId="5" borderId="5" xfId="0" applyFont="1" applyFill="1" applyBorder="1" applyAlignment="1">
      <alignment horizontal="left" vertical="top"/>
    </xf>
    <xf numFmtId="165" fontId="3" fillId="4" borderId="0" xfId="0" applyNumberFormat="1" applyFont="1" applyFill="1" applyBorder="1" applyAlignment="1">
      <alignment vertical="center" wrapText="1"/>
    </xf>
    <xf numFmtId="165" fontId="3" fillId="0" borderId="0" xfId="0" applyNumberFormat="1" applyFont="1" applyFill="1" applyBorder="1" applyAlignment="1">
      <alignment vertical="center" wrapText="1"/>
    </xf>
    <xf numFmtId="165" fontId="3" fillId="0" borderId="3" xfId="0" applyNumberFormat="1" applyFont="1" applyFill="1" applyBorder="1" applyAlignment="1">
      <alignment vertical="center" wrapText="1"/>
    </xf>
    <xf numFmtId="0" fontId="2" fillId="0" borderId="16"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6" xfId="0" applyFont="1" applyFill="1" applyBorder="1" applyAlignment="1">
      <alignment horizontal="left" vertical="top" wrapText="1"/>
    </xf>
    <xf numFmtId="0" fontId="2" fillId="0" borderId="0" xfId="0" applyFont="1" applyFill="1" applyAlignment="1">
      <alignment horizontal="left" vertical="top" wrapText="1"/>
    </xf>
    <xf numFmtId="166" fontId="0" fillId="0" borderId="0" xfId="0" applyNumberFormat="1"/>
    <xf numFmtId="167" fontId="0" fillId="0" borderId="0" xfId="0" applyNumberFormat="1"/>
    <xf numFmtId="0" fontId="6" fillId="0" borderId="0" xfId="0" applyFont="1" applyFill="1" applyBorder="1" applyAlignment="1">
      <alignment horizontal="left" vertical="top" wrapText="1"/>
    </xf>
    <xf numFmtId="0" fontId="2" fillId="5" borderId="23" xfId="0" applyFont="1" applyFill="1" applyBorder="1" applyAlignment="1">
      <alignment horizontal="left" vertical="top"/>
    </xf>
    <xf numFmtId="0" fontId="4" fillId="0" borderId="0" xfId="0" applyFont="1" applyFill="1" applyBorder="1" applyAlignment="1">
      <alignment horizontal="right" vertical="top" wrapText="1"/>
    </xf>
    <xf numFmtId="0" fontId="6" fillId="0" borderId="16" xfId="0" applyFont="1" applyFill="1" applyBorder="1" applyAlignment="1">
      <alignment horizontal="left" vertical="top"/>
    </xf>
    <xf numFmtId="0" fontId="6" fillId="0" borderId="5" xfId="0" applyFont="1" applyFill="1" applyBorder="1" applyAlignment="1">
      <alignment horizontal="left" vertical="top"/>
    </xf>
    <xf numFmtId="0" fontId="2" fillId="5" borderId="0" xfId="0" applyFont="1" applyFill="1" applyAlignment="1" applyProtection="1">
      <alignment horizontal="left" vertical="top"/>
      <protection locked="0"/>
    </xf>
    <xf numFmtId="0" fontId="3" fillId="0" borderId="0" xfId="0" applyFont="1" applyFill="1" applyBorder="1" applyAlignment="1">
      <alignment horizontal="left" vertical="top" wrapText="1"/>
    </xf>
    <xf numFmtId="0" fontId="0" fillId="0" borderId="0" xfId="0" applyAlignment="1">
      <alignment horizontal="left" wrapText="1"/>
    </xf>
    <xf numFmtId="0" fontId="3" fillId="0" borderId="0" xfId="0" applyFont="1" applyFill="1" applyBorder="1" applyAlignment="1">
      <alignment horizontal="left"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wrapText="1"/>
    </xf>
    <xf numFmtId="0" fontId="0" fillId="0" borderId="0" xfId="0" applyAlignment="1">
      <alignment horizontal="left" wrapText="1"/>
    </xf>
    <xf numFmtId="0" fontId="0" fillId="0" borderId="0" xfId="0" applyBorder="1" applyAlignment="1">
      <alignment horizontal="left" vertical="top" wrapText="1"/>
    </xf>
    <xf numFmtId="0" fontId="3" fillId="0" borderId="0" xfId="0" applyFont="1" applyFill="1" applyBorder="1" applyAlignment="1">
      <alignment horizontal="left" vertical="top" wrapText="1" indent="1"/>
    </xf>
    <xf numFmtId="0" fontId="3" fillId="0" borderId="4" xfId="0" applyFont="1" applyFill="1" applyBorder="1" applyAlignment="1">
      <alignment horizontal="center" vertical="center" wrapText="1"/>
    </xf>
    <xf numFmtId="0" fontId="4" fillId="6" borderId="7" xfId="0" applyFont="1" applyFill="1" applyBorder="1" applyAlignment="1">
      <alignment horizontal="center"/>
    </xf>
    <xf numFmtId="0" fontId="4" fillId="6" borderId="8" xfId="0" applyFont="1" applyFill="1" applyBorder="1" applyAlignment="1">
      <alignment horizontal="center"/>
    </xf>
    <xf numFmtId="0" fontId="3" fillId="0" borderId="0" xfId="0" applyFont="1" applyFill="1" applyBorder="1" applyAlignment="1">
      <alignment horizontal="left" vertical="top" wrapText="1"/>
    </xf>
    <xf numFmtId="0" fontId="4" fillId="0" borderId="0" xfId="0" applyFont="1" applyFill="1" applyBorder="1" applyAlignment="1">
      <alignment horizontal="left" wrapText="1"/>
    </xf>
    <xf numFmtId="0" fontId="0" fillId="0" borderId="0" xfId="0" applyAlignment="1">
      <alignment horizontal="left" wrapText="1"/>
    </xf>
    <xf numFmtId="0" fontId="4" fillId="0" borderId="3" xfId="0" applyFont="1" applyFill="1" applyBorder="1" applyAlignment="1">
      <alignment horizontal="left" vertical="top" wrapText="1"/>
    </xf>
    <xf numFmtId="0" fontId="3" fillId="0" borderId="4"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0" fillId="0" borderId="25" xfId="0" applyBorder="1" applyAlignment="1">
      <alignment horizontal="center" vertical="center" wrapText="1"/>
    </xf>
    <xf numFmtId="0" fontId="9" fillId="0" borderId="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1" fillId="0" borderId="2" xfId="0" applyFont="1" applyBorder="1" applyAlignment="1">
      <alignment vertical="center" wrapText="1"/>
    </xf>
    <xf numFmtId="0" fontId="0" fillId="0" borderId="2" xfId="0" applyBorder="1" applyAlignment="1">
      <alignment vertical="center" wrapText="1"/>
    </xf>
    <xf numFmtId="0" fontId="3" fillId="0" borderId="0" xfId="0" applyFont="1" applyFill="1" applyBorder="1" applyAlignment="1">
      <alignment horizontal="left" wrapText="1"/>
    </xf>
    <xf numFmtId="0" fontId="3" fillId="0" borderId="0" xfId="0" applyFont="1" applyFill="1" applyBorder="1" applyAlignment="1">
      <alignment horizontal="left" vertical="top" wrapText="1" indent="1"/>
    </xf>
    <xf numFmtId="0" fontId="0" fillId="0" borderId="3" xfId="0" applyBorder="1" applyAlignment="1">
      <alignment horizontal="left" vertical="top" wrapText="1"/>
    </xf>
    <xf numFmtId="0" fontId="3" fillId="0" borderId="0"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center" vertical="center" wrapText="1"/>
    </xf>
  </cellXfs>
  <cellStyles count="1">
    <cellStyle name="Standard" xfId="0" builtinId="0"/>
  </cellStyles>
  <dxfs count="0"/>
  <tableStyles count="0" defaultTableStyle="TableStyleMedium2" defaultPivotStyle="PivotStyleLight16"/>
  <colors>
    <mruColors>
      <color rgb="FFE8EAF7"/>
      <color rgb="FF374A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Uebersetzungen!$B$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812800</xdr:colOff>
          <xdr:row>0</xdr:row>
          <xdr:rowOff>146050</xdr:rowOff>
        </xdr:from>
        <xdr:to>
          <xdr:col>1</xdr:col>
          <xdr:colOff>304800</xdr:colOff>
          <xdr:row>2</xdr:row>
          <xdr:rowOff>25400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Deutsch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812800</xdr:colOff>
          <xdr:row>1</xdr:row>
          <xdr:rowOff>133350</xdr:rowOff>
        </xdr:from>
        <xdr:to>
          <xdr:col>1</xdr:col>
          <xdr:colOff>304800</xdr:colOff>
          <xdr:row>3</xdr:row>
          <xdr:rowOff>19050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Français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812800</xdr:colOff>
          <xdr:row>2</xdr:row>
          <xdr:rowOff>127000</xdr:rowOff>
        </xdr:from>
        <xdr:to>
          <xdr:col>1</xdr:col>
          <xdr:colOff>304800</xdr:colOff>
          <xdr:row>4</xdr:row>
          <xdr:rowOff>6350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Italiano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812800</xdr:colOff>
          <xdr:row>3</xdr:row>
          <xdr:rowOff>114300</xdr:rowOff>
        </xdr:from>
        <xdr:to>
          <xdr:col>1</xdr:col>
          <xdr:colOff>304800</xdr:colOff>
          <xdr:row>5</xdr:row>
          <xdr:rowOff>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English</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S57"/>
  <sheetViews>
    <sheetView showGridLines="0" tabSelected="1" zoomScaleNormal="100" workbookViewId="0">
      <selection activeCell="J21" sqref="J21"/>
    </sheetView>
  </sheetViews>
  <sheetFormatPr baseColWidth="10" defaultRowHeight="13" customHeight="1" x14ac:dyDescent="0.3"/>
  <cols>
    <col min="1" max="1" width="19.08203125" customWidth="1"/>
    <col min="2" max="8" width="10.58203125" customWidth="1"/>
    <col min="9" max="9" width="11" customWidth="1"/>
  </cols>
  <sheetData>
    <row r="1" spans="1:19" ht="13" customHeight="1" thickTop="1" x14ac:dyDescent="0.3">
      <c r="A1" s="76" t="s">
        <v>108</v>
      </c>
      <c r="B1" s="77"/>
      <c r="C1" s="1"/>
      <c r="D1" s="1"/>
      <c r="E1" s="1"/>
      <c r="F1" s="1"/>
      <c r="G1" s="1"/>
      <c r="H1" s="1"/>
      <c r="I1" s="1"/>
      <c r="J1" s="1"/>
      <c r="K1" s="1"/>
      <c r="L1" s="1"/>
      <c r="M1" s="1"/>
      <c r="N1" s="1"/>
    </row>
    <row r="2" spans="1:19" ht="13" customHeight="1" x14ac:dyDescent="0.3">
      <c r="A2" s="28"/>
      <c r="B2" s="29"/>
      <c r="C2" s="1"/>
      <c r="D2" s="1"/>
      <c r="E2" s="1"/>
      <c r="F2" s="1"/>
      <c r="G2" s="1"/>
      <c r="H2" s="1"/>
      <c r="I2" s="1"/>
      <c r="J2" s="1"/>
      <c r="K2" s="1"/>
      <c r="L2" s="1"/>
      <c r="M2" s="1"/>
      <c r="N2" s="1"/>
      <c r="P2" s="25"/>
      <c r="Q2" s="25"/>
      <c r="R2" s="25"/>
      <c r="S2" s="25"/>
    </row>
    <row r="3" spans="1:19" ht="13" customHeight="1" x14ac:dyDescent="0.3">
      <c r="A3" s="28"/>
      <c r="B3" s="29"/>
      <c r="C3" s="1"/>
      <c r="D3" s="1"/>
      <c r="E3" s="1"/>
      <c r="F3" s="1"/>
      <c r="G3" s="1"/>
      <c r="H3" s="1"/>
      <c r="I3" s="1"/>
      <c r="J3" s="1"/>
      <c r="K3" s="1"/>
      <c r="L3" s="1"/>
      <c r="M3" s="1"/>
      <c r="N3" s="1"/>
      <c r="P3" s="26"/>
      <c r="Q3" s="26"/>
      <c r="R3" s="26"/>
      <c r="S3" s="26"/>
    </row>
    <row r="4" spans="1:19" ht="13" customHeight="1" x14ac:dyDescent="0.3">
      <c r="A4" s="28"/>
      <c r="B4" s="29"/>
      <c r="C4" s="1"/>
      <c r="D4" s="1"/>
      <c r="E4" s="1"/>
      <c r="F4" s="1"/>
      <c r="G4" s="1"/>
      <c r="H4" s="1"/>
      <c r="I4" s="1"/>
      <c r="J4" s="1"/>
      <c r="K4" s="1"/>
      <c r="L4" s="1"/>
      <c r="M4" s="1"/>
      <c r="N4" s="1"/>
      <c r="P4" s="24"/>
      <c r="Q4" s="24"/>
      <c r="R4" s="24"/>
      <c r="S4" s="24"/>
    </row>
    <row r="5" spans="1:19" ht="13" customHeight="1" thickBot="1" x14ac:dyDescent="0.35">
      <c r="A5" s="30"/>
      <c r="B5" s="31"/>
      <c r="C5" s="27"/>
      <c r="D5" s="27"/>
      <c r="E5" s="27"/>
      <c r="F5" s="1"/>
      <c r="G5" s="1"/>
      <c r="H5" s="1"/>
      <c r="I5" s="1"/>
      <c r="J5" s="1"/>
      <c r="K5" s="1"/>
      <c r="L5" s="1"/>
      <c r="M5" s="1"/>
      <c r="N5" s="1"/>
      <c r="P5" s="26"/>
      <c r="Q5" s="26"/>
      <c r="R5" s="26"/>
      <c r="S5" s="26"/>
    </row>
    <row r="6" spans="1:19" ht="13" customHeight="1" thickTop="1" x14ac:dyDescent="0.3">
      <c r="A6" s="1"/>
      <c r="B6" s="1"/>
      <c r="C6" s="1"/>
      <c r="D6" s="1"/>
      <c r="E6" s="1"/>
      <c r="F6" s="1"/>
      <c r="G6" s="1"/>
      <c r="H6" s="1"/>
      <c r="I6" s="1"/>
      <c r="J6" s="1"/>
      <c r="K6" s="1"/>
      <c r="L6" s="1"/>
      <c r="M6" s="1"/>
      <c r="N6" s="1"/>
    </row>
    <row r="7" spans="1:19" ht="13" customHeight="1" x14ac:dyDescent="0.3">
      <c r="A7" s="1"/>
      <c r="B7" s="1"/>
      <c r="C7" s="1"/>
      <c r="D7" s="1"/>
      <c r="E7" s="1"/>
      <c r="F7" s="1"/>
      <c r="G7" s="1"/>
      <c r="H7" s="1"/>
      <c r="I7" s="1"/>
      <c r="J7" s="1"/>
      <c r="K7" s="1"/>
      <c r="L7" s="1"/>
      <c r="M7" s="1"/>
      <c r="N7" s="1"/>
    </row>
    <row r="8" spans="1:19" ht="13" customHeight="1" x14ac:dyDescent="0.3">
      <c r="A8" s="79" t="str">
        <f>VLOOKUP("&lt;T1_Ti&gt;",Uebersetzungen!$B$3:$F$34,Uebersetzungen!$B$2+1,FALSE)</f>
        <v>Durchschnittliche Jahresteuerung*</v>
      </c>
      <c r="B8" s="80"/>
      <c r="C8" s="80"/>
      <c r="D8" s="80"/>
      <c r="E8" s="80"/>
      <c r="F8" s="80"/>
      <c r="G8" s="72"/>
      <c r="H8" s="68"/>
      <c r="I8" s="1"/>
      <c r="J8" s="1"/>
      <c r="K8" s="1"/>
      <c r="L8" s="1"/>
      <c r="M8" s="1"/>
      <c r="N8" s="1"/>
    </row>
    <row r="9" spans="1:19" ht="13" customHeight="1" x14ac:dyDescent="0.3">
      <c r="A9" s="81" t="str">
        <f>VLOOKUP("&lt;T1_UTi&gt;",Uebersetzungen!$B$3:$F$34,Uebersetzungen!$B$2+1,FALSE)</f>
        <v xml:space="preserve">Schweizerischer Wohnimmobilienpreisindex, IMPI </v>
      </c>
      <c r="B9" s="92"/>
      <c r="C9" s="92"/>
      <c r="D9" s="92"/>
      <c r="E9" s="73"/>
      <c r="F9" s="63"/>
      <c r="G9" s="63"/>
      <c r="H9" s="63"/>
      <c r="I9" s="9"/>
      <c r="J9" s="1"/>
      <c r="K9" s="1"/>
      <c r="L9" s="1"/>
      <c r="M9" s="1"/>
      <c r="N9" s="1"/>
    </row>
    <row r="10" spans="1:19" ht="26.15" customHeight="1" x14ac:dyDescent="0.3">
      <c r="A10" s="93" t="str">
        <f>VLOOKUP("&lt;T1_SpaltenTitel_1&gt;",Uebersetzungen!$B$3:$F$34,Uebersetzungen!$B$2+1,FALSE)</f>
        <v>Totalindex 
und Subindizes</v>
      </c>
      <c r="B10" s="82" t="str">
        <f>VLOOKUP("&lt;T1_SpaltenTitel_2&gt;",Uebersetzungen!$B$3:$F$34,Uebersetzungen!$B$2+1,FALSE)</f>
        <v>Durchschnittliche Jahresindizes 
(Basis Q4 2019 = 100)</v>
      </c>
      <c r="C10" s="83"/>
      <c r="D10" s="83"/>
      <c r="E10" s="84"/>
      <c r="F10" s="85" t="str">
        <f>VLOOKUP("&lt;T1_SpaltenTitel_3&gt;",Uebersetzungen!$B$3:$F$34,Uebersetzungen!$B$2+1,FALSE)</f>
        <v xml:space="preserve">Veränderungsrate gegenüber dem Vorjahr (in %) </v>
      </c>
      <c r="G10" s="86"/>
      <c r="H10" s="84"/>
      <c r="I10" s="8"/>
      <c r="J10" s="1"/>
      <c r="K10" s="1"/>
      <c r="L10" s="1"/>
      <c r="M10" s="1"/>
      <c r="N10" s="1"/>
    </row>
    <row r="11" spans="1:19" ht="15" customHeight="1" x14ac:dyDescent="0.3">
      <c r="A11" s="94"/>
      <c r="B11" s="95">
        <f>VLOOKUP("&lt;T1_SpaltenTitel_4&gt;",Uebersetzungen!$B$3:$F$34,Uebersetzungen!$B$2+1,FALSE)</f>
        <v>2019</v>
      </c>
      <c r="C11" s="75">
        <f>VLOOKUP("&lt;T1_SpaltenTitel_5&gt;",Uebersetzungen!$B$3:$F$34,Uebersetzungen!$B$2+1,FALSE)</f>
        <v>2020</v>
      </c>
      <c r="D11" s="75">
        <f>VLOOKUP("&lt;T1_SpaltenTitel_6&gt;",Uebersetzungen!$B$3:$F$34,Uebersetzungen!$B$2+1,FALSE)</f>
        <v>2021</v>
      </c>
      <c r="E11" s="75">
        <f>VLOOKUP("&lt;T1_SpaltenTitel_7&gt;",Uebersetzungen!$B$3:$F$34,Uebersetzungen!$B$2+1,FALSE)</f>
        <v>2022</v>
      </c>
      <c r="F11" s="95">
        <f>VLOOKUP("&lt;T1_SpaltenTitel_5&gt;",Uebersetzungen!$B$3:$F$34,Uebersetzungen!$B$2+1,FALSE)</f>
        <v>2020</v>
      </c>
      <c r="G11" s="95">
        <f>VLOOKUP("&lt;T1_SpaltenTitel_6&gt;",Uebersetzungen!$B$3:$F$34,Uebersetzungen!$B$2+1,FALSE)</f>
        <v>2021</v>
      </c>
      <c r="H11" s="95">
        <f>VLOOKUP("&lt;T1_SpaltenTitel_7&gt;",Uebersetzungen!$B$3:$F$34,Uebersetzungen!$B$2+1,FALSE)</f>
        <v>2022</v>
      </c>
      <c r="I11" s="1"/>
      <c r="J11" s="1"/>
      <c r="K11" s="1"/>
      <c r="L11" s="1"/>
      <c r="M11" s="1"/>
      <c r="N11" s="1"/>
    </row>
    <row r="12" spans="1:19" ht="13" customHeight="1" x14ac:dyDescent="0.3">
      <c r="A12" s="11" t="str">
        <f>VLOOKUP("&lt;Zeilentitel_1&gt;",Uebersetzungen!$B$3:$F$34,Uebersetzungen!$B$2+1,FALSE)</f>
        <v xml:space="preserve">Total </v>
      </c>
      <c r="B12" s="52">
        <v>98.508899999999997</v>
      </c>
      <c r="C12" s="52">
        <v>100.9464</v>
      </c>
      <c r="D12" s="52">
        <v>106.7256</v>
      </c>
      <c r="E12" s="52">
        <v>113.5252</v>
      </c>
      <c r="F12" s="35">
        <v>2.5</v>
      </c>
      <c r="G12" s="35">
        <v>5.7</v>
      </c>
      <c r="H12" s="35">
        <v>6.4</v>
      </c>
      <c r="I12" s="1"/>
      <c r="J12" s="1"/>
      <c r="K12" s="1"/>
      <c r="L12" s="1"/>
      <c r="M12" s="1"/>
      <c r="N12" s="1"/>
      <c r="O12" s="59"/>
      <c r="P12" s="60"/>
    </row>
    <row r="13" spans="1:19" ht="13" customHeight="1" x14ac:dyDescent="0.3">
      <c r="A13" s="5" t="str">
        <f>VLOOKUP("&lt;Zeilentitel_4&gt;",Uebersetzungen!$B$3:$F$34,Uebersetzungen!$B$2+1,FALSE)</f>
        <v>GemeindeTyp 1</v>
      </c>
      <c r="B13" s="53">
        <v>97.581000000000003</v>
      </c>
      <c r="C13" s="53">
        <v>100.85429999999999</v>
      </c>
      <c r="D13" s="53">
        <v>106.8459</v>
      </c>
      <c r="E13" s="53">
        <v>115.4299</v>
      </c>
      <c r="F13" s="36">
        <v>3.4</v>
      </c>
      <c r="G13" s="36">
        <v>5.9</v>
      </c>
      <c r="H13" s="36">
        <v>8</v>
      </c>
      <c r="I13" s="1"/>
      <c r="J13" s="1"/>
      <c r="K13" s="1"/>
      <c r="L13" s="1"/>
      <c r="M13" s="1"/>
      <c r="N13" s="1"/>
      <c r="O13" s="59"/>
      <c r="P13" s="60"/>
    </row>
    <row r="14" spans="1:19" ht="13" customHeight="1" x14ac:dyDescent="0.3">
      <c r="A14" s="5" t="str">
        <f>VLOOKUP("&lt;Zeilentitel_5&gt;",Uebersetzungen!$B$3:$F$34,Uebersetzungen!$B$2+1,FALSE)</f>
        <v>GemeindeTyp 2</v>
      </c>
      <c r="B14" s="53">
        <v>99.319900000000004</v>
      </c>
      <c r="C14" s="53">
        <v>101.3832</v>
      </c>
      <c r="D14" s="53">
        <v>106.66379999999999</v>
      </c>
      <c r="E14" s="53">
        <v>111.6255</v>
      </c>
      <c r="F14" s="36">
        <v>2.1</v>
      </c>
      <c r="G14" s="36">
        <v>5.2</v>
      </c>
      <c r="H14" s="36">
        <v>4.7</v>
      </c>
      <c r="I14" s="1"/>
      <c r="J14" s="1"/>
      <c r="K14" s="1"/>
      <c r="L14" s="1"/>
      <c r="M14" s="1"/>
      <c r="N14" s="1"/>
      <c r="O14" s="59"/>
      <c r="P14" s="60"/>
    </row>
    <row r="15" spans="1:19" ht="13" customHeight="1" x14ac:dyDescent="0.3">
      <c r="A15" s="5" t="str">
        <f>VLOOKUP("&lt;Zeilentitel_6&gt;",Uebersetzungen!$B$3:$F$34,Uebersetzungen!$B$2+1,FALSE)</f>
        <v>GemeindeTyp 3</v>
      </c>
      <c r="B15" s="53">
        <v>98.752099999999999</v>
      </c>
      <c r="C15" s="53">
        <v>100.4148</v>
      </c>
      <c r="D15" s="53">
        <v>106.8035</v>
      </c>
      <c r="E15" s="53">
        <v>110.37949999999999</v>
      </c>
      <c r="F15" s="36">
        <v>1.7</v>
      </c>
      <c r="G15" s="36">
        <v>6.4</v>
      </c>
      <c r="H15" s="36">
        <v>3.3</v>
      </c>
      <c r="I15" s="1"/>
      <c r="J15" s="1"/>
      <c r="K15" s="1"/>
      <c r="L15" s="1"/>
      <c r="M15" s="1"/>
      <c r="N15" s="1"/>
      <c r="O15" s="59"/>
      <c r="P15" s="60"/>
    </row>
    <row r="16" spans="1:19" ht="13" customHeight="1" x14ac:dyDescent="0.3">
      <c r="A16" s="5" t="str">
        <f>VLOOKUP("&lt;Zeilentitel_7&gt;",Uebersetzungen!$B$3:$F$34,Uebersetzungen!$B$2+1,FALSE)</f>
        <v>GemeindeTyp 4</v>
      </c>
      <c r="B16" s="53">
        <v>99.173599999999993</v>
      </c>
      <c r="C16" s="53">
        <v>100.9657</v>
      </c>
      <c r="D16" s="53">
        <v>106.7375</v>
      </c>
      <c r="E16" s="53">
        <v>113.71080000000001</v>
      </c>
      <c r="F16" s="36">
        <v>1.8</v>
      </c>
      <c r="G16" s="36">
        <v>5.7</v>
      </c>
      <c r="H16" s="36">
        <v>6.5</v>
      </c>
      <c r="I16" s="8"/>
      <c r="J16" s="1"/>
      <c r="K16" s="1"/>
      <c r="L16" s="1"/>
      <c r="M16" s="1"/>
      <c r="N16" s="1"/>
      <c r="O16" s="59"/>
      <c r="P16" s="60"/>
    </row>
    <row r="17" spans="1:16" ht="13" customHeight="1" x14ac:dyDescent="0.3">
      <c r="A17" s="5" t="str">
        <f>VLOOKUP("&lt;Zeilentitel_8&gt;",Uebersetzungen!$B$3:$F$34,Uebersetzungen!$B$2+1,FALSE)</f>
        <v>GemeindeTyp 5</v>
      </c>
      <c r="B17" s="53">
        <v>98.117599999999996</v>
      </c>
      <c r="C17" s="53">
        <v>100.8867</v>
      </c>
      <c r="D17" s="53">
        <v>106.5703</v>
      </c>
      <c r="E17" s="53">
        <v>113.8322</v>
      </c>
      <c r="F17" s="36">
        <v>2.8</v>
      </c>
      <c r="G17" s="36">
        <v>5.6</v>
      </c>
      <c r="H17" s="36">
        <v>6.8</v>
      </c>
      <c r="I17" s="1"/>
      <c r="J17" s="1"/>
      <c r="K17" s="1"/>
      <c r="L17" s="1"/>
      <c r="M17" s="1"/>
      <c r="N17" s="1"/>
      <c r="O17" s="59"/>
      <c r="P17" s="60"/>
    </row>
    <row r="18" spans="1:16" ht="13" customHeight="1" x14ac:dyDescent="0.3">
      <c r="A18" s="10" t="str">
        <f>VLOOKUP("&lt;Zeilentitel_2&gt;",Uebersetzungen!$B$3:$F$34,Uebersetzungen!$B$2+1,FALSE)</f>
        <v>EFH</v>
      </c>
      <c r="B18" s="52">
        <v>98.463200000000001</v>
      </c>
      <c r="C18" s="52">
        <v>101.2039</v>
      </c>
      <c r="D18" s="52">
        <v>107.2794</v>
      </c>
      <c r="E18" s="52">
        <v>115.0903</v>
      </c>
      <c r="F18" s="35">
        <v>2.8</v>
      </c>
      <c r="G18" s="35">
        <v>6</v>
      </c>
      <c r="H18" s="35">
        <v>7.3</v>
      </c>
      <c r="I18" s="1"/>
      <c r="J18" s="1"/>
      <c r="K18" s="1"/>
      <c r="L18" s="1"/>
      <c r="M18" s="1"/>
      <c r="N18" s="1"/>
      <c r="O18" s="59"/>
      <c r="P18" s="60"/>
    </row>
    <row r="19" spans="1:16" ht="13" customHeight="1" x14ac:dyDescent="0.3">
      <c r="A19" s="5" t="str">
        <f>VLOOKUP("&lt;Zeilentitel_4&gt;",Uebersetzungen!$B$3:$F$34,Uebersetzungen!$B$2+1,FALSE)</f>
        <v>GemeindeTyp 1</v>
      </c>
      <c r="B19" s="53">
        <v>97.710800000000006</v>
      </c>
      <c r="C19" s="53">
        <v>101.97410000000001</v>
      </c>
      <c r="D19" s="53">
        <v>107.6651</v>
      </c>
      <c r="E19" s="53">
        <v>117.15949999999999</v>
      </c>
      <c r="F19" s="36">
        <v>4.4000000000000004</v>
      </c>
      <c r="G19" s="36">
        <v>5.6</v>
      </c>
      <c r="H19" s="36">
        <v>8.8000000000000007</v>
      </c>
      <c r="I19" s="1"/>
      <c r="J19" s="1"/>
      <c r="K19" s="1"/>
      <c r="L19" s="1"/>
      <c r="M19" s="1"/>
      <c r="N19" s="1"/>
      <c r="O19" s="59"/>
      <c r="P19" s="60"/>
    </row>
    <row r="20" spans="1:16" ht="13" customHeight="1" x14ac:dyDescent="0.3">
      <c r="A20" s="5" t="str">
        <f>VLOOKUP("&lt;Zeilentitel_5&gt;",Uebersetzungen!$B$3:$F$34,Uebersetzungen!$B$2+1,FALSE)</f>
        <v>GemeindeTyp 2</v>
      </c>
      <c r="B20" s="53">
        <v>98.981399999999994</v>
      </c>
      <c r="C20" s="53">
        <v>101.173</v>
      </c>
      <c r="D20" s="53">
        <v>106.4624</v>
      </c>
      <c r="E20" s="53">
        <v>113.88800000000001</v>
      </c>
      <c r="F20" s="36">
        <v>2.2000000000000002</v>
      </c>
      <c r="G20" s="36">
        <v>5.2</v>
      </c>
      <c r="H20" s="36">
        <v>7</v>
      </c>
      <c r="I20" s="1"/>
      <c r="J20" s="1"/>
      <c r="K20" s="1"/>
      <c r="L20" s="1"/>
      <c r="M20" s="1"/>
      <c r="N20" s="1"/>
      <c r="O20" s="59"/>
      <c r="P20" s="60"/>
    </row>
    <row r="21" spans="1:16" ht="13" customHeight="1" x14ac:dyDescent="0.3">
      <c r="A21" s="5" t="str">
        <f>VLOOKUP("&lt;Zeilentitel_6&gt;",Uebersetzungen!$B$3:$F$34,Uebersetzungen!$B$2+1,FALSE)</f>
        <v>GemeindeTyp 3</v>
      </c>
      <c r="B21" s="53">
        <v>98.159800000000004</v>
      </c>
      <c r="C21" s="53">
        <v>100.2349</v>
      </c>
      <c r="D21" s="53">
        <v>108.5693</v>
      </c>
      <c r="E21" s="53">
        <v>112.8994</v>
      </c>
      <c r="F21" s="36">
        <v>2.1</v>
      </c>
      <c r="G21" s="36">
        <v>8.3000000000000007</v>
      </c>
      <c r="H21" s="36">
        <v>4</v>
      </c>
      <c r="I21" s="1"/>
      <c r="J21" s="1"/>
      <c r="K21" s="1"/>
      <c r="L21" s="1"/>
      <c r="M21" s="1"/>
      <c r="N21" s="1"/>
      <c r="O21" s="59"/>
      <c r="P21" s="60"/>
    </row>
    <row r="22" spans="1:16" ht="13" customHeight="1" x14ac:dyDescent="0.3">
      <c r="A22" s="5" t="str">
        <f>VLOOKUP("&lt;Zeilentitel_7&gt;",Uebersetzungen!$B$3:$F$34,Uebersetzungen!$B$2+1,FALSE)</f>
        <v>GemeindeTyp 4</v>
      </c>
      <c r="B22" s="53">
        <v>99.004099999999994</v>
      </c>
      <c r="C22" s="53">
        <v>100.6178</v>
      </c>
      <c r="D22" s="53">
        <v>107.4472</v>
      </c>
      <c r="E22" s="53">
        <v>114.53449999999999</v>
      </c>
      <c r="F22" s="36">
        <v>1.6</v>
      </c>
      <c r="G22" s="36">
        <v>6.8</v>
      </c>
      <c r="H22" s="36">
        <v>6.6</v>
      </c>
      <c r="I22" s="1"/>
      <c r="J22" s="1"/>
      <c r="K22" s="1"/>
      <c r="L22" s="1"/>
      <c r="M22" s="1"/>
      <c r="N22" s="1"/>
      <c r="O22" s="59"/>
      <c r="P22" s="60"/>
    </row>
    <row r="23" spans="1:16" ht="13" customHeight="1" x14ac:dyDescent="0.3">
      <c r="A23" s="5" t="str">
        <f>VLOOKUP("&lt;Zeilentitel_8&gt;",Uebersetzungen!$B$3:$F$34,Uebersetzungen!$B$2+1,FALSE)</f>
        <v>GemeindeTyp 5</v>
      </c>
      <c r="B23" s="53">
        <v>98.391400000000004</v>
      </c>
      <c r="C23" s="53">
        <v>101.3614</v>
      </c>
      <c r="D23" s="53">
        <v>106.675</v>
      </c>
      <c r="E23" s="53">
        <v>114.8793</v>
      </c>
      <c r="F23" s="36">
        <v>3</v>
      </c>
      <c r="G23" s="36">
        <v>5.2</v>
      </c>
      <c r="H23" s="36">
        <v>7.7</v>
      </c>
      <c r="I23" s="1"/>
      <c r="J23" s="1"/>
      <c r="K23" s="1"/>
      <c r="L23" s="1"/>
      <c r="M23" s="1"/>
      <c r="N23" s="1"/>
      <c r="O23" s="59"/>
      <c r="P23" s="60"/>
    </row>
    <row r="24" spans="1:16" ht="13" customHeight="1" x14ac:dyDescent="0.3">
      <c r="A24" s="10" t="str">
        <f>VLOOKUP("&lt;Zeilentitel_3&gt;",Uebersetzungen!$B$3:$F$34,Uebersetzungen!$B$2+1,FALSE)</f>
        <v>EGW</v>
      </c>
      <c r="B24" s="52">
        <v>98.553100000000001</v>
      </c>
      <c r="C24" s="52">
        <v>100.70740000000001</v>
      </c>
      <c r="D24" s="52">
        <v>106.2248</v>
      </c>
      <c r="E24" s="52">
        <v>112.13039999999999</v>
      </c>
      <c r="F24" s="35">
        <v>2.2000000000000002</v>
      </c>
      <c r="G24" s="35">
        <v>5.5</v>
      </c>
      <c r="H24" s="35">
        <v>5.6</v>
      </c>
      <c r="I24" s="1"/>
      <c r="J24" s="1"/>
      <c r="K24" s="1"/>
      <c r="L24" s="1"/>
      <c r="M24" s="1"/>
      <c r="N24" s="1"/>
      <c r="O24" s="59"/>
      <c r="P24" s="60"/>
    </row>
    <row r="25" spans="1:16" ht="13" customHeight="1" x14ac:dyDescent="0.3">
      <c r="A25" s="5" t="str">
        <f>VLOOKUP("&lt;Zeilentitel_4&gt;",Uebersetzungen!$B$3:$F$34,Uebersetzungen!$B$2+1,FALSE)</f>
        <v>GemeindeTyp 1</v>
      </c>
      <c r="B25" s="53">
        <v>97.480800000000002</v>
      </c>
      <c r="C25" s="53">
        <v>99.9589</v>
      </c>
      <c r="D25" s="53">
        <v>106.17010000000001</v>
      </c>
      <c r="E25" s="53">
        <v>114.0844</v>
      </c>
      <c r="F25" s="36">
        <v>2.5</v>
      </c>
      <c r="G25" s="36">
        <v>6.2</v>
      </c>
      <c r="H25" s="36">
        <v>7.5</v>
      </c>
      <c r="I25" s="1"/>
      <c r="J25" s="1"/>
      <c r="K25" s="1"/>
      <c r="L25" s="1"/>
      <c r="M25" s="1"/>
      <c r="N25" s="1"/>
      <c r="O25" s="59"/>
      <c r="P25" s="60"/>
    </row>
    <row r="26" spans="1:16" ht="13" customHeight="1" x14ac:dyDescent="0.3">
      <c r="A26" s="5" t="str">
        <f>VLOOKUP("&lt;Zeilentitel_5&gt;",Uebersetzungen!$B$3:$F$34,Uebersetzungen!$B$2+1,FALSE)</f>
        <v>GemeindeTyp 2</v>
      </c>
      <c r="B26" s="53">
        <v>99.580600000000004</v>
      </c>
      <c r="C26" s="53">
        <v>101.5241</v>
      </c>
      <c r="D26" s="53">
        <v>106.7891</v>
      </c>
      <c r="E26" s="53">
        <v>109.9438</v>
      </c>
      <c r="F26" s="36">
        <v>2</v>
      </c>
      <c r="G26" s="36">
        <v>5.2</v>
      </c>
      <c r="H26" s="36">
        <v>3</v>
      </c>
      <c r="I26" s="1"/>
      <c r="J26" s="1"/>
      <c r="K26" s="1"/>
      <c r="L26" s="1"/>
      <c r="M26" s="1"/>
      <c r="N26" s="1"/>
      <c r="O26" s="59"/>
      <c r="P26" s="60"/>
    </row>
    <row r="27" spans="1:16" ht="13" customHeight="1" x14ac:dyDescent="0.3">
      <c r="A27" s="5" t="str">
        <f>VLOOKUP("&lt;Zeilentitel_6&gt;",Uebersetzungen!$B$3:$F$34,Uebersetzungen!$B$2+1,FALSE)</f>
        <v>GemeindeTyp 3</v>
      </c>
      <c r="B27" s="53">
        <v>99.1631</v>
      </c>
      <c r="C27" s="53">
        <v>100.5423</v>
      </c>
      <c r="D27" s="53">
        <v>105.5596</v>
      </c>
      <c r="E27" s="53">
        <v>108.5556</v>
      </c>
      <c r="F27" s="36">
        <v>1.4</v>
      </c>
      <c r="G27" s="36">
        <v>5</v>
      </c>
      <c r="H27" s="36">
        <v>2.8</v>
      </c>
      <c r="I27" s="1"/>
      <c r="J27" s="1"/>
      <c r="K27" s="1"/>
      <c r="L27" s="1"/>
      <c r="M27" s="1"/>
      <c r="N27" s="1"/>
      <c r="O27" s="59"/>
      <c r="P27" s="60"/>
    </row>
    <row r="28" spans="1:16" ht="13" customHeight="1" x14ac:dyDescent="0.3">
      <c r="A28" s="5" t="str">
        <f>VLOOKUP("&lt;Zeilentitel_7&gt;",Uebersetzungen!$B$3:$F$34,Uebersetzungen!$B$2+1,FALSE)</f>
        <v>GemeindeTyp 4</v>
      </c>
      <c r="B28" s="53">
        <v>99.384500000000003</v>
      </c>
      <c r="C28" s="53">
        <v>101.3699</v>
      </c>
      <c r="D28" s="53">
        <v>106.0043</v>
      </c>
      <c r="E28" s="53">
        <v>112.8608</v>
      </c>
      <c r="F28" s="36">
        <v>2</v>
      </c>
      <c r="G28" s="36">
        <v>4.5999999999999996</v>
      </c>
      <c r="H28" s="36">
        <v>6.5</v>
      </c>
      <c r="I28" s="1"/>
      <c r="J28" s="1"/>
      <c r="K28" s="1"/>
      <c r="L28" s="1"/>
      <c r="M28" s="1"/>
      <c r="N28" s="1"/>
      <c r="O28" s="59"/>
      <c r="P28" s="60"/>
    </row>
    <row r="29" spans="1:16" ht="13" customHeight="1" x14ac:dyDescent="0.3">
      <c r="A29" s="5" t="str">
        <f>VLOOKUP("&lt;Zeilentitel_8&gt;",Uebersetzungen!$B$3:$F$34,Uebersetzungen!$B$2+1,FALSE)</f>
        <v>GemeindeTyp 5</v>
      </c>
      <c r="B29" s="54">
        <v>97.672700000000006</v>
      </c>
      <c r="C29" s="54">
        <v>100.1673</v>
      </c>
      <c r="D29" s="54">
        <v>106.41070000000001</v>
      </c>
      <c r="E29" s="54">
        <v>112.4171</v>
      </c>
      <c r="F29" s="37">
        <v>2.6</v>
      </c>
      <c r="G29" s="37">
        <v>6.2</v>
      </c>
      <c r="H29" s="37">
        <v>5.6</v>
      </c>
      <c r="I29" s="1"/>
      <c r="J29" s="1"/>
      <c r="K29" s="1"/>
      <c r="L29" s="1"/>
      <c r="M29" s="1"/>
      <c r="N29" s="1"/>
      <c r="O29" s="59"/>
      <c r="P29" s="60"/>
    </row>
    <row r="30" spans="1:16" ht="37" customHeight="1" x14ac:dyDescent="0.3">
      <c r="A30" s="87" t="str">
        <f>VLOOKUP("&lt;T1_SpaltenTitel_8&gt;",Uebersetzungen!B:F,Uebersetzungen!$B$2+1,FALSE)</f>
        <v xml:space="preserve">* Die durchschnittliche Jahresteuerung entspricht der Veränderungsrate zwischen dem Jahresmittel des aktuellen Jahres und dem Jahresmittel des Vorjahres. Das Jahresmittel berechnet sich als arithmetisches Mittel der vier Quartalsindizes des Kalenderjahres. </v>
      </c>
      <c r="B30" s="88"/>
      <c r="C30" s="88"/>
      <c r="D30" s="88"/>
      <c r="E30" s="88"/>
      <c r="F30" s="88"/>
      <c r="G30" s="88"/>
      <c r="H30" s="89"/>
      <c r="I30" s="1"/>
      <c r="J30" s="1"/>
      <c r="K30" s="1"/>
      <c r="L30" s="1"/>
      <c r="M30" s="1"/>
      <c r="N30" s="1"/>
      <c r="O30" s="59"/>
      <c r="P30" s="60"/>
    </row>
    <row r="31" spans="1:16" ht="20.25" customHeight="1" x14ac:dyDescent="0.3">
      <c r="A31" s="90" t="str">
        <f>VLOOKUP("&lt;Legende_1&gt;",Uebersetzungen!$B$3:$F$34,Uebersetzungen!$B$2+1,FALSE)</f>
        <v>Legende:</v>
      </c>
      <c r="B31" s="90"/>
      <c r="C31" s="90"/>
      <c r="D31" s="90"/>
      <c r="E31" s="90"/>
      <c r="F31" s="90"/>
      <c r="G31" s="71"/>
      <c r="H31" s="69"/>
      <c r="I31" s="1"/>
      <c r="J31" s="1"/>
      <c r="K31" s="1"/>
      <c r="L31" s="1"/>
      <c r="M31" s="1"/>
      <c r="N31" s="1"/>
    </row>
    <row r="32" spans="1:16" ht="13" customHeight="1" x14ac:dyDescent="0.3">
      <c r="A32" s="91" t="str">
        <f>VLOOKUP("&lt;Legende_2&gt;",Uebersetzungen!$B$3:$F$34,Uebersetzungen!$B$2+1,FALSE)</f>
        <v>Total - Wohneigentum (EFH und EGW)</v>
      </c>
      <c r="B32" s="91"/>
      <c r="C32" s="91"/>
      <c r="D32" s="91"/>
      <c r="E32" s="91"/>
      <c r="F32" s="91"/>
      <c r="G32" s="74"/>
      <c r="H32" s="67"/>
      <c r="I32" s="1"/>
      <c r="J32" s="1"/>
      <c r="K32" s="1"/>
      <c r="L32" s="1"/>
      <c r="M32" s="1"/>
      <c r="N32" s="1"/>
    </row>
    <row r="33" spans="1:14" ht="13" customHeight="1" x14ac:dyDescent="0.3">
      <c r="A33" s="91" t="str">
        <f>VLOOKUP("&lt;Legende_3&gt;",Uebersetzungen!$B$3:$F$34,Uebersetzungen!$B$2+1,FALSE)</f>
        <v>EFH - Einfamilienhäuser</v>
      </c>
      <c r="B33" s="91"/>
      <c r="C33" s="91"/>
      <c r="D33" s="91"/>
      <c r="E33" s="91"/>
      <c r="F33" s="91"/>
      <c r="G33" s="74"/>
      <c r="H33" s="67"/>
      <c r="I33" s="1"/>
      <c r="J33" s="1"/>
      <c r="K33" s="1"/>
      <c r="L33" s="1"/>
      <c r="M33" s="1"/>
      <c r="N33" s="1"/>
    </row>
    <row r="34" spans="1:14" ht="13" customHeight="1" x14ac:dyDescent="0.3">
      <c r="A34" s="91" t="str">
        <f>VLOOKUP("&lt;Legende_4&gt;",Uebersetzungen!$B$3:$F$34,Uebersetzungen!$B$2+1,FALSE)</f>
        <v xml:space="preserve">EGW - Eigentumswohnungen </v>
      </c>
      <c r="B34" s="91"/>
      <c r="C34" s="91"/>
      <c r="D34" s="91"/>
      <c r="E34" s="91"/>
      <c r="F34" s="91"/>
      <c r="G34" s="74"/>
      <c r="H34" s="67"/>
      <c r="I34" s="1"/>
      <c r="J34" s="1"/>
      <c r="K34" s="1"/>
      <c r="L34" s="1"/>
      <c r="M34" s="1"/>
      <c r="N34" s="1"/>
    </row>
    <row r="35" spans="1:14" ht="13" customHeight="1" x14ac:dyDescent="0.3">
      <c r="A35" s="91" t="str">
        <f>VLOOKUP("&lt;Legende_5&gt;",Uebersetzungen!$B$3:$F$34,Uebersetzungen!$B$2+1,FALSE)</f>
        <v>GemeindeTyp 1 - Städtische Gemeinde einer grossen Agglomeration</v>
      </c>
      <c r="B35" s="91"/>
      <c r="C35" s="91"/>
      <c r="D35" s="91"/>
      <c r="E35" s="91"/>
      <c r="F35" s="91"/>
      <c r="G35" s="74"/>
      <c r="H35" s="67"/>
      <c r="I35" s="1"/>
      <c r="J35" s="1"/>
      <c r="K35" s="1"/>
      <c r="L35" s="1"/>
      <c r="M35" s="1"/>
      <c r="N35" s="1"/>
    </row>
    <row r="36" spans="1:14" ht="13" customHeight="1" x14ac:dyDescent="0.3">
      <c r="A36" s="91" t="str">
        <f>VLOOKUP("&lt;Legende_6&gt;",Uebersetzungen!$B$3:$F$34,Uebersetzungen!$B$2+1,FALSE)</f>
        <v>GemeindeTyp 2 - Städtische Gemeinde einer mittelgrossen Agglomeration</v>
      </c>
      <c r="B36" s="91"/>
      <c r="C36" s="91"/>
      <c r="D36" s="91"/>
      <c r="E36" s="91"/>
      <c r="F36" s="91"/>
      <c r="G36" s="74"/>
      <c r="H36" s="67"/>
      <c r="I36" s="1"/>
      <c r="J36" s="1"/>
      <c r="K36" s="1"/>
      <c r="L36" s="1"/>
      <c r="M36" s="1"/>
      <c r="N36" s="1"/>
    </row>
    <row r="37" spans="1:14" ht="13" customHeight="1" x14ac:dyDescent="0.3">
      <c r="A37" s="91" t="str">
        <f>VLOOKUP("&lt;Legende_7&gt;",Uebersetzungen!$B$3:$F$34,Uebersetzungen!$B$2+1,FALSE)</f>
        <v>GemeindeTyp 3 - Städtische Gemeinde einer kleinen oder ausserhalb einer Agglomeration</v>
      </c>
      <c r="B37" s="91"/>
      <c r="C37" s="91"/>
      <c r="D37" s="91"/>
      <c r="E37" s="91"/>
      <c r="F37" s="91"/>
      <c r="G37" s="74"/>
      <c r="H37" s="67"/>
      <c r="I37" s="1"/>
      <c r="J37" s="1"/>
      <c r="K37" s="1"/>
      <c r="L37" s="1"/>
      <c r="M37" s="1"/>
      <c r="N37" s="1"/>
    </row>
    <row r="38" spans="1:14" ht="13" customHeight="1" x14ac:dyDescent="0.3">
      <c r="A38" s="91" t="str">
        <f>VLOOKUP("&lt;Legende_8&gt;",Uebersetzungen!$B$3:$F$34,Uebersetzungen!$B$2+1,FALSE)</f>
        <v xml:space="preserve">GemeindeTyp 4 - Intermediäre Gemeinde </v>
      </c>
      <c r="B38" s="91"/>
      <c r="C38" s="91"/>
      <c r="D38" s="91"/>
      <c r="E38" s="91"/>
      <c r="F38" s="91"/>
      <c r="G38" s="74"/>
      <c r="H38" s="67"/>
      <c r="I38" s="1"/>
      <c r="J38" s="1"/>
      <c r="K38" s="1"/>
      <c r="L38" s="1"/>
      <c r="M38" s="1"/>
      <c r="N38" s="1"/>
    </row>
    <row r="39" spans="1:14" ht="13" customHeight="1" x14ac:dyDescent="0.3">
      <c r="A39" s="91" t="str">
        <f>VLOOKUP("&lt;Legende_9&gt;",Uebersetzungen!$B$3:$F$34,Uebersetzungen!$B$2+1,FALSE)</f>
        <v>GemeindeTyp 5 - Ländliche Gemeinde</v>
      </c>
      <c r="B39" s="91"/>
      <c r="C39" s="91"/>
      <c r="D39" s="91"/>
      <c r="E39" s="91"/>
      <c r="F39" s="91"/>
      <c r="G39" s="74"/>
      <c r="H39" s="67"/>
      <c r="I39" s="1"/>
      <c r="J39" s="1"/>
      <c r="K39" s="1"/>
      <c r="L39" s="1"/>
      <c r="M39" s="1"/>
      <c r="N39" s="1"/>
    </row>
    <row r="40" spans="1:14" ht="13" customHeight="1" x14ac:dyDescent="0.3">
      <c r="A40" s="78"/>
      <c r="B40" s="78"/>
      <c r="C40" s="78"/>
      <c r="D40" s="78"/>
      <c r="E40" s="78"/>
      <c r="F40" s="78"/>
      <c r="G40" s="70"/>
      <c r="H40" s="67"/>
      <c r="I40" s="1"/>
      <c r="J40" s="1"/>
      <c r="K40" s="1"/>
      <c r="L40" s="1"/>
      <c r="M40" s="1"/>
      <c r="N40" s="1"/>
    </row>
    <row r="41" spans="1:14" ht="13" customHeight="1" x14ac:dyDescent="0.3">
      <c r="A41" s="78" t="str">
        <f>VLOOKUP("&lt;Quelle&gt;",Uebersetzungen!$B$3:$F$34,Uebersetzungen!$B$2+1,FALSE)</f>
        <v>Quelle: BFS - Schweizerischer Wohnimmobilienpreisindex, IMPI</v>
      </c>
      <c r="B41" s="78"/>
      <c r="C41" s="78"/>
      <c r="D41" s="78"/>
      <c r="E41" s="78"/>
      <c r="F41" s="78"/>
      <c r="G41" s="70"/>
      <c r="H41" s="67"/>
      <c r="I41" s="1"/>
      <c r="J41" s="1"/>
      <c r="K41" s="1"/>
      <c r="L41" s="1"/>
      <c r="M41" s="1"/>
      <c r="N41" s="1"/>
    </row>
    <row r="42" spans="1:14" ht="13" customHeight="1" x14ac:dyDescent="0.3">
      <c r="A42" s="78" t="str">
        <f>VLOOKUP("&lt;CopyRight&gt;",Uebersetzungen!$B$3:$F$34,Uebersetzungen!$B$2+1,FALSE)</f>
        <v>© BFS 2023</v>
      </c>
      <c r="B42" s="78"/>
      <c r="C42" s="78"/>
      <c r="D42" s="78"/>
      <c r="E42" s="78"/>
      <c r="F42" s="78"/>
      <c r="G42" s="70"/>
      <c r="H42" s="67"/>
      <c r="I42" s="1"/>
      <c r="J42" s="1"/>
      <c r="K42" s="1"/>
      <c r="L42" s="1"/>
      <c r="M42" s="1"/>
      <c r="N42" s="1"/>
    </row>
    <row r="43" spans="1:14" ht="13" customHeight="1" x14ac:dyDescent="0.3">
      <c r="A43" s="78" t="str">
        <f>VLOOKUP("&lt;Auskunft&gt;",Uebersetzungen!$B$3:$F$34,Uebersetzungen!$B$2+1,FALSE)</f>
        <v>Auskunft: Bundesamt für Statistik (BFS), IMPI@bfs.admin.ch, Tel. +41 58 463 60 69</v>
      </c>
      <c r="B43" s="78"/>
      <c r="C43" s="78"/>
      <c r="D43" s="78"/>
      <c r="E43" s="78"/>
      <c r="F43" s="78"/>
      <c r="G43" s="70"/>
      <c r="H43" s="67"/>
      <c r="I43" s="1"/>
      <c r="J43" s="1"/>
      <c r="K43" s="1"/>
      <c r="L43" s="1"/>
      <c r="M43" s="1"/>
      <c r="N43" s="1"/>
    </row>
    <row r="44" spans="1:14" ht="13" customHeight="1" x14ac:dyDescent="0.3">
      <c r="A44" s="1"/>
      <c r="B44" s="1"/>
      <c r="C44" s="1"/>
      <c r="D44" s="1"/>
      <c r="E44" s="1"/>
      <c r="F44" s="1"/>
      <c r="G44" s="1"/>
      <c r="H44" s="1"/>
      <c r="I44" s="1"/>
      <c r="J44" s="1"/>
      <c r="K44" s="1"/>
      <c r="L44" s="1"/>
      <c r="M44" s="1"/>
      <c r="N44" s="1"/>
    </row>
    <row r="45" spans="1:14" ht="13" customHeight="1" x14ac:dyDescent="0.3">
      <c r="A45" s="1"/>
      <c r="B45" s="1"/>
      <c r="C45" s="1"/>
      <c r="D45" s="1"/>
      <c r="E45" s="1"/>
      <c r="F45" s="1"/>
      <c r="G45" s="1"/>
      <c r="H45" s="1"/>
      <c r="I45" s="1"/>
      <c r="J45" s="1"/>
      <c r="K45" s="1"/>
      <c r="L45" s="1"/>
      <c r="M45" s="1"/>
      <c r="N45" s="1"/>
    </row>
    <row r="46" spans="1:14" ht="13" customHeight="1" x14ac:dyDescent="0.3">
      <c r="A46" s="1"/>
      <c r="B46" s="1"/>
      <c r="C46" s="1"/>
      <c r="D46" s="1"/>
      <c r="E46" s="1"/>
      <c r="F46" s="1"/>
      <c r="G46" s="1"/>
      <c r="H46" s="1"/>
      <c r="I46" s="1"/>
      <c r="J46" s="1"/>
      <c r="K46" s="1"/>
      <c r="L46" s="1"/>
      <c r="M46" s="1"/>
      <c r="N46" s="1"/>
    </row>
    <row r="47" spans="1:14" ht="13" customHeight="1" x14ac:dyDescent="0.3">
      <c r="A47" s="1"/>
      <c r="B47" s="1"/>
      <c r="C47" s="1"/>
      <c r="D47" s="1"/>
      <c r="E47" s="1"/>
      <c r="F47" s="1"/>
      <c r="G47" s="1"/>
      <c r="H47" s="1"/>
      <c r="I47" s="1"/>
      <c r="J47" s="1"/>
      <c r="K47" s="1"/>
      <c r="L47" s="1"/>
      <c r="M47" s="1"/>
      <c r="N47" s="1"/>
    </row>
    <row r="48" spans="1:14" ht="13" customHeight="1" x14ac:dyDescent="0.3">
      <c r="A48" s="1"/>
      <c r="B48" s="1"/>
      <c r="C48" s="1"/>
      <c r="D48" s="1"/>
      <c r="E48" s="1"/>
      <c r="F48" s="1"/>
      <c r="G48" s="1"/>
      <c r="H48" s="1"/>
      <c r="I48" s="1"/>
      <c r="J48" s="1"/>
      <c r="K48" s="1"/>
      <c r="L48" s="1"/>
      <c r="M48" s="1"/>
      <c r="N48" s="1"/>
    </row>
    <row r="49" spans="1:14" ht="13" customHeight="1" x14ac:dyDescent="0.3">
      <c r="A49" s="1"/>
      <c r="B49" s="1"/>
      <c r="C49" s="1"/>
      <c r="D49" s="1"/>
      <c r="E49" s="1"/>
      <c r="F49" s="1"/>
      <c r="G49" s="1"/>
      <c r="H49" s="1"/>
      <c r="I49" s="1"/>
      <c r="J49" s="1"/>
      <c r="K49" s="1"/>
      <c r="L49" s="1"/>
      <c r="M49" s="1"/>
      <c r="N49" s="1"/>
    </row>
    <row r="50" spans="1:14" ht="13" customHeight="1" x14ac:dyDescent="0.3">
      <c r="A50" s="1"/>
      <c r="B50" s="1"/>
      <c r="C50" s="1"/>
      <c r="D50" s="1"/>
      <c r="E50" s="1"/>
      <c r="F50" s="1"/>
      <c r="G50" s="1"/>
      <c r="H50" s="1"/>
      <c r="I50" s="1"/>
      <c r="J50" s="1"/>
      <c r="K50" s="1"/>
      <c r="L50" s="1"/>
      <c r="M50" s="1"/>
      <c r="N50" s="1"/>
    </row>
    <row r="51" spans="1:14" ht="13" customHeight="1" x14ac:dyDescent="0.3">
      <c r="A51" s="1"/>
      <c r="B51" s="1"/>
      <c r="C51" s="1"/>
      <c r="D51" s="1"/>
      <c r="E51" s="1"/>
      <c r="F51" s="1"/>
      <c r="G51" s="1"/>
      <c r="H51" s="1"/>
      <c r="I51" s="1"/>
      <c r="J51" s="1"/>
      <c r="K51" s="1"/>
      <c r="L51" s="1"/>
      <c r="M51" s="1"/>
      <c r="N51" s="1"/>
    </row>
    <row r="52" spans="1:14" ht="13" customHeight="1" x14ac:dyDescent="0.3">
      <c r="A52" s="1"/>
      <c r="B52" s="1"/>
      <c r="C52" s="1"/>
      <c r="D52" s="1"/>
      <c r="E52" s="1"/>
      <c r="F52" s="1"/>
      <c r="G52" s="1"/>
      <c r="H52" s="1"/>
      <c r="I52" s="1"/>
      <c r="J52" s="1"/>
      <c r="K52" s="1"/>
      <c r="L52" s="1"/>
      <c r="M52" s="1"/>
      <c r="N52" s="1"/>
    </row>
    <row r="53" spans="1:14" ht="13" customHeight="1" x14ac:dyDescent="0.3">
      <c r="A53" s="1"/>
      <c r="B53" s="1"/>
      <c r="C53" s="1"/>
      <c r="D53" s="1"/>
      <c r="E53" s="1"/>
      <c r="F53" s="1"/>
      <c r="G53" s="1"/>
      <c r="H53" s="1"/>
      <c r="I53" s="1"/>
      <c r="J53" s="1"/>
      <c r="K53" s="1"/>
      <c r="L53" s="1"/>
      <c r="M53" s="1"/>
      <c r="N53" s="1"/>
    </row>
    <row r="54" spans="1:14" ht="13" customHeight="1" x14ac:dyDescent="0.3">
      <c r="A54" s="1"/>
      <c r="B54" s="1"/>
      <c r="C54" s="1"/>
      <c r="D54" s="1"/>
      <c r="E54" s="1"/>
      <c r="F54" s="1"/>
      <c r="G54" s="1"/>
      <c r="H54" s="1"/>
      <c r="I54" s="1"/>
      <c r="J54" s="1"/>
      <c r="K54" s="1"/>
      <c r="L54" s="1"/>
      <c r="M54" s="1"/>
      <c r="N54" s="1"/>
    </row>
    <row r="55" spans="1:14" ht="13" customHeight="1" x14ac:dyDescent="0.3">
      <c r="A55" s="1"/>
      <c r="B55" s="1"/>
      <c r="C55" s="1"/>
      <c r="D55" s="1"/>
      <c r="E55" s="1"/>
      <c r="F55" s="1"/>
      <c r="G55" s="1"/>
      <c r="H55" s="1"/>
      <c r="I55" s="1"/>
      <c r="J55" s="1"/>
      <c r="K55" s="1"/>
      <c r="L55" s="1"/>
      <c r="M55" s="1"/>
      <c r="N55" s="1"/>
    </row>
    <row r="56" spans="1:14" ht="13" customHeight="1" x14ac:dyDescent="0.3">
      <c r="A56" s="1"/>
      <c r="B56" s="1"/>
      <c r="C56" s="1"/>
      <c r="D56" s="1"/>
      <c r="E56" s="1"/>
      <c r="F56" s="1"/>
      <c r="G56" s="1"/>
      <c r="H56" s="1"/>
      <c r="I56" s="1"/>
      <c r="J56" s="1"/>
      <c r="K56" s="1"/>
      <c r="L56" s="1"/>
      <c r="M56" s="1"/>
      <c r="N56" s="1"/>
    </row>
    <row r="57" spans="1:14" ht="13" customHeight="1" x14ac:dyDescent="0.3">
      <c r="A57" s="1"/>
      <c r="B57" s="1"/>
      <c r="C57" s="1"/>
      <c r="D57" s="1"/>
      <c r="E57" s="1"/>
      <c r="F57" s="1"/>
      <c r="G57" s="1"/>
      <c r="H57" s="1"/>
      <c r="I57" s="1"/>
      <c r="J57" s="1"/>
      <c r="K57" s="1"/>
      <c r="L57" s="1"/>
      <c r="M57" s="1"/>
      <c r="N57" s="1"/>
    </row>
  </sheetData>
  <sheetProtection algorithmName="SHA-512" hashValue="Dj0azc3knE3UYjB9mLaZKURdKGrdUUqV08pzl6IbJ31GGW1DvO2gK/QRdobPW3erM5hfkNLbVpkGpX0HXwlHew==" saltValue="tFsTdcsYYdUL9M0CL2mAPA==" spinCount="100000" sheet="1" objects="1" scenarios="1"/>
  <mergeCells count="20">
    <mergeCell ref="A30:H30"/>
    <mergeCell ref="A42:F42"/>
    <mergeCell ref="A43:F43"/>
    <mergeCell ref="A31:F31"/>
    <mergeCell ref="A32:F32"/>
    <mergeCell ref="A33:F33"/>
    <mergeCell ref="A34:F34"/>
    <mergeCell ref="A35:F35"/>
    <mergeCell ref="A36:F36"/>
    <mergeCell ref="A37:F37"/>
    <mergeCell ref="A38:F38"/>
    <mergeCell ref="A39:F39"/>
    <mergeCell ref="A40:F40"/>
    <mergeCell ref="A41:F41"/>
    <mergeCell ref="A1:B1"/>
    <mergeCell ref="A10:A11"/>
    <mergeCell ref="A8:F8"/>
    <mergeCell ref="B10:E10"/>
    <mergeCell ref="F10:H10"/>
    <mergeCell ref="A9:D9"/>
  </mergeCells>
  <pageMargins left="0.7" right="0.7" top="0.78740157499999996" bottom="0.78740157499999996" header="0.3" footer="0.3"/>
  <pageSetup paperSize="9" orientation="portrait" r:id="rId1"/>
  <ignoredErrors>
    <ignoredError sqref="F1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51" r:id="rId4" name="Option Button 27">
              <controlPr defaultSize="0" autoFill="0" autoLine="0" autoPict="0">
                <anchor moveWithCells="1">
                  <from>
                    <xdr:col>0</xdr:col>
                    <xdr:colOff>812800</xdr:colOff>
                    <xdr:row>0</xdr:row>
                    <xdr:rowOff>146050</xdr:rowOff>
                  </from>
                  <to>
                    <xdr:col>1</xdr:col>
                    <xdr:colOff>304800</xdr:colOff>
                    <xdr:row>2</xdr:row>
                    <xdr:rowOff>31750</xdr:rowOff>
                  </to>
                </anchor>
              </controlPr>
            </control>
          </mc:Choice>
        </mc:AlternateContent>
        <mc:AlternateContent xmlns:mc="http://schemas.openxmlformats.org/markup-compatibility/2006">
          <mc:Choice Requires="x14">
            <control shapeId="1052" r:id="rId5" name="Option Button 28">
              <controlPr defaultSize="0" autoFill="0" autoLine="0" autoPict="0">
                <anchor moveWithCells="1">
                  <from>
                    <xdr:col>0</xdr:col>
                    <xdr:colOff>812800</xdr:colOff>
                    <xdr:row>1</xdr:row>
                    <xdr:rowOff>133350</xdr:rowOff>
                  </from>
                  <to>
                    <xdr:col>1</xdr:col>
                    <xdr:colOff>304800</xdr:colOff>
                    <xdr:row>3</xdr:row>
                    <xdr:rowOff>19050</xdr:rowOff>
                  </to>
                </anchor>
              </controlPr>
            </control>
          </mc:Choice>
        </mc:AlternateContent>
        <mc:AlternateContent xmlns:mc="http://schemas.openxmlformats.org/markup-compatibility/2006">
          <mc:Choice Requires="x14">
            <control shapeId="1053" r:id="rId6" name="Option Button 29">
              <controlPr defaultSize="0" autoFill="0" autoLine="0" autoPict="0">
                <anchor moveWithCells="1">
                  <from>
                    <xdr:col>0</xdr:col>
                    <xdr:colOff>812800</xdr:colOff>
                    <xdr:row>2</xdr:row>
                    <xdr:rowOff>127000</xdr:rowOff>
                  </from>
                  <to>
                    <xdr:col>1</xdr:col>
                    <xdr:colOff>304800</xdr:colOff>
                    <xdr:row>4</xdr:row>
                    <xdr:rowOff>12700</xdr:rowOff>
                  </to>
                </anchor>
              </controlPr>
            </control>
          </mc:Choice>
        </mc:AlternateContent>
        <mc:AlternateContent xmlns:mc="http://schemas.openxmlformats.org/markup-compatibility/2006">
          <mc:Choice Requires="x14">
            <control shapeId="1054" r:id="rId7" name="Option Button 30">
              <controlPr defaultSize="0" autoFill="0" autoLine="0" autoPict="0">
                <anchor moveWithCells="1">
                  <from>
                    <xdr:col>0</xdr:col>
                    <xdr:colOff>812800</xdr:colOff>
                    <xdr:row>3</xdr:row>
                    <xdr:rowOff>114300</xdr:rowOff>
                  </from>
                  <to>
                    <xdr:col>1</xdr:col>
                    <xdr:colOff>304800</xdr:colOff>
                    <xdr:row>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7"/>
  <dimension ref="A1:H66"/>
  <sheetViews>
    <sheetView zoomScaleNormal="100" workbookViewId="0">
      <selection activeCell="D11" sqref="D11"/>
    </sheetView>
  </sheetViews>
  <sheetFormatPr baseColWidth="10" defaultColWidth="11" defaultRowHeight="12.5" x14ac:dyDescent="0.3"/>
  <cols>
    <col min="1" max="1" width="8.58203125" style="2" customWidth="1"/>
    <col min="2" max="2" width="26.25" style="2" customWidth="1"/>
    <col min="3" max="3" width="29.25" style="2" customWidth="1"/>
    <col min="4" max="4" width="28.25" style="2" customWidth="1"/>
    <col min="5" max="5" width="28.33203125" style="2" customWidth="1"/>
    <col min="6" max="6" width="28" style="2" customWidth="1"/>
    <col min="7" max="16384" width="11" style="2"/>
  </cols>
  <sheetData>
    <row r="1" spans="1:7" ht="13" x14ac:dyDescent="0.3">
      <c r="A1" s="32" t="s">
        <v>46</v>
      </c>
      <c r="B1" s="34" t="s">
        <v>45</v>
      </c>
      <c r="C1" s="33" t="s">
        <v>9</v>
      </c>
      <c r="D1" s="45" t="s">
        <v>10</v>
      </c>
      <c r="E1" s="50" t="s">
        <v>18</v>
      </c>
      <c r="F1" s="44" t="s">
        <v>26</v>
      </c>
      <c r="G1" s="14"/>
    </row>
    <row r="2" spans="1:7" ht="37.5" hidden="1" customHeight="1" x14ac:dyDescent="0.3">
      <c r="A2" s="15" t="s">
        <v>130</v>
      </c>
      <c r="B2" s="66">
        <v>1</v>
      </c>
      <c r="C2" s="16"/>
      <c r="D2" s="38"/>
      <c r="E2" s="16"/>
      <c r="F2" s="62"/>
      <c r="G2" s="14"/>
    </row>
    <row r="3" spans="1:7" ht="13" x14ac:dyDescent="0.3">
      <c r="A3" s="15" t="s">
        <v>119</v>
      </c>
      <c r="B3" s="2" t="s">
        <v>87</v>
      </c>
      <c r="C3" s="56" t="s">
        <v>133</v>
      </c>
      <c r="D3" s="64" t="s">
        <v>134</v>
      </c>
      <c r="E3" s="65" t="s">
        <v>135</v>
      </c>
      <c r="F3" s="65" t="s">
        <v>136</v>
      </c>
      <c r="G3" s="14"/>
    </row>
    <row r="4" spans="1:7" ht="13" x14ac:dyDescent="0.3">
      <c r="A4" s="15"/>
      <c r="B4" s="2" t="s">
        <v>55</v>
      </c>
      <c r="C4" s="22" t="s">
        <v>36</v>
      </c>
      <c r="D4" s="39" t="s">
        <v>37</v>
      </c>
      <c r="E4" s="22" t="s">
        <v>38</v>
      </c>
      <c r="F4" s="22" t="s">
        <v>39</v>
      </c>
      <c r="G4" s="14"/>
    </row>
    <row r="5" spans="1:7" ht="25" x14ac:dyDescent="0.3">
      <c r="A5" s="15"/>
      <c r="B5" s="2" t="s">
        <v>56</v>
      </c>
      <c r="C5" s="19" t="s">
        <v>109</v>
      </c>
      <c r="D5" s="42" t="s">
        <v>110</v>
      </c>
      <c r="E5" s="20" t="s">
        <v>111</v>
      </c>
      <c r="F5" s="19" t="s">
        <v>112</v>
      </c>
      <c r="G5" s="14"/>
    </row>
    <row r="6" spans="1:7" ht="25" x14ac:dyDescent="0.3">
      <c r="A6" s="15"/>
      <c r="B6" s="2" t="s">
        <v>57</v>
      </c>
      <c r="C6" s="19" t="s">
        <v>121</v>
      </c>
      <c r="D6" s="42" t="s">
        <v>124</v>
      </c>
      <c r="E6" s="19" t="s">
        <v>132</v>
      </c>
      <c r="F6" s="19" t="s">
        <v>125</v>
      </c>
      <c r="G6" s="14"/>
    </row>
    <row r="7" spans="1:7" ht="37.5" x14ac:dyDescent="0.3">
      <c r="A7" s="15"/>
      <c r="B7" s="2" t="s">
        <v>58</v>
      </c>
      <c r="C7" s="17" t="s">
        <v>127</v>
      </c>
      <c r="D7" s="58" t="s">
        <v>126</v>
      </c>
      <c r="E7" s="56" t="s">
        <v>142</v>
      </c>
      <c r="F7" s="56" t="s">
        <v>128</v>
      </c>
      <c r="G7" s="14"/>
    </row>
    <row r="8" spans="1:7" ht="13" x14ac:dyDescent="0.3">
      <c r="A8" s="15"/>
      <c r="B8" s="2" t="s">
        <v>59</v>
      </c>
      <c r="C8" s="17">
        <v>2019</v>
      </c>
      <c r="D8" s="55">
        <v>2019</v>
      </c>
      <c r="E8" s="22">
        <v>2019</v>
      </c>
      <c r="F8" s="22">
        <v>2019</v>
      </c>
      <c r="G8" s="14"/>
    </row>
    <row r="9" spans="1:7" ht="13" x14ac:dyDescent="0.3">
      <c r="A9" s="15"/>
      <c r="B9" s="2" t="s">
        <v>60</v>
      </c>
      <c r="C9" s="56">
        <v>2020</v>
      </c>
      <c r="D9" s="57">
        <v>2020</v>
      </c>
      <c r="E9" s="56">
        <v>2020</v>
      </c>
      <c r="F9" s="17">
        <v>2020</v>
      </c>
      <c r="G9" s="14"/>
    </row>
    <row r="10" spans="1:7" ht="13" x14ac:dyDescent="0.3">
      <c r="A10" s="15"/>
      <c r="B10" s="2" t="s">
        <v>61</v>
      </c>
      <c r="C10" s="56">
        <v>2021</v>
      </c>
      <c r="D10" s="61">
        <v>2021</v>
      </c>
      <c r="E10" s="56">
        <v>2021</v>
      </c>
      <c r="F10" s="17">
        <v>2021</v>
      </c>
      <c r="G10" s="14"/>
    </row>
    <row r="11" spans="1:7" ht="13" x14ac:dyDescent="0.3">
      <c r="A11" s="15"/>
      <c r="B11" s="2" t="s">
        <v>62</v>
      </c>
      <c r="C11" s="56">
        <v>2022</v>
      </c>
      <c r="D11" s="56">
        <v>2022</v>
      </c>
      <c r="E11" s="56">
        <v>2022</v>
      </c>
      <c r="F11" s="56">
        <v>2022</v>
      </c>
      <c r="G11" s="14"/>
    </row>
    <row r="12" spans="1:7" ht="100" x14ac:dyDescent="0.3">
      <c r="A12" s="15"/>
      <c r="B12" s="2" t="s">
        <v>141</v>
      </c>
      <c r="C12" s="56" t="s">
        <v>120</v>
      </c>
      <c r="D12" s="61" t="s">
        <v>122</v>
      </c>
      <c r="E12" s="56" t="s">
        <v>131</v>
      </c>
      <c r="F12" s="17" t="s">
        <v>123</v>
      </c>
      <c r="G12" s="14"/>
    </row>
    <row r="13" spans="1:7" ht="37.5" customHeight="1" x14ac:dyDescent="0.3">
      <c r="A13" s="15"/>
      <c r="B13" s="14"/>
      <c r="C13" s="16"/>
      <c r="D13" s="38"/>
      <c r="E13" s="51"/>
      <c r="F13" s="47"/>
      <c r="G13" s="14"/>
    </row>
    <row r="14" spans="1:7" ht="13" x14ac:dyDescent="0.3">
      <c r="A14" s="15" t="s">
        <v>129</v>
      </c>
      <c r="B14" s="2" t="s">
        <v>88</v>
      </c>
      <c r="C14" s="19" t="s">
        <v>8</v>
      </c>
      <c r="D14" s="41" t="s">
        <v>8</v>
      </c>
      <c r="E14" s="18" t="s">
        <v>19</v>
      </c>
      <c r="F14" s="46" t="s">
        <v>0</v>
      </c>
      <c r="G14" s="14"/>
    </row>
    <row r="15" spans="1:7" x14ac:dyDescent="0.3">
      <c r="A15" s="14"/>
      <c r="B15" s="2" t="s">
        <v>89</v>
      </c>
      <c r="C15" s="19" t="s">
        <v>1</v>
      </c>
      <c r="D15" s="41" t="s">
        <v>11</v>
      </c>
      <c r="E15" s="18" t="s">
        <v>25</v>
      </c>
      <c r="F15" s="46" t="s">
        <v>27</v>
      </c>
      <c r="G15" s="14"/>
    </row>
    <row r="16" spans="1:7" x14ac:dyDescent="0.3">
      <c r="A16" s="14"/>
      <c r="B16" s="2" t="s">
        <v>90</v>
      </c>
      <c r="C16" s="19" t="s">
        <v>7</v>
      </c>
      <c r="D16" s="40" t="s">
        <v>34</v>
      </c>
      <c r="E16" s="18" t="s">
        <v>12</v>
      </c>
      <c r="F16" s="46" t="s">
        <v>28</v>
      </c>
      <c r="G16" s="14"/>
    </row>
    <row r="17" spans="1:8" x14ac:dyDescent="0.3">
      <c r="A17" s="14"/>
      <c r="B17" s="2" t="s">
        <v>91</v>
      </c>
      <c r="C17" s="19" t="s">
        <v>2</v>
      </c>
      <c r="D17" s="41" t="s">
        <v>13</v>
      </c>
      <c r="E17" s="18" t="s">
        <v>20</v>
      </c>
      <c r="F17" s="46" t="s">
        <v>29</v>
      </c>
      <c r="G17" s="14"/>
    </row>
    <row r="18" spans="1:8" x14ac:dyDescent="0.3">
      <c r="A18" s="14"/>
      <c r="B18" s="2" t="s">
        <v>92</v>
      </c>
      <c r="C18" s="19" t="s">
        <v>3</v>
      </c>
      <c r="D18" s="41" t="s">
        <v>14</v>
      </c>
      <c r="E18" s="18" t="s">
        <v>21</v>
      </c>
      <c r="F18" s="46" t="s">
        <v>30</v>
      </c>
      <c r="G18" s="14"/>
    </row>
    <row r="19" spans="1:8" x14ac:dyDescent="0.3">
      <c r="A19" s="14"/>
      <c r="B19" s="2" t="s">
        <v>93</v>
      </c>
      <c r="C19" s="19" t="s">
        <v>4</v>
      </c>
      <c r="D19" s="41" t="s">
        <v>15</v>
      </c>
      <c r="E19" s="18" t="s">
        <v>22</v>
      </c>
      <c r="F19" s="46" t="s">
        <v>31</v>
      </c>
      <c r="G19" s="14"/>
    </row>
    <row r="20" spans="1:8" x14ac:dyDescent="0.3">
      <c r="A20" s="14"/>
      <c r="B20" s="2" t="s">
        <v>94</v>
      </c>
      <c r="C20" s="19" t="s">
        <v>5</v>
      </c>
      <c r="D20" s="41" t="s">
        <v>16</v>
      </c>
      <c r="E20" s="18" t="s">
        <v>23</v>
      </c>
      <c r="F20" s="46" t="s">
        <v>32</v>
      </c>
      <c r="G20" s="14"/>
    </row>
    <row r="21" spans="1:8" x14ac:dyDescent="0.3">
      <c r="A21" s="14"/>
      <c r="B21" s="2" t="s">
        <v>95</v>
      </c>
      <c r="C21" s="19" t="s">
        <v>6</v>
      </c>
      <c r="D21" s="41" t="s">
        <v>17</v>
      </c>
      <c r="E21" s="18" t="s">
        <v>24</v>
      </c>
      <c r="F21" s="46" t="s">
        <v>33</v>
      </c>
      <c r="G21" s="14"/>
    </row>
    <row r="22" spans="1:8" x14ac:dyDescent="0.3">
      <c r="A22" s="14"/>
      <c r="B22" s="14"/>
      <c r="C22" s="21"/>
      <c r="D22" s="38"/>
      <c r="E22" s="16"/>
      <c r="F22" s="47"/>
      <c r="G22" s="14"/>
    </row>
    <row r="23" spans="1:8" x14ac:dyDescent="0.3">
      <c r="A23" s="14"/>
      <c r="B23" s="2" t="s">
        <v>96</v>
      </c>
      <c r="C23" s="22" t="s">
        <v>35</v>
      </c>
      <c r="D23" s="41" t="s">
        <v>116</v>
      </c>
      <c r="E23" s="18" t="s">
        <v>117</v>
      </c>
      <c r="F23" s="48" t="s">
        <v>118</v>
      </c>
      <c r="G23" s="13"/>
    </row>
    <row r="24" spans="1:8" x14ac:dyDescent="0.3">
      <c r="A24" s="14"/>
      <c r="B24" s="2" t="s">
        <v>97</v>
      </c>
      <c r="C24" s="22" t="s">
        <v>47</v>
      </c>
      <c r="D24" s="41" t="s">
        <v>63</v>
      </c>
      <c r="E24" s="18" t="s">
        <v>71</v>
      </c>
      <c r="F24" s="46" t="s">
        <v>79</v>
      </c>
      <c r="G24" s="13"/>
      <c r="H24" s="3"/>
    </row>
    <row r="25" spans="1:8" x14ac:dyDescent="0.3">
      <c r="A25" s="14"/>
      <c r="B25" s="2" t="s">
        <v>98</v>
      </c>
      <c r="C25" s="22" t="s">
        <v>48</v>
      </c>
      <c r="D25" s="41" t="s">
        <v>64</v>
      </c>
      <c r="E25" s="18" t="s">
        <v>72</v>
      </c>
      <c r="F25" s="46" t="s">
        <v>80</v>
      </c>
      <c r="G25" s="13"/>
      <c r="H25" s="3"/>
    </row>
    <row r="26" spans="1:8" ht="14.25" customHeight="1" x14ac:dyDescent="0.3">
      <c r="A26" s="14"/>
      <c r="B26" s="2" t="s">
        <v>99</v>
      </c>
      <c r="C26" s="22" t="s">
        <v>49</v>
      </c>
      <c r="D26" s="40" t="s">
        <v>65</v>
      </c>
      <c r="E26" s="18" t="s">
        <v>73</v>
      </c>
      <c r="F26" s="46" t="s">
        <v>81</v>
      </c>
      <c r="G26" s="13"/>
      <c r="H26" s="3"/>
    </row>
    <row r="27" spans="1:8" x14ac:dyDescent="0.3">
      <c r="A27" s="14"/>
      <c r="B27" s="2" t="s">
        <v>100</v>
      </c>
      <c r="C27" s="22" t="s">
        <v>50</v>
      </c>
      <c r="D27" s="41" t="s">
        <v>66</v>
      </c>
      <c r="E27" s="18" t="s">
        <v>74</v>
      </c>
      <c r="F27" s="46" t="s">
        <v>82</v>
      </c>
      <c r="G27" s="13"/>
      <c r="H27" s="3"/>
    </row>
    <row r="28" spans="1:8" ht="14.25" customHeight="1" x14ac:dyDescent="0.3">
      <c r="A28" s="14"/>
      <c r="B28" s="2" t="s">
        <v>101</v>
      </c>
      <c r="C28" s="22" t="s">
        <v>51</v>
      </c>
      <c r="D28" s="41" t="s">
        <v>67</v>
      </c>
      <c r="E28" s="18" t="s">
        <v>75</v>
      </c>
      <c r="F28" s="46" t="s">
        <v>83</v>
      </c>
      <c r="G28" s="13"/>
      <c r="H28" s="3"/>
    </row>
    <row r="29" spans="1:8" ht="14.25" customHeight="1" x14ac:dyDescent="0.3">
      <c r="A29" s="14"/>
      <c r="B29" s="2" t="s">
        <v>102</v>
      </c>
      <c r="C29" s="22" t="s">
        <v>52</v>
      </c>
      <c r="D29" s="41" t="s">
        <v>68</v>
      </c>
      <c r="E29" s="18" t="s">
        <v>76</v>
      </c>
      <c r="F29" s="46" t="s">
        <v>84</v>
      </c>
      <c r="G29" s="13"/>
      <c r="H29" s="3"/>
    </row>
    <row r="30" spans="1:8" x14ac:dyDescent="0.3">
      <c r="A30" s="14"/>
      <c r="B30" s="2" t="s">
        <v>103</v>
      </c>
      <c r="C30" s="22" t="s">
        <v>53</v>
      </c>
      <c r="D30" s="41" t="s">
        <v>69</v>
      </c>
      <c r="E30" s="18" t="s">
        <v>77</v>
      </c>
      <c r="F30" s="46" t="s">
        <v>85</v>
      </c>
      <c r="G30" s="13"/>
      <c r="H30" s="3"/>
    </row>
    <row r="31" spans="1:8" x14ac:dyDescent="0.3">
      <c r="A31" s="14"/>
      <c r="B31" s="2" t="s">
        <v>104</v>
      </c>
      <c r="C31" s="22" t="s">
        <v>54</v>
      </c>
      <c r="D31" s="41" t="s">
        <v>70</v>
      </c>
      <c r="E31" s="18" t="s">
        <v>78</v>
      </c>
      <c r="F31" s="46" t="s">
        <v>86</v>
      </c>
      <c r="G31" s="13"/>
      <c r="H31" s="3"/>
    </row>
    <row r="32" spans="1:8" x14ac:dyDescent="0.3">
      <c r="A32" s="14"/>
      <c r="B32" s="2" t="s">
        <v>105</v>
      </c>
      <c r="C32" s="22" t="s">
        <v>43</v>
      </c>
      <c r="D32" s="41" t="s">
        <v>42</v>
      </c>
      <c r="E32" s="18" t="s">
        <v>113</v>
      </c>
      <c r="F32" s="46" t="s">
        <v>41</v>
      </c>
      <c r="G32" s="14"/>
    </row>
    <row r="33" spans="1:7" x14ac:dyDescent="0.3">
      <c r="A33" s="14"/>
      <c r="B33" s="2" t="s">
        <v>106</v>
      </c>
      <c r="C33" s="22" t="s">
        <v>137</v>
      </c>
      <c r="D33" s="41" t="s">
        <v>138</v>
      </c>
      <c r="E33" s="18" t="s">
        <v>139</v>
      </c>
      <c r="F33" s="46" t="s">
        <v>140</v>
      </c>
      <c r="G33" s="14"/>
    </row>
    <row r="34" spans="1:7" x14ac:dyDescent="0.3">
      <c r="A34" s="14"/>
      <c r="B34" s="2" t="s">
        <v>107</v>
      </c>
      <c r="C34" s="22" t="s">
        <v>40</v>
      </c>
      <c r="D34" s="41" t="s">
        <v>115</v>
      </c>
      <c r="E34" s="18" t="s">
        <v>114</v>
      </c>
      <c r="F34" s="46" t="s">
        <v>44</v>
      </c>
      <c r="G34" s="14"/>
    </row>
    <row r="35" spans="1:7" ht="13" thickBot="1" x14ac:dyDescent="0.35">
      <c r="A35" s="14"/>
      <c r="B35" s="14"/>
      <c r="C35" s="23"/>
      <c r="D35" s="43"/>
      <c r="E35" s="23"/>
      <c r="F35" s="49"/>
      <c r="G35" s="14"/>
    </row>
    <row r="47" spans="1:7" x14ac:dyDescent="0.3">
      <c r="C47" s="6"/>
    </row>
    <row r="48" spans="1:7" x14ac:dyDescent="0.3">
      <c r="C48" s="6"/>
    </row>
    <row r="49" spans="3:6" x14ac:dyDescent="0.3">
      <c r="C49" s="6"/>
      <c r="D49" s="4"/>
    </row>
    <row r="50" spans="3:6" x14ac:dyDescent="0.3">
      <c r="C50" s="6"/>
    </row>
    <row r="51" spans="3:6" x14ac:dyDescent="0.3">
      <c r="C51" s="6"/>
    </row>
    <row r="52" spans="3:6" x14ac:dyDescent="0.3">
      <c r="C52" s="6"/>
    </row>
    <row r="53" spans="3:6" x14ac:dyDescent="0.3">
      <c r="C53" s="6"/>
    </row>
    <row r="54" spans="3:6" x14ac:dyDescent="0.3">
      <c r="C54" s="6"/>
    </row>
    <row r="55" spans="3:6" x14ac:dyDescent="0.3">
      <c r="C55" s="7"/>
      <c r="F55" s="4"/>
    </row>
    <row r="56" spans="3:6" x14ac:dyDescent="0.3">
      <c r="C56" s="7"/>
    </row>
    <row r="57" spans="3:6" x14ac:dyDescent="0.3">
      <c r="C57" s="7"/>
    </row>
    <row r="58" spans="3:6" x14ac:dyDescent="0.3">
      <c r="C58" s="7"/>
      <c r="D58" s="4"/>
    </row>
    <row r="59" spans="3:6" x14ac:dyDescent="0.3">
      <c r="C59" s="7"/>
    </row>
    <row r="60" spans="3:6" x14ac:dyDescent="0.3">
      <c r="C60" s="7"/>
    </row>
    <row r="61" spans="3:6" x14ac:dyDescent="0.3">
      <c r="C61" s="7"/>
    </row>
    <row r="62" spans="3:6" x14ac:dyDescent="0.3">
      <c r="C62" s="7"/>
    </row>
    <row r="63" spans="3:6" x14ac:dyDescent="0.3">
      <c r="C63" s="7"/>
    </row>
    <row r="64" spans="3:6" x14ac:dyDescent="0.3">
      <c r="C64" s="12"/>
    </row>
    <row r="65" spans="3:3" x14ac:dyDescent="0.3">
      <c r="C65" s="12"/>
    </row>
    <row r="66" spans="3:3" x14ac:dyDescent="0.3">
      <c r="C66" s="12"/>
    </row>
  </sheetData>
  <sheetProtection algorithmName="SHA-512" hashValue="3pmhHvKQRZ8/cOY02naFmWHnbNqqtdwJQK7RroA2dWF/FadufuOwDCenQQbMIJRFKOEceWeFyJGft2DnKNgEOw==" saltValue="3ooZZ46QEjUBT0/+M44mkw==" spinCount="100000" sheet="1" objects="1" scenario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T6</vt:lpstr>
      <vt:lpstr>Uebersetzungen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Carpy Yves BFS</dc:creator>
  <cp:lastModifiedBy>Brand Manuel BFS</cp:lastModifiedBy>
  <cp:lastPrinted>2020-10-01T11:22:38Z</cp:lastPrinted>
  <dcterms:created xsi:type="dcterms:W3CDTF">2020-09-09T15:41:01Z</dcterms:created>
  <dcterms:modified xsi:type="dcterms:W3CDTF">2023-01-24T17:47:25Z</dcterms:modified>
</cp:coreProperties>
</file>