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4_Media\Diffusion\KOM PUB tableau DEF à envoyer le 30 juin\"/>
    </mc:Choice>
  </mc:AlternateContent>
  <xr:revisionPtr revIDLastSave="0" documentId="13_ncr:1_{32A0DB95-CE41-448F-8E3A-974A87444F08}" xr6:coauthVersionLast="47" xr6:coauthVersionMax="47" xr10:uidLastSave="{00000000-0000-0000-0000-000000000000}"/>
  <bookViews>
    <workbookView xWindow="30330" yWindow="750" windowWidth="26145" windowHeight="13815" xr2:uid="{00000000-000D-0000-FFFF-FFFF00000000}"/>
  </bookViews>
  <sheets>
    <sheet name="T 16.3.1.3.5" sheetId="1" r:id="rId1"/>
  </sheets>
  <definedNames>
    <definedName name="_xlnm.Print_Area" localSheetId="0">'T 16.3.1.3.5'!$A$1:$Y$54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4" i="1" l="1"/>
  <c r="S6" i="1" l="1"/>
  <c r="R6" i="1"/>
  <c r="Q6" i="1"/>
  <c r="R36" i="1"/>
  <c r="R35" i="1"/>
  <c r="R33" i="1"/>
  <c r="R32" i="1"/>
  <c r="R31" i="1"/>
  <c r="R30" i="1"/>
  <c r="R28" i="1"/>
  <c r="R27" i="1"/>
  <c r="R26" i="1"/>
  <c r="R25" i="1"/>
  <c r="S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R15" i="1"/>
  <c r="P6" i="1"/>
  <c r="P5" i="1" s="1"/>
  <c r="O6" i="1"/>
  <c r="N6" i="1"/>
  <c r="M6" i="1"/>
  <c r="L6" i="1"/>
  <c r="L5" i="1" s="1"/>
  <c r="K6" i="1"/>
  <c r="J6" i="1"/>
  <c r="I6" i="1"/>
  <c r="H6" i="1"/>
  <c r="H5" i="1" s="1"/>
  <c r="G6" i="1"/>
  <c r="F6" i="1"/>
  <c r="E6" i="1"/>
  <c r="D6" i="1"/>
  <c r="D5" i="1" s="1"/>
  <c r="C6" i="1"/>
  <c r="B6" i="1"/>
  <c r="S5" i="1" l="1"/>
  <c r="R24" i="1"/>
  <c r="R5" i="1" s="1"/>
  <c r="C5" i="1"/>
  <c r="B5" i="1"/>
  <c r="F5" i="1"/>
  <c r="N5" i="1"/>
  <c r="G5" i="1"/>
  <c r="K5" i="1"/>
  <c r="E5" i="1"/>
  <c r="Q5" i="1"/>
  <c r="O5" i="1"/>
  <c r="J5" i="1"/>
  <c r="I5" i="1"/>
  <c r="M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Turrian Myriam BFS</author>
  </authors>
  <commentList>
    <comment ref="L4" authorId="0" shapeId="0" xr:uid="{49B20153-9F00-4428-A3D9-E1FC6622D97B}">
      <text>
        <r>
          <rPr>
            <b/>
            <sz val="9"/>
            <color indexed="81"/>
            <rFont val="Tahoma"/>
            <family val="2"/>
          </rPr>
          <t>Turrian Myriam BFS:</t>
        </r>
        <r>
          <rPr>
            <sz val="9"/>
            <color indexed="81"/>
            <rFont val="Tahoma"/>
            <family val="2"/>
          </rPr>
          <t xml:space="preserve">
version allemande note en bas de page pour l'année 2007</t>
        </r>
      </text>
    </comment>
  </commentList>
</comments>
</file>

<file path=xl/sharedStrings.xml><?xml version="1.0" encoding="utf-8"?>
<sst xmlns="http://schemas.openxmlformats.org/spreadsheetml/2006/main" count="53" uniqueCount="36">
  <si>
    <t>Source: SRG SSR</t>
  </si>
  <si>
    <t>Télévision</t>
  </si>
  <si>
    <t>Remarque:</t>
  </si>
  <si>
    <t>En heures</t>
  </si>
  <si>
    <t>Divertissement non-fictionel</t>
  </si>
  <si>
    <t>Total</t>
  </si>
  <si>
    <t>Fiction</t>
  </si>
  <si>
    <t>Information</t>
  </si>
  <si>
    <t>Documentaires</t>
  </si>
  <si>
    <t>Sport</t>
  </si>
  <si>
    <t>Formation / Sciences / Culture / Religion</t>
  </si>
  <si>
    <t>Culture</t>
  </si>
  <si>
    <t>Sciences</t>
  </si>
  <si>
    <t>Religion</t>
  </si>
  <si>
    <t>Musique</t>
  </si>
  <si>
    <t>Enfants / Jeunesse</t>
  </si>
  <si>
    <t>Publicité</t>
  </si>
  <si>
    <t>Présentation / Promotion</t>
  </si>
  <si>
    <t>Non affecté</t>
  </si>
  <si>
    <t>Rediffusions</t>
  </si>
  <si>
    <t>Premières diffusions</t>
  </si>
  <si>
    <t>T 16.03.01.03.05</t>
  </si>
  <si>
    <t>Formation</t>
  </si>
  <si>
    <t>Programmes de la SRG SSR selon la catégorie de contenu</t>
  </si>
  <si>
    <t>Tous les programmes de la SRG SSR, y.c. la diffusion par la SRG SSR d'émissions d'Euronews</t>
  </si>
  <si>
    <r>
      <t xml:space="preserve">Service </t>
    </r>
    <r>
      <rPr>
        <vertAlign val="superscript"/>
        <sz val="8"/>
        <rFont val="Arial"/>
        <family val="2"/>
      </rPr>
      <t>1)</t>
    </r>
  </si>
  <si>
    <r>
      <t xml:space="preserve">Divers </t>
    </r>
    <r>
      <rPr>
        <vertAlign val="superscript"/>
        <sz val="8"/>
        <rFont val="Arial"/>
        <family val="2"/>
      </rPr>
      <t>2)</t>
    </r>
  </si>
  <si>
    <t>Renseignements: 058 463 61 58, poku@bfs.admin.ch</t>
  </si>
  <si>
    <r>
      <t xml:space="preserve">2012 </t>
    </r>
    <r>
      <rPr>
        <vertAlign val="superscript"/>
        <sz val="8"/>
        <rFont val="Arial"/>
        <family val="2"/>
      </rPr>
      <t>3)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</si>
  <si>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Cette catégorie concerne des pannes, intermèdes, etc.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</si>
  <si>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La chaîne HD Suisse a été lancée en décembre 2007 et a cessé d’émettre en janvier 2012. La somme des heures de diffusion, notamment des rediffusions, a par conséquent augmenté en 2008 et diminué en 2012.</t>
    </r>
  </si>
  <si>
    <t>© OFS 2023</t>
  </si>
  <si>
    <t>Actualisé le 07.07.2023</t>
  </si>
  <si>
    <r>
      <t xml:space="preserve">2008 </t>
    </r>
    <r>
      <rPr>
        <vertAlign val="superscript"/>
        <sz val="8"/>
        <color rgb="FFFF0000"/>
        <rFont val="Arial"/>
        <family val="2"/>
      </rPr>
      <t>3)</t>
    </r>
  </si>
  <si>
    <t>Explications: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</si>
  <si>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Cette catégorie est constituée des contenus suivants: articles de service général, spots de collecte et de solidarité, panneaux d'affichage (sponsors), cartes météo.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</si>
</sst>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.0__;\-#,###,##0.0__;\-__;@__\ "/>
    <numFmt numFmtId="165" formatCode="#,###,##0__;\-#,###,##0__;0__;@__\ "/>
    <numFmt numFmtId="166" formatCode="####__\ "/>
    <numFmt numFmtId="167" formatCode="###,000"/>
  </numFmts>
  <fonts count="28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rgb="FF323232"/>
      <name val="Arial"/>
      <family val="2"/>
    </font>
    <font>
      <b/>
      <sz val="8"/>
      <color theme="1"/>
      <name val="Arial"/>
      <family val="2"/>
    </font>
    <font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CC00"/>
      <name val="Arial"/>
      <family val="2"/>
    </font>
    <font>
      <b/>
      <sz val="8"/>
      <color rgb="FF33CC33"/>
      <name val="Arial"/>
      <family val="2"/>
    </font>
    <font>
      <b/>
      <sz val="8"/>
      <color rgb="FFFF9900"/>
      <name val="Verdana"/>
      <family val="2"/>
    </font>
    <font>
      <b/>
      <sz val="8"/>
      <color rgb="FFFF9900"/>
      <name val="Arial"/>
      <family val="2"/>
    </font>
    <font>
      <b/>
      <sz val="8"/>
      <color rgb="FFFF0000"/>
      <name val="Arial"/>
      <family val="2"/>
    </font>
    <font>
      <b/>
      <sz val="8"/>
      <color rgb="FFFF0000"/>
      <name val="Verdana"/>
      <family val="2"/>
    </font>
    <font>
      <b/>
      <sz val="8"/>
      <color rgb="FF323232"/>
      <name val="Arial"/>
      <family val="2"/>
    </font>
    <font>
      <vertAlign val="superscript"/>
      <sz val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color rgb="FFDBE5F1"/>
      <name val="Verdana"/>
      <family val="2"/>
    </font>
    <font>
      <sz val="8"/>
      <color rgb="FF1F497D"/>
      <name val="Verdana"/>
      <family val="2"/>
    </font>
    <font>
      <vertAlign val="superscript"/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CDCDCD"/>
        <bgColor rgb="FF000000"/>
      </patternFill>
    </fill>
    <fill>
      <patternFill patternType="solid">
        <fgColor rgb="FFD7D7D7"/>
        <bgColor rgb="FF000000"/>
      </patternFill>
    </fill>
    <fill>
      <patternFill patternType="solid">
        <fgColor rgb="FFE1E1E1"/>
        <bgColor rgb="FF000000"/>
      </patternFill>
    </fill>
    <fill>
      <patternFill patternType="solid">
        <fgColor rgb="FFEBEBEB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AFAFA"/>
        <bgColor rgb="FF000000"/>
      </patternFill>
    </fill>
    <fill>
      <patternFill patternType="solid">
        <fgColor rgb="FFE1E1E1"/>
        <bgColor rgb="FFFFFFFF"/>
      </patternFill>
    </fill>
    <fill>
      <patternFill patternType="solid">
        <fgColor rgb="FFDBE5F1"/>
        <bgColor rgb="FFFFFFFF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323232"/>
      </left>
      <right style="thin">
        <color rgb="FF323232"/>
      </right>
      <top style="thin">
        <color rgb="FF323232"/>
      </top>
      <bottom style="thin">
        <color rgb="FF32323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646464"/>
      </left>
      <right style="thin">
        <color rgb="FF646464"/>
      </right>
      <top style="thin">
        <color rgb="FF646464"/>
      </top>
      <bottom style="thin">
        <color rgb="FF6464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8">
    <xf numFmtId="0" fontId="0" fillId="0" borderId="0"/>
    <xf numFmtId="0" fontId="5" fillId="0" borderId="0"/>
    <xf numFmtId="0" fontId="8" fillId="0" borderId="3" applyNumberFormat="0" applyFont="0" applyFill="0" applyAlignment="0" applyProtection="0"/>
    <xf numFmtId="167" fontId="9" fillId="0" borderId="4" applyNumberFormat="0" applyProtection="0">
      <alignment horizontal="right" vertical="center"/>
    </xf>
    <xf numFmtId="167" fontId="10" fillId="0" borderId="5" applyNumberFormat="0" applyProtection="0">
      <alignment horizontal="right" vertical="center"/>
    </xf>
    <xf numFmtId="0" fontId="10" fillId="5" borderId="6" applyNumberFormat="0" applyAlignment="0" applyProtection="0">
      <alignment horizontal="left" vertical="center" indent="1"/>
    </xf>
    <xf numFmtId="0" fontId="8" fillId="6" borderId="7" applyNumberFormat="0" applyAlignment="0" applyProtection="0">
      <alignment horizontal="left" vertical="center" indent="1"/>
    </xf>
    <xf numFmtId="0" fontId="8" fillId="6" borderId="7" applyNumberFormat="0" applyAlignment="0" applyProtection="0">
      <alignment horizontal="left" vertical="center" indent="1"/>
    </xf>
    <xf numFmtId="0" fontId="11" fillId="0" borderId="8" applyNumberFormat="0" applyFill="0" applyBorder="0" applyAlignment="0" applyProtection="0"/>
    <xf numFmtId="0" fontId="12" fillId="0" borderId="8" applyBorder="0" applyAlignment="0" applyProtection="0"/>
    <xf numFmtId="167" fontId="13" fillId="7" borderId="9" applyNumberFormat="0" applyBorder="0" applyAlignment="0" applyProtection="0">
      <alignment horizontal="right" vertical="center" indent="1"/>
    </xf>
    <xf numFmtId="167" fontId="14" fillId="8" borderId="9" applyNumberFormat="0" applyBorder="0" applyAlignment="0" applyProtection="0">
      <alignment horizontal="right" vertical="center" indent="1"/>
    </xf>
    <xf numFmtId="167" fontId="14" fillId="9" borderId="9" applyNumberFormat="0" applyBorder="0" applyAlignment="0" applyProtection="0">
      <alignment horizontal="right" vertical="center" indent="1"/>
    </xf>
    <xf numFmtId="167" fontId="15" fillId="10" borderId="9" applyNumberFormat="0" applyBorder="0" applyAlignment="0" applyProtection="0">
      <alignment horizontal="right" vertical="center" indent="1"/>
    </xf>
    <xf numFmtId="167" fontId="16" fillId="11" borderId="9" applyNumberFormat="0" applyBorder="0" applyAlignment="0" applyProtection="0">
      <alignment horizontal="right" vertical="center" indent="1"/>
    </xf>
    <xf numFmtId="167" fontId="16" fillId="12" borderId="9" applyNumberFormat="0" applyBorder="0" applyAlignment="0" applyProtection="0">
      <alignment horizontal="right" vertical="center" indent="1"/>
    </xf>
    <xf numFmtId="167" fontId="17" fillId="13" borderId="9" applyNumberFormat="0" applyBorder="0" applyAlignment="0" applyProtection="0">
      <alignment horizontal="right" vertical="center" indent="1"/>
    </xf>
    <xf numFmtId="167" fontId="17" fillId="14" borderId="9" applyNumberFormat="0" applyBorder="0" applyAlignment="0" applyProtection="0">
      <alignment horizontal="right" vertical="center" indent="1"/>
    </xf>
    <xf numFmtId="167" fontId="18" fillId="15" borderId="9" applyNumberFormat="0" applyBorder="0" applyAlignment="0" applyProtection="0">
      <alignment horizontal="right" vertical="center" indent="1"/>
    </xf>
    <xf numFmtId="0" fontId="8" fillId="16" borderId="10" applyNumberFormat="0" applyAlignment="0" applyProtection="0">
      <alignment horizontal="left" vertical="center" indent="1"/>
    </xf>
    <xf numFmtId="0" fontId="9" fillId="17" borderId="6" applyNumberFormat="0" applyAlignment="0" applyProtection="0">
      <alignment horizontal="left" vertical="center" indent="1"/>
    </xf>
    <xf numFmtId="0" fontId="9" fillId="18" borderId="6" applyNumberFormat="0" applyAlignment="0" applyProtection="0">
      <alignment horizontal="left" vertical="center" indent="1"/>
    </xf>
    <xf numFmtId="0" fontId="9" fillId="19" borderId="11" applyNumberFormat="0" applyAlignment="0" applyProtection="0">
      <alignment horizontal="left" vertical="center" indent="1"/>
    </xf>
    <xf numFmtId="0" fontId="9" fillId="20" borderId="11" applyNumberFormat="0" applyAlignment="0" applyProtection="0">
      <alignment horizontal="left" vertical="center" indent="1"/>
    </xf>
    <xf numFmtId="0" fontId="9" fillId="21" borderId="5" applyNumberFormat="0" applyAlignment="0" applyProtection="0">
      <alignment horizontal="left" vertical="center" indent="1"/>
    </xf>
    <xf numFmtId="0" fontId="9" fillId="22" borderId="10" applyNumberFormat="0" applyAlignment="0" applyProtection="0">
      <alignment horizontal="left" vertical="center" indent="1"/>
    </xf>
    <xf numFmtId="167" fontId="9" fillId="21" borderId="12" applyNumberFormat="0" applyBorder="0" applyProtection="0">
      <alignment horizontal="right" vertical="center"/>
    </xf>
    <xf numFmtId="167" fontId="19" fillId="21" borderId="7" applyNumberFormat="0" applyBorder="0" applyProtection="0">
      <alignment horizontal="right" vertical="center"/>
    </xf>
    <xf numFmtId="167" fontId="9" fillId="23" borderId="6" applyNumberFormat="0" applyAlignment="0" applyProtection="0">
      <alignment horizontal="left" vertical="center" indent="1"/>
    </xf>
    <xf numFmtId="0" fontId="19" fillId="19" borderId="6" applyNumberFormat="0" applyAlignment="0" applyProtection="0">
      <alignment horizontal="left" vertical="center" indent="1"/>
    </xf>
    <xf numFmtId="0" fontId="9" fillId="21" borderId="5" applyNumberFormat="0" applyAlignment="0" applyProtection="0">
      <alignment horizontal="left" vertical="center" indent="1"/>
    </xf>
    <xf numFmtId="167" fontId="19" fillId="21" borderId="5" applyNumberFormat="0" applyProtection="0">
      <alignment horizontal="right" vertical="center"/>
    </xf>
    <xf numFmtId="0" fontId="21" fillId="0" borderId="0"/>
    <xf numFmtId="0" fontId="5" fillId="0" borderId="0"/>
    <xf numFmtId="167" fontId="23" fillId="24" borderId="0" applyNumberFormat="0" applyAlignment="0" applyProtection="0">
      <alignment horizontal="left" vertical="center" indent="1"/>
    </xf>
    <xf numFmtId="0" fontId="8" fillId="0" borderId="15" applyNumberFormat="0" applyFont="0" applyFill="0" applyAlignment="0" applyProtection="0"/>
    <xf numFmtId="167" fontId="24" fillId="24" borderId="3" applyNumberFormat="0" applyAlignment="0" applyProtection="0">
      <alignment horizontal="left" vertical="center" indent="1"/>
    </xf>
    <xf numFmtId="167" fontId="24" fillId="0" borderId="12" applyNumberFormat="0" applyFill="0" applyBorder="0" applyAlignment="0" applyProtection="0">
      <alignment horizontal="right" vertical="center"/>
    </xf>
  </cellStyleXfs>
  <cellXfs count="49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6" fillId="3" borderId="0" xfId="0" applyFont="1" applyFill="1" applyBorder="1"/>
    <xf numFmtId="0" fontId="6" fillId="3" borderId="0" xfId="0" applyFont="1" applyFill="1"/>
    <xf numFmtId="0" fontId="1" fillId="3" borderId="1" xfId="0" applyFont="1" applyFill="1" applyBorder="1" applyAlignment="1">
      <alignment horizontal="right" vertical="center"/>
    </xf>
    <xf numFmtId="165" fontId="7" fillId="3" borderId="0" xfId="0" applyNumberFormat="1" applyFont="1" applyFill="1" applyBorder="1" applyAlignment="1">
      <alignment vertical="center"/>
    </xf>
    <xf numFmtId="165" fontId="7" fillId="3" borderId="0" xfId="0" applyNumberFormat="1" applyFont="1" applyFill="1" applyBorder="1" applyAlignment="1">
      <alignment horizontal="right" vertical="center"/>
    </xf>
    <xf numFmtId="165" fontId="7" fillId="3" borderId="2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wrapText="1"/>
    </xf>
    <xf numFmtId="165" fontId="1" fillId="3" borderId="0" xfId="0" applyNumberFormat="1" applyFont="1" applyFill="1" applyBorder="1" applyAlignment="1">
      <alignment horizontal="right" vertical="center"/>
    </xf>
    <xf numFmtId="0" fontId="1" fillId="3" borderId="0" xfId="0" applyFont="1" applyFill="1"/>
    <xf numFmtId="0" fontId="1" fillId="3" borderId="0" xfId="0" applyFont="1" applyFill="1" applyBorder="1" applyAlignment="1">
      <alignment horizontal="left" wrapText="1" indent="1"/>
    </xf>
    <xf numFmtId="0" fontId="1" fillId="3" borderId="2" xfId="0" applyFont="1" applyFill="1" applyBorder="1" applyAlignment="1">
      <alignment wrapText="1"/>
    </xf>
    <xf numFmtId="164" fontId="1" fillId="2" borderId="2" xfId="0" applyNumberFormat="1" applyFont="1" applyFill="1" applyBorder="1" applyAlignment="1">
      <alignment horizontal="right" vertical="center"/>
    </xf>
    <xf numFmtId="165" fontId="1" fillId="3" borderId="2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 wrapText="1"/>
    </xf>
    <xf numFmtId="165" fontId="1" fillId="3" borderId="0" xfId="0" applyNumberFormat="1" applyFont="1" applyFill="1" applyBorder="1" applyAlignment="1">
      <alignment vertical="center"/>
    </xf>
    <xf numFmtId="0" fontId="7" fillId="3" borderId="0" xfId="0" applyFont="1" applyFill="1"/>
    <xf numFmtId="164" fontId="1" fillId="2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/>
    <xf numFmtId="3" fontId="5" fillId="3" borderId="0" xfId="0" applyNumberFormat="1" applyFont="1" applyFill="1"/>
    <xf numFmtId="0" fontId="5" fillId="3" borderId="0" xfId="0" applyFont="1" applyFill="1"/>
    <xf numFmtId="3" fontId="7" fillId="3" borderId="2" xfId="0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3" fontId="1" fillId="3" borderId="0" xfId="0" applyNumberFormat="1" applyFont="1" applyFill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6" fillId="3" borderId="0" xfId="0" applyNumberFormat="1" applyFont="1" applyFill="1"/>
    <xf numFmtId="3" fontId="1" fillId="2" borderId="0" xfId="0" applyNumberFormat="1" applyFont="1" applyFill="1" applyBorder="1" applyAlignment="1">
      <alignment horizontal="right" vertical="center"/>
    </xf>
    <xf numFmtId="0" fontId="22" fillId="3" borderId="0" xfId="32" applyFont="1" applyFill="1"/>
    <xf numFmtId="0" fontId="4" fillId="3" borderId="0" xfId="32" applyFont="1" applyFill="1"/>
    <xf numFmtId="3" fontId="1" fillId="3" borderId="2" xfId="0" applyNumberFormat="1" applyFont="1" applyFill="1" applyBorder="1" applyAlignment="1">
      <alignment horizontal="right" vertical="center"/>
    </xf>
    <xf numFmtId="3" fontId="7" fillId="3" borderId="2" xfId="33" applyNumberFormat="1" applyFont="1" applyFill="1" applyBorder="1" applyAlignment="1">
      <alignment horizontal="right" vertical="center"/>
    </xf>
    <xf numFmtId="3" fontId="1" fillId="4" borderId="1" xfId="33" applyNumberFormat="1" applyFont="1" applyFill="1" applyBorder="1" applyAlignment="1">
      <alignment horizontal="right" vertical="center"/>
    </xf>
    <xf numFmtId="3" fontId="1" fillId="3" borderId="0" xfId="33" applyNumberFormat="1" applyFont="1" applyFill="1" applyBorder="1" applyAlignment="1">
      <alignment horizontal="right" vertical="center"/>
    </xf>
    <xf numFmtId="164" fontId="1" fillId="2" borderId="2" xfId="33" applyNumberFormat="1" applyFont="1" applyFill="1" applyBorder="1" applyAlignment="1">
      <alignment horizontal="right" vertical="center"/>
    </xf>
    <xf numFmtId="166" fontId="1" fillId="3" borderId="14" xfId="0" quotePrefix="1" applyNumberFormat="1" applyFont="1" applyFill="1" applyBorder="1" applyAlignment="1">
      <alignment horizontal="right" vertical="center"/>
    </xf>
    <xf numFmtId="166" fontId="1" fillId="3" borderId="14" xfId="0" applyNumberFormat="1" applyFont="1" applyFill="1" applyBorder="1" applyAlignment="1">
      <alignment horizontal="right" vertical="center"/>
    </xf>
    <xf numFmtId="166" fontId="1" fillId="3" borderId="13" xfId="33" applyNumberFormat="1" applyFont="1" applyFill="1" applyBorder="1" applyAlignment="1">
      <alignment horizontal="right" vertical="center"/>
    </xf>
    <xf numFmtId="0" fontId="1" fillId="3" borderId="0" xfId="0" applyFont="1" applyFill="1" applyAlignment="1"/>
    <xf numFmtId="3" fontId="1" fillId="3" borderId="2" xfId="33" applyNumberFormat="1" applyFont="1" applyFill="1" applyBorder="1" applyAlignment="1">
      <alignment horizontal="right" vertical="center"/>
    </xf>
    <xf numFmtId="0" fontId="1" fillId="3" borderId="0" xfId="32" applyFont="1" applyFill="1"/>
    <xf numFmtId="0" fontId="1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1" fillId="3" borderId="0" xfId="0" applyFont="1" applyFill="1" applyAlignment="1"/>
    <xf numFmtId="0" fontId="5" fillId="0" borderId="0" xfId="0" applyFont="1" applyAlignment="1"/>
  </cellXfs>
  <cellStyles count="38">
    <cellStyle name="Normal" xfId="0" builtinId="0"/>
    <cellStyle name="Normal 2" xfId="33" xr:uid="{00000000-0005-0000-0000-000001000000}"/>
    <cellStyle name="SAPBorder" xfId="2" xr:uid="{00000000-0005-0000-0000-000002000000}"/>
    <cellStyle name="SAPDataCell" xfId="3" xr:uid="{00000000-0005-0000-0000-000003000000}"/>
    <cellStyle name="SAPDataRemoved" xfId="34" xr:uid="{308B41F5-972D-4C37-BAC8-EF21D95F850D}"/>
    <cellStyle name="SAPDataTotalCell" xfId="4" xr:uid="{00000000-0005-0000-0000-000004000000}"/>
    <cellStyle name="SAPDimensionCell" xfId="5" xr:uid="{00000000-0005-0000-0000-000005000000}"/>
    <cellStyle name="SAPEditableDataCell" xfId="6" xr:uid="{00000000-0005-0000-0000-000006000000}"/>
    <cellStyle name="SAPEditableDataTotalCell" xfId="7" xr:uid="{00000000-0005-0000-0000-000007000000}"/>
    <cellStyle name="SAPEmphasized" xfId="8" xr:uid="{00000000-0005-0000-0000-000008000000}"/>
    <cellStyle name="SAPEmphasizedTotal" xfId="9" xr:uid="{00000000-0005-0000-0000-000009000000}"/>
    <cellStyle name="SAPError" xfId="35" xr:uid="{306B84B4-3BEE-4B84-9240-33801428F313}"/>
    <cellStyle name="SAPExceptionLevel1" xfId="10" xr:uid="{00000000-0005-0000-0000-00000A000000}"/>
    <cellStyle name="SAPExceptionLevel2" xfId="11" xr:uid="{00000000-0005-0000-0000-00000B000000}"/>
    <cellStyle name="SAPExceptionLevel3" xfId="12" xr:uid="{00000000-0005-0000-0000-00000C000000}"/>
    <cellStyle name="SAPExceptionLevel4" xfId="13" xr:uid="{00000000-0005-0000-0000-00000D000000}"/>
    <cellStyle name="SAPExceptionLevel5" xfId="14" xr:uid="{00000000-0005-0000-0000-00000E000000}"/>
    <cellStyle name="SAPExceptionLevel6" xfId="15" xr:uid="{00000000-0005-0000-0000-00000F000000}"/>
    <cellStyle name="SAPExceptionLevel7" xfId="16" xr:uid="{00000000-0005-0000-0000-000010000000}"/>
    <cellStyle name="SAPExceptionLevel8" xfId="17" xr:uid="{00000000-0005-0000-0000-000011000000}"/>
    <cellStyle name="SAPExceptionLevel9" xfId="18" xr:uid="{00000000-0005-0000-0000-000012000000}"/>
    <cellStyle name="SAPGroupingFillCell" xfId="36" xr:uid="{407CF80B-365B-47B5-8ED1-1795E62577D2}"/>
    <cellStyle name="SAPHierarchyCell" xfId="19" xr:uid="{00000000-0005-0000-0000-000013000000}"/>
    <cellStyle name="SAPHierarchyCell0" xfId="20" xr:uid="{00000000-0005-0000-0000-000014000000}"/>
    <cellStyle name="SAPHierarchyCell1" xfId="21" xr:uid="{00000000-0005-0000-0000-000015000000}"/>
    <cellStyle name="SAPHierarchyCell2" xfId="22" xr:uid="{00000000-0005-0000-0000-000016000000}"/>
    <cellStyle name="SAPHierarchyCell3" xfId="23" xr:uid="{00000000-0005-0000-0000-000017000000}"/>
    <cellStyle name="SAPHierarchyCell4" xfId="24" xr:uid="{00000000-0005-0000-0000-000018000000}"/>
    <cellStyle name="SAPHierarchyOddCell" xfId="25" xr:uid="{00000000-0005-0000-0000-000019000000}"/>
    <cellStyle name="SAPLockedDataCell" xfId="26" xr:uid="{00000000-0005-0000-0000-00001A000000}"/>
    <cellStyle name="SAPLockedDataTotalCell" xfId="27" xr:uid="{00000000-0005-0000-0000-00001B000000}"/>
    <cellStyle name="SAPMemberCell" xfId="28" xr:uid="{00000000-0005-0000-0000-00001C000000}"/>
    <cellStyle name="SAPMemberTotalCell" xfId="29" xr:uid="{00000000-0005-0000-0000-00001D000000}"/>
    <cellStyle name="SAPMessageText" xfId="37" xr:uid="{8A36CFA2-8607-427F-85E9-150306253405}"/>
    <cellStyle name="SAPReadonlyDataCell" xfId="30" xr:uid="{00000000-0005-0000-0000-00001E000000}"/>
    <cellStyle name="SAPReadonlyDataTotalCell" xfId="31" xr:uid="{00000000-0005-0000-0000-00001F000000}"/>
    <cellStyle name="Standard 2" xfId="32" xr:uid="{00000000-0005-0000-0000-000020000000}"/>
    <cellStyle name="Standard_Mappe2" xfId="1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1.42578125" defaultRowHeight="12.75" x14ac:dyDescent="0.2"/>
  <cols>
    <col min="1" max="1" width="32.140625" style="25" customWidth="1"/>
    <col min="2" max="21" width="6.85546875" style="25" customWidth="1"/>
    <col min="22" max="22" width="6.85546875" style="24" customWidth="1"/>
    <col min="23" max="26" width="6.85546875" style="25" customWidth="1"/>
    <col min="27" max="16384" width="11.42578125" style="25"/>
  </cols>
  <sheetData>
    <row r="1" spans="1:26" x14ac:dyDescent="0.2">
      <c r="A1" s="1" t="s">
        <v>1</v>
      </c>
      <c r="S1" s="3"/>
      <c r="T1" s="3"/>
      <c r="Y1" s="3"/>
      <c r="Z1" s="3" t="s">
        <v>21</v>
      </c>
    </row>
    <row r="2" spans="1:26" x14ac:dyDescent="0.2">
      <c r="A2" s="2" t="s">
        <v>23</v>
      </c>
      <c r="P2" s="3"/>
      <c r="Q2" s="3"/>
      <c r="S2" s="3"/>
      <c r="T2" s="3"/>
      <c r="U2" s="3"/>
      <c r="W2" s="3"/>
      <c r="X2" s="3"/>
    </row>
    <row r="3" spans="1:26" x14ac:dyDescent="0.2">
      <c r="A3" s="2" t="s">
        <v>3</v>
      </c>
    </row>
    <row r="4" spans="1:26" ht="17.45" customHeight="1" x14ac:dyDescent="0.2">
      <c r="A4" s="6"/>
      <c r="B4" s="39">
        <v>1998</v>
      </c>
      <c r="C4" s="39">
        <v>1999</v>
      </c>
      <c r="D4" s="39">
        <v>2000</v>
      </c>
      <c r="E4" s="39">
        <v>2001</v>
      </c>
      <c r="F4" s="39">
        <v>2002</v>
      </c>
      <c r="G4" s="39">
        <v>2003</v>
      </c>
      <c r="H4" s="39">
        <v>2004</v>
      </c>
      <c r="I4" s="39">
        <v>2005</v>
      </c>
      <c r="J4" s="39">
        <v>2006</v>
      </c>
      <c r="K4" s="39">
        <v>2007</v>
      </c>
      <c r="L4" s="39" t="s">
        <v>33</v>
      </c>
      <c r="M4" s="39">
        <v>2009</v>
      </c>
      <c r="N4" s="39">
        <v>2010</v>
      </c>
      <c r="O4" s="39">
        <v>2011</v>
      </c>
      <c r="P4" s="40" t="s">
        <v>28</v>
      </c>
      <c r="Q4" s="40">
        <v>2013</v>
      </c>
      <c r="R4" s="40">
        <v>2014</v>
      </c>
      <c r="S4" s="40">
        <v>2015</v>
      </c>
      <c r="T4" s="40">
        <v>2016</v>
      </c>
      <c r="U4" s="40">
        <v>2017</v>
      </c>
      <c r="V4" s="40">
        <v>2018</v>
      </c>
      <c r="W4" s="40">
        <v>2019</v>
      </c>
      <c r="X4" s="40">
        <v>2020</v>
      </c>
      <c r="Y4" s="41">
        <v>2021</v>
      </c>
      <c r="Z4" s="41">
        <v>2022</v>
      </c>
    </row>
    <row r="5" spans="1:26" s="4" customFormat="1" x14ac:dyDescent="0.2">
      <c r="A5" s="7" t="s">
        <v>5</v>
      </c>
      <c r="B5" s="8">
        <f t="shared" ref="B5:S5" si="0">SUM(B6,B24)</f>
        <v>50966.902499999982</v>
      </c>
      <c r="C5" s="8">
        <f t="shared" si="0"/>
        <v>56572.283055555541</v>
      </c>
      <c r="D5" s="8">
        <f t="shared" si="0"/>
        <v>60075.209444444496</v>
      </c>
      <c r="E5" s="8">
        <f t="shared" si="0"/>
        <v>59694.318888888833</v>
      </c>
      <c r="F5" s="8">
        <f t="shared" si="0"/>
        <v>62318.884722222181</v>
      </c>
      <c r="G5" s="8">
        <f t="shared" si="0"/>
        <v>66000.724722222163</v>
      </c>
      <c r="H5" s="8">
        <f t="shared" si="0"/>
        <v>65951.6338888889</v>
      </c>
      <c r="I5" s="8">
        <f t="shared" si="0"/>
        <v>65683.064166666649</v>
      </c>
      <c r="J5" s="8">
        <f t="shared" si="0"/>
        <v>64338.357222222192</v>
      </c>
      <c r="K5" s="8">
        <f t="shared" si="0"/>
        <v>64517.092500000042</v>
      </c>
      <c r="L5" s="8">
        <f t="shared" si="0"/>
        <v>72862.978333333303</v>
      </c>
      <c r="M5" s="8">
        <f t="shared" si="0"/>
        <v>73755.588055555534</v>
      </c>
      <c r="N5" s="8">
        <f t="shared" si="0"/>
        <v>74808.496944444472</v>
      </c>
      <c r="O5" s="8">
        <f t="shared" si="0"/>
        <v>75014.421388888848</v>
      </c>
      <c r="P5" s="8">
        <f t="shared" si="0"/>
        <v>67514.880555555588</v>
      </c>
      <c r="Q5" s="8">
        <f t="shared" si="0"/>
        <v>66673.153611111164</v>
      </c>
      <c r="R5" s="8">
        <f t="shared" si="0"/>
        <v>67719.679999999993</v>
      </c>
      <c r="S5" s="8">
        <f t="shared" si="0"/>
        <v>67834.132777777777</v>
      </c>
      <c r="T5" s="9">
        <v>68899.791944444427</v>
      </c>
      <c r="U5" s="9">
        <v>68561</v>
      </c>
      <c r="V5" s="26">
        <v>68498</v>
      </c>
      <c r="W5" s="26">
        <v>68881.236999999994</v>
      </c>
      <c r="X5" s="26">
        <v>69595.357777777739</v>
      </c>
      <c r="Y5" s="35">
        <v>69324.435555555596</v>
      </c>
      <c r="Z5" s="35">
        <v>69419.822222222196</v>
      </c>
    </row>
    <row r="6" spans="1:26" x14ac:dyDescent="0.2">
      <c r="A6" s="10" t="s">
        <v>20</v>
      </c>
      <c r="B6" s="11">
        <f>SUM(B7:B12,B17:B23)</f>
        <v>32657.739722222206</v>
      </c>
      <c r="C6" s="11">
        <f t="shared" ref="C6:P6" si="1">SUM(C7:C12,C17:C23)</f>
        <v>35303.297222222216</v>
      </c>
      <c r="D6" s="11">
        <f t="shared" si="1"/>
        <v>37567.518888888946</v>
      </c>
      <c r="E6" s="11">
        <f t="shared" si="1"/>
        <v>30786.427777777764</v>
      </c>
      <c r="F6" s="11">
        <f t="shared" si="1"/>
        <v>31015.598888888893</v>
      </c>
      <c r="G6" s="11">
        <f t="shared" si="1"/>
        <v>31619.416111111113</v>
      </c>
      <c r="H6" s="11">
        <f t="shared" si="1"/>
        <v>31114.17777777779</v>
      </c>
      <c r="I6" s="11">
        <f t="shared" si="1"/>
        <v>28399.42055555556</v>
      </c>
      <c r="J6" s="11">
        <f t="shared" si="1"/>
        <v>28192.594444444439</v>
      </c>
      <c r="K6" s="11">
        <f t="shared" si="1"/>
        <v>26853.906666666659</v>
      </c>
      <c r="L6" s="11">
        <f t="shared" si="1"/>
        <v>27337.603611111103</v>
      </c>
      <c r="M6" s="11">
        <f t="shared" si="1"/>
        <v>27046.418055555539</v>
      </c>
      <c r="N6" s="11">
        <f t="shared" si="1"/>
        <v>28977.167500000007</v>
      </c>
      <c r="O6" s="11">
        <f t="shared" si="1"/>
        <v>28653.375833333339</v>
      </c>
      <c r="P6" s="11">
        <f t="shared" si="1"/>
        <v>27355.940000000006</v>
      </c>
      <c r="Q6" s="11">
        <f>SUM(Q7:Q12,Q17:Q23)</f>
        <v>26742.377222222221</v>
      </c>
      <c r="R6" s="11">
        <f>SUM(R7:R12,R17:R23)</f>
        <v>27422</v>
      </c>
      <c r="S6" s="11">
        <f>SUM(S7:S12,S17:S23)</f>
        <v>25931.132777777781</v>
      </c>
      <c r="T6" s="11">
        <v>26433.743055555555</v>
      </c>
      <c r="U6" s="11">
        <v>25895</v>
      </c>
      <c r="V6" s="27">
        <v>26562</v>
      </c>
      <c r="W6" s="27">
        <v>25700.655999999999</v>
      </c>
      <c r="X6" s="27">
        <v>24613.885555555564</v>
      </c>
      <c r="Y6" s="36">
        <v>26353.811111111099</v>
      </c>
      <c r="Z6" s="36">
        <v>25815.033611111099</v>
      </c>
    </row>
    <row r="7" spans="1:26" x14ac:dyDescent="0.2">
      <c r="A7" s="12" t="s">
        <v>6</v>
      </c>
      <c r="B7" s="13">
        <v>6072.6752777777801</v>
      </c>
      <c r="C7" s="13">
        <v>6175.2258333333302</v>
      </c>
      <c r="D7" s="13">
        <v>6381.9727777777798</v>
      </c>
      <c r="E7" s="13">
        <v>6160.2744444444397</v>
      </c>
      <c r="F7" s="13">
        <v>5742.9583333333303</v>
      </c>
      <c r="G7" s="13">
        <v>5804.6741666666703</v>
      </c>
      <c r="H7" s="13">
        <v>5942.2427777777802</v>
      </c>
      <c r="I7" s="13">
        <v>6750.2722222222201</v>
      </c>
      <c r="J7" s="13">
        <v>7020.0516666666699</v>
      </c>
      <c r="K7" s="13">
        <v>6665.1497222222197</v>
      </c>
      <c r="L7" s="13">
        <v>6777.3549999999996</v>
      </c>
      <c r="M7" s="13">
        <v>6741.9933333333302</v>
      </c>
      <c r="N7" s="13">
        <v>7578.4266666666699</v>
      </c>
      <c r="O7" s="13">
        <v>7236.31805555556</v>
      </c>
      <c r="P7" s="13">
        <v>6392.6980555555601</v>
      </c>
      <c r="Q7" s="13">
        <v>6181.8813888888899</v>
      </c>
      <c r="R7" s="13">
        <v>6219</v>
      </c>
      <c r="S7" s="13">
        <v>6192.0141666666696</v>
      </c>
      <c r="T7" s="13">
        <v>6080.88083333333</v>
      </c>
      <c r="U7" s="13">
        <v>6319</v>
      </c>
      <c r="V7" s="28">
        <v>6539</v>
      </c>
      <c r="W7" s="28">
        <v>6118.0709999999999</v>
      </c>
      <c r="X7" s="28">
        <v>6161.2150000000001</v>
      </c>
      <c r="Y7" s="37">
        <v>5612.39222222222</v>
      </c>
      <c r="Z7" s="37">
        <v>5105.2533333333304</v>
      </c>
    </row>
    <row r="8" spans="1:26" ht="13.9" customHeight="1" x14ac:dyDescent="0.2">
      <c r="A8" s="12" t="s">
        <v>4</v>
      </c>
      <c r="B8" s="13">
        <v>1126.24583333333</v>
      </c>
      <c r="C8" s="13">
        <v>1253.45027777778</v>
      </c>
      <c r="D8" s="13">
        <v>1168.3966666666699</v>
      </c>
      <c r="E8" s="13">
        <v>1435.14361111111</v>
      </c>
      <c r="F8" s="13">
        <v>1085.9272222222201</v>
      </c>
      <c r="G8" s="13">
        <v>1079.0216666666699</v>
      </c>
      <c r="H8" s="13">
        <v>1069.60666666667</v>
      </c>
      <c r="I8" s="13">
        <v>1307.4066666666699</v>
      </c>
      <c r="J8" s="13">
        <v>1089.0516666666699</v>
      </c>
      <c r="K8" s="13">
        <v>1101.5858333333299</v>
      </c>
      <c r="L8" s="13">
        <v>1143.7602777777799</v>
      </c>
      <c r="M8" s="13">
        <v>1225.0902777777801</v>
      </c>
      <c r="N8" s="13">
        <v>1181.0758333333299</v>
      </c>
      <c r="O8" s="13">
        <v>1307.5263888888901</v>
      </c>
      <c r="P8" s="13">
        <v>1326.97416666667</v>
      </c>
      <c r="Q8" s="13">
        <v>1192.62472222222</v>
      </c>
      <c r="R8" s="13">
        <v>1196</v>
      </c>
      <c r="S8" s="13">
        <v>1325.49416666667</v>
      </c>
      <c r="T8" s="13">
        <v>1127.0733333333301</v>
      </c>
      <c r="U8" s="13">
        <v>1141</v>
      </c>
      <c r="V8" s="28">
        <v>1124</v>
      </c>
      <c r="W8" s="28">
        <v>996.01800000000003</v>
      </c>
      <c r="X8" s="28">
        <v>851.118333333333</v>
      </c>
      <c r="Y8" s="37">
        <v>894.47222222222194</v>
      </c>
      <c r="Z8" s="37">
        <v>905.76416666666705</v>
      </c>
    </row>
    <row r="9" spans="1:26" ht="13.9" customHeight="1" x14ac:dyDescent="0.2">
      <c r="A9" s="12" t="s">
        <v>7</v>
      </c>
      <c r="B9" s="13">
        <v>9564.4383333333299</v>
      </c>
      <c r="C9" s="13">
        <v>8983.6327777777806</v>
      </c>
      <c r="D9" s="13">
        <v>8576.5222222222201</v>
      </c>
      <c r="E9" s="13">
        <v>8465.9072222222203</v>
      </c>
      <c r="F9" s="13">
        <v>8166.1977777777802</v>
      </c>
      <c r="G9" s="13">
        <v>7941.7369444444403</v>
      </c>
      <c r="H9" s="13">
        <v>6135.6611111111097</v>
      </c>
      <c r="I9" s="13">
        <v>5561.2891666666701</v>
      </c>
      <c r="J9" s="13">
        <v>7412.3061111111101</v>
      </c>
      <c r="K9" s="13">
        <v>7348.8261111111096</v>
      </c>
      <c r="L9" s="13">
        <v>7232.9750000000004</v>
      </c>
      <c r="M9" s="13">
        <v>7147.9219444444398</v>
      </c>
      <c r="N9" s="13">
        <v>6799.4980555555603</v>
      </c>
      <c r="O9" s="13">
        <v>7651.74416666667</v>
      </c>
      <c r="P9" s="13">
        <v>7395.2550000000001</v>
      </c>
      <c r="Q9" s="13">
        <v>7400.0413888888897</v>
      </c>
      <c r="R9" s="13">
        <v>7083</v>
      </c>
      <c r="S9" s="13">
        <v>6493.2530555555531</v>
      </c>
      <c r="T9" s="13">
        <v>6462.6583333333301</v>
      </c>
      <c r="U9" s="13">
        <v>6470</v>
      </c>
      <c r="V9" s="28">
        <v>6297</v>
      </c>
      <c r="W9" s="28">
        <v>6062.5789999999997</v>
      </c>
      <c r="X9" s="28">
        <v>7121.8625000000002</v>
      </c>
      <c r="Y9" s="37">
        <v>7457.3019444444399</v>
      </c>
      <c r="Z9" s="37">
        <v>7029.1213888888897</v>
      </c>
    </row>
    <row r="10" spans="1:26" ht="13.9" customHeight="1" x14ac:dyDescent="0.2">
      <c r="A10" s="12" t="s">
        <v>8</v>
      </c>
      <c r="B10" s="13">
        <v>274.57749999999999</v>
      </c>
      <c r="C10" s="13">
        <v>321.68444444444401</v>
      </c>
      <c r="D10" s="13">
        <v>347.38277777777802</v>
      </c>
      <c r="E10" s="13">
        <v>357.03666666666697</v>
      </c>
      <c r="F10" s="13">
        <v>373.860555555556</v>
      </c>
      <c r="G10" s="13">
        <v>234.35833333333301</v>
      </c>
      <c r="H10" s="13">
        <v>270.51277777777801</v>
      </c>
      <c r="I10" s="13">
        <v>564.79805555555595</v>
      </c>
      <c r="J10" s="13">
        <v>560.83333333333303</v>
      </c>
      <c r="K10" s="13">
        <v>729.65916666666703</v>
      </c>
      <c r="L10" s="13">
        <v>767.26666666666699</v>
      </c>
      <c r="M10" s="13">
        <v>843.85722222222205</v>
      </c>
      <c r="N10" s="13">
        <v>766.99861111111102</v>
      </c>
      <c r="O10" s="13">
        <v>806.03333333333296</v>
      </c>
      <c r="P10" s="13">
        <v>788.42277777777804</v>
      </c>
      <c r="Q10" s="13">
        <v>853.85666666666702</v>
      </c>
      <c r="R10" s="13">
        <v>780</v>
      </c>
      <c r="S10" s="13">
        <v>1038.18472222222</v>
      </c>
      <c r="T10" s="13">
        <v>804.67944444444402</v>
      </c>
      <c r="U10" s="13">
        <v>788</v>
      </c>
      <c r="V10" s="28">
        <v>700</v>
      </c>
      <c r="W10" s="28">
        <v>836.60400000000004</v>
      </c>
      <c r="X10" s="28">
        <v>662.17</v>
      </c>
      <c r="Y10" s="37">
        <v>532.02361111111099</v>
      </c>
      <c r="Z10" s="37">
        <v>534.00388888888904</v>
      </c>
    </row>
    <row r="11" spans="1:26" ht="13.9" customHeight="1" x14ac:dyDescent="0.2">
      <c r="A11" s="12" t="s">
        <v>9</v>
      </c>
      <c r="B11" s="13">
        <v>4539.6488888888898</v>
      </c>
      <c r="C11" s="13">
        <v>3792.1230555555599</v>
      </c>
      <c r="D11" s="13">
        <v>4149.9483333333301</v>
      </c>
      <c r="E11" s="13">
        <v>3751.5358333333302</v>
      </c>
      <c r="F11" s="13">
        <v>4051.1527777777801</v>
      </c>
      <c r="G11" s="13">
        <v>3767.1188888888901</v>
      </c>
      <c r="H11" s="13">
        <v>4200.0988888888896</v>
      </c>
      <c r="I11" s="13">
        <v>3796.3888888888901</v>
      </c>
      <c r="J11" s="13">
        <v>4656.5594444444396</v>
      </c>
      <c r="K11" s="13">
        <v>4035.4733333333302</v>
      </c>
      <c r="L11" s="13">
        <v>4401.9447222222198</v>
      </c>
      <c r="M11" s="13">
        <v>4356.4019444444402</v>
      </c>
      <c r="N11" s="13">
        <v>5499.1677777777804</v>
      </c>
      <c r="O11" s="13">
        <v>4347.4527777777803</v>
      </c>
      <c r="P11" s="13">
        <v>4793.19861111111</v>
      </c>
      <c r="Q11" s="13">
        <v>4440.3494444444405</v>
      </c>
      <c r="R11" s="13">
        <v>5347</v>
      </c>
      <c r="S11" s="13">
        <v>4533.1063888888903</v>
      </c>
      <c r="T11" s="13">
        <v>5759.1116666666703</v>
      </c>
      <c r="U11" s="13">
        <v>5042</v>
      </c>
      <c r="V11" s="28">
        <v>5919</v>
      </c>
      <c r="W11" s="28">
        <v>5291.8</v>
      </c>
      <c r="X11" s="28">
        <v>3709.6352777777802</v>
      </c>
      <c r="Y11" s="37">
        <v>6055.4449999999997</v>
      </c>
      <c r="Z11" s="37">
        <v>6485.6488888888898</v>
      </c>
    </row>
    <row r="12" spans="1:26" ht="13.9" customHeight="1" x14ac:dyDescent="0.2">
      <c r="A12" s="14" t="s">
        <v>10</v>
      </c>
      <c r="B12" s="13">
        <v>1398.5133333333299</v>
      </c>
      <c r="C12" s="13">
        <v>1439.0983333333299</v>
      </c>
      <c r="D12" s="13">
        <v>1459.9991666666699</v>
      </c>
      <c r="E12" s="13">
        <v>1482.9738888888901</v>
      </c>
      <c r="F12" s="13">
        <v>1375.27</v>
      </c>
      <c r="G12" s="13">
        <v>1403.345</v>
      </c>
      <c r="H12" s="13">
        <v>1347.5102777777799</v>
      </c>
      <c r="I12" s="13">
        <v>1638.60055555556</v>
      </c>
      <c r="J12" s="13">
        <v>1594.29944444444</v>
      </c>
      <c r="K12" s="13">
        <v>1462.3602777777801</v>
      </c>
      <c r="L12" s="13">
        <v>1567.49833333333</v>
      </c>
      <c r="M12" s="13">
        <v>1559.2794444444401</v>
      </c>
      <c r="N12" s="13">
        <v>1564.43027777778</v>
      </c>
      <c r="O12" s="13">
        <v>1660.3225</v>
      </c>
      <c r="P12" s="13">
        <v>1510.26694444444</v>
      </c>
      <c r="Q12" s="13">
        <v>1415.3186111111099</v>
      </c>
      <c r="R12" s="13">
        <v>1439</v>
      </c>
      <c r="S12" s="13">
        <v>1414.2886111111145</v>
      </c>
      <c r="T12" s="13">
        <v>1418.8811111111099</v>
      </c>
      <c r="U12" s="13">
        <v>1512</v>
      </c>
      <c r="V12" s="28">
        <v>1389</v>
      </c>
      <c r="W12" s="28">
        <v>1464.2370000000001</v>
      </c>
      <c r="X12" s="28">
        <v>1348.0841666666699</v>
      </c>
      <c r="Y12" s="37">
        <v>1076.5166666666701</v>
      </c>
      <c r="Z12" s="37">
        <v>1058.7008333333299</v>
      </c>
    </row>
    <row r="13" spans="1:26" ht="13.9" customHeight="1" x14ac:dyDescent="0.2">
      <c r="A13" s="15" t="s">
        <v>11</v>
      </c>
      <c r="B13" s="13">
        <v>491.566944444444</v>
      </c>
      <c r="C13" s="13">
        <v>505.50527777777802</v>
      </c>
      <c r="D13" s="13">
        <v>554.97305555555602</v>
      </c>
      <c r="E13" s="13">
        <v>577.64694444444399</v>
      </c>
      <c r="F13" s="13">
        <v>552.25638888888898</v>
      </c>
      <c r="G13" s="13">
        <v>551.95722222222196</v>
      </c>
      <c r="H13" s="13">
        <v>487.34527777777799</v>
      </c>
      <c r="I13" s="13">
        <v>597.55499999999995</v>
      </c>
      <c r="J13" s="13">
        <v>583.55416666666702</v>
      </c>
      <c r="K13" s="13">
        <v>491.23750000000001</v>
      </c>
      <c r="L13" s="13">
        <v>563.863055555556</v>
      </c>
      <c r="M13" s="13">
        <v>464.51666666666699</v>
      </c>
      <c r="N13" s="13">
        <v>558.13388888888903</v>
      </c>
      <c r="O13" s="13">
        <v>674.94027777777796</v>
      </c>
      <c r="P13" s="13">
        <v>576.09333333333302</v>
      </c>
      <c r="Q13" s="13">
        <v>504.30222222222199</v>
      </c>
      <c r="R13" s="13">
        <v>456</v>
      </c>
      <c r="S13" s="13">
        <v>485.60250000000002</v>
      </c>
      <c r="T13" s="13">
        <v>488.36222222222199</v>
      </c>
      <c r="U13" s="13">
        <v>624</v>
      </c>
      <c r="V13" s="28">
        <v>601</v>
      </c>
      <c r="W13" s="28">
        <v>593.87900000000002</v>
      </c>
      <c r="X13" s="28">
        <v>413.47277777777799</v>
      </c>
      <c r="Y13" s="37">
        <v>335.986388888889</v>
      </c>
      <c r="Z13" s="37">
        <v>375.34444444444398</v>
      </c>
    </row>
    <row r="14" spans="1:26" ht="13.9" customHeight="1" x14ac:dyDescent="0.2">
      <c r="A14" s="15" t="s">
        <v>22</v>
      </c>
      <c r="B14" s="13">
        <v>305.70166666666699</v>
      </c>
      <c r="C14" s="13">
        <v>339.45527777777801</v>
      </c>
      <c r="D14" s="13">
        <v>237.39027777777801</v>
      </c>
      <c r="E14" s="13">
        <v>253.50805555555601</v>
      </c>
      <c r="F14" s="13">
        <v>212.87194444444401</v>
      </c>
      <c r="G14" s="13">
        <v>242.73249999999999</v>
      </c>
      <c r="H14" s="13">
        <v>171.240555555556</v>
      </c>
      <c r="I14" s="13">
        <v>221.180833333333</v>
      </c>
      <c r="J14" s="13">
        <v>197.534722222222</v>
      </c>
      <c r="K14" s="13">
        <v>218.03555555555599</v>
      </c>
      <c r="L14" s="13">
        <v>225.13555555555601</v>
      </c>
      <c r="M14" s="13">
        <v>202.45638888888899</v>
      </c>
      <c r="N14" s="13">
        <v>184.70444444444399</v>
      </c>
      <c r="O14" s="13">
        <v>185.53111111111099</v>
      </c>
      <c r="P14" s="13">
        <v>162.43138888888899</v>
      </c>
      <c r="Q14" s="13">
        <v>187.29305555555601</v>
      </c>
      <c r="R14" s="13">
        <v>232</v>
      </c>
      <c r="S14" s="13">
        <v>192.291944444444</v>
      </c>
      <c r="T14" s="13">
        <v>151.669444444444</v>
      </c>
      <c r="U14" s="13">
        <v>144</v>
      </c>
      <c r="V14" s="28">
        <v>106</v>
      </c>
      <c r="W14" s="28">
        <v>158.458</v>
      </c>
      <c r="X14" s="28">
        <v>155.68138888888899</v>
      </c>
      <c r="Y14" s="37">
        <v>52.850277777777798</v>
      </c>
      <c r="Z14" s="37">
        <v>53.322222222222202</v>
      </c>
    </row>
    <row r="15" spans="1:26" ht="13.9" customHeight="1" x14ac:dyDescent="0.2">
      <c r="A15" s="15" t="s">
        <v>12</v>
      </c>
      <c r="B15" s="13">
        <v>415.82333333333298</v>
      </c>
      <c r="C15" s="13">
        <v>389.45888888888902</v>
      </c>
      <c r="D15" s="13">
        <v>478.340277777778</v>
      </c>
      <c r="E15" s="13">
        <v>449.24361111111102</v>
      </c>
      <c r="F15" s="13">
        <v>407.95277777777801</v>
      </c>
      <c r="G15" s="13">
        <v>397.657222222222</v>
      </c>
      <c r="H15" s="13">
        <v>469.76722222222202</v>
      </c>
      <c r="I15" s="13">
        <v>576.324166666667</v>
      </c>
      <c r="J15" s="13">
        <v>614.66861111111098</v>
      </c>
      <c r="K15" s="13">
        <v>560.48416666666697</v>
      </c>
      <c r="L15" s="13">
        <v>594.62555555555605</v>
      </c>
      <c r="M15" s="13">
        <v>709.56416666666701</v>
      </c>
      <c r="N15" s="13">
        <v>635.74222222222204</v>
      </c>
      <c r="O15" s="13">
        <v>607.62750000000005</v>
      </c>
      <c r="P15" s="13">
        <v>593.97027777777805</v>
      </c>
      <c r="Q15" s="13">
        <v>518.93277777777803</v>
      </c>
      <c r="R15" s="13">
        <f>568+1</f>
        <v>569</v>
      </c>
      <c r="S15" s="13">
        <v>558.52499999999975</v>
      </c>
      <c r="T15" s="13">
        <v>572.58500000000004</v>
      </c>
      <c r="U15" s="13">
        <v>573</v>
      </c>
      <c r="V15" s="28">
        <v>512</v>
      </c>
      <c r="W15" s="28">
        <v>558.87400000000002</v>
      </c>
      <c r="X15" s="28">
        <v>606.06777777777802</v>
      </c>
      <c r="Y15" s="37">
        <v>531.75027777777802</v>
      </c>
      <c r="Z15" s="37">
        <v>496.92916666666702</v>
      </c>
    </row>
    <row r="16" spans="1:26" ht="13.9" customHeight="1" x14ac:dyDescent="0.2">
      <c r="A16" s="15" t="s">
        <v>13</v>
      </c>
      <c r="B16" s="13">
        <v>185.421388888889</v>
      </c>
      <c r="C16" s="13">
        <v>204.67888888888899</v>
      </c>
      <c r="D16" s="13">
        <v>189.29555555555601</v>
      </c>
      <c r="E16" s="13">
        <v>202.57527777777801</v>
      </c>
      <c r="F16" s="13">
        <v>202.18888888888901</v>
      </c>
      <c r="G16" s="13">
        <v>210.99805555555599</v>
      </c>
      <c r="H16" s="13">
        <v>219.157222222222</v>
      </c>
      <c r="I16" s="13">
        <v>243.54055555555601</v>
      </c>
      <c r="J16" s="13">
        <v>198.541944444444</v>
      </c>
      <c r="K16" s="13">
        <v>192.60305555555601</v>
      </c>
      <c r="L16" s="13">
        <v>183.87416666666701</v>
      </c>
      <c r="M16" s="13">
        <v>182.74222222222201</v>
      </c>
      <c r="N16" s="13">
        <v>185.849722222222</v>
      </c>
      <c r="O16" s="13">
        <v>192.22361111111101</v>
      </c>
      <c r="P16" s="13">
        <v>177.77194444444399</v>
      </c>
      <c r="Q16" s="13">
        <v>204.79055555555601</v>
      </c>
      <c r="R16" s="13">
        <v>182</v>
      </c>
      <c r="S16" s="13">
        <v>177.8691666666667</v>
      </c>
      <c r="T16" s="13">
        <v>206.264444444444</v>
      </c>
      <c r="U16" s="13">
        <v>171</v>
      </c>
      <c r="V16" s="28">
        <v>169</v>
      </c>
      <c r="W16" s="28">
        <v>153.02600000000001</v>
      </c>
      <c r="X16" s="28">
        <v>172.86222222222199</v>
      </c>
      <c r="Y16" s="37">
        <v>155.92972222222201</v>
      </c>
      <c r="Z16" s="37">
        <v>133.10499999999999</v>
      </c>
    </row>
    <row r="17" spans="1:26" ht="13.9" customHeight="1" x14ac:dyDescent="0.2">
      <c r="A17" s="12" t="s">
        <v>14</v>
      </c>
      <c r="B17" s="13">
        <v>518.01555555555603</v>
      </c>
      <c r="C17" s="13">
        <v>517.04472222222205</v>
      </c>
      <c r="D17" s="13">
        <v>563.61944444444396</v>
      </c>
      <c r="E17" s="13">
        <v>476.52416666666699</v>
      </c>
      <c r="F17" s="13">
        <v>475.69305555555599</v>
      </c>
      <c r="G17" s="13">
        <v>609.86416666666696</v>
      </c>
      <c r="H17" s="13">
        <v>951.12583333333305</v>
      </c>
      <c r="I17" s="13">
        <v>743.39250000000004</v>
      </c>
      <c r="J17" s="13">
        <v>758.98916666666696</v>
      </c>
      <c r="K17" s="13">
        <v>724.63472222222197</v>
      </c>
      <c r="L17" s="13">
        <v>697.53944444444403</v>
      </c>
      <c r="M17" s="13">
        <v>836.96555555555597</v>
      </c>
      <c r="N17" s="13">
        <v>813.73194444444403</v>
      </c>
      <c r="O17" s="13">
        <v>711.03583333333302</v>
      </c>
      <c r="P17" s="13">
        <v>474.844722222222</v>
      </c>
      <c r="Q17" s="13">
        <v>408.62305555555599</v>
      </c>
      <c r="R17" s="13">
        <v>396</v>
      </c>
      <c r="S17" s="13">
        <v>374.26833333333298</v>
      </c>
      <c r="T17" s="13">
        <v>317.61027777777798</v>
      </c>
      <c r="U17" s="13">
        <v>273</v>
      </c>
      <c r="V17" s="28">
        <v>272</v>
      </c>
      <c r="W17" s="28">
        <v>233.08</v>
      </c>
      <c r="X17" s="28">
        <v>229.22083333333299</v>
      </c>
      <c r="Y17" s="37">
        <v>78.011666666666699</v>
      </c>
      <c r="Z17" s="37">
        <v>110.871666666667</v>
      </c>
    </row>
    <row r="18" spans="1:26" ht="13.9" customHeight="1" x14ac:dyDescent="0.2">
      <c r="A18" s="12" t="s">
        <v>15</v>
      </c>
      <c r="B18" s="13">
        <v>1401.9175</v>
      </c>
      <c r="C18" s="13">
        <v>1097.2083333333301</v>
      </c>
      <c r="D18" s="13">
        <v>975.70305555555603</v>
      </c>
      <c r="E18" s="13">
        <v>1031.6424999999999</v>
      </c>
      <c r="F18" s="13">
        <v>912.17861111111097</v>
      </c>
      <c r="G18" s="13">
        <v>1121.8924999999999</v>
      </c>
      <c r="H18" s="13">
        <v>1211.1316666666701</v>
      </c>
      <c r="I18" s="13">
        <v>1038.4322222222199</v>
      </c>
      <c r="J18" s="13">
        <v>974.99166666666702</v>
      </c>
      <c r="K18" s="13">
        <v>840.076111111111</v>
      </c>
      <c r="L18" s="13">
        <v>843.64027777777801</v>
      </c>
      <c r="M18" s="13">
        <v>760.26388888888903</v>
      </c>
      <c r="N18" s="13">
        <v>956.08361111111105</v>
      </c>
      <c r="O18" s="13">
        <v>857.45833333333303</v>
      </c>
      <c r="P18" s="13">
        <v>868.49222222222204</v>
      </c>
      <c r="Q18" s="13">
        <v>845.55388888888899</v>
      </c>
      <c r="R18" s="13">
        <v>857</v>
      </c>
      <c r="S18" s="13">
        <v>807.56722222222197</v>
      </c>
      <c r="T18" s="13">
        <v>812.02388888888902</v>
      </c>
      <c r="U18" s="13">
        <v>737</v>
      </c>
      <c r="V18" s="28">
        <v>693</v>
      </c>
      <c r="W18" s="28">
        <v>620.197</v>
      </c>
      <c r="X18" s="28">
        <v>594.611388888889</v>
      </c>
      <c r="Y18" s="37">
        <v>454.30777777777803</v>
      </c>
      <c r="Z18" s="37">
        <v>491.64861111111099</v>
      </c>
    </row>
    <row r="19" spans="1:26" ht="13.9" customHeight="1" x14ac:dyDescent="0.2">
      <c r="A19" s="12" t="s">
        <v>25</v>
      </c>
      <c r="B19" s="13">
        <v>5825.48277777778</v>
      </c>
      <c r="C19" s="13">
        <v>9560.3333333333303</v>
      </c>
      <c r="D19" s="13">
        <v>11578.218055555601</v>
      </c>
      <c r="E19" s="13">
        <v>5528.47138888889</v>
      </c>
      <c r="F19" s="13">
        <v>6368.6516666666703</v>
      </c>
      <c r="G19" s="13">
        <v>6814.0788888888901</v>
      </c>
      <c r="H19" s="13">
        <v>7209.89777777778</v>
      </c>
      <c r="I19" s="13">
        <v>4448.1958333333296</v>
      </c>
      <c r="J19" s="13">
        <v>1526.13222222222</v>
      </c>
      <c r="K19" s="13">
        <v>1153.5788888888901</v>
      </c>
      <c r="L19" s="13">
        <v>1320.2022222222199</v>
      </c>
      <c r="M19" s="13">
        <v>1201.16194444444</v>
      </c>
      <c r="N19" s="13">
        <v>987.75805555555598</v>
      </c>
      <c r="O19" s="13">
        <v>900.58833333333303</v>
      </c>
      <c r="P19" s="13">
        <v>915.05722222222198</v>
      </c>
      <c r="Q19" s="13">
        <v>975.94361111111095</v>
      </c>
      <c r="R19" s="13">
        <v>897</v>
      </c>
      <c r="S19" s="13">
        <v>752.59305555555602</v>
      </c>
      <c r="T19" s="13">
        <v>761.26305555555598</v>
      </c>
      <c r="U19" s="13">
        <v>776</v>
      </c>
      <c r="V19" s="28">
        <v>813</v>
      </c>
      <c r="W19" s="28">
        <v>739.85</v>
      </c>
      <c r="X19" s="28">
        <v>856.77194444444399</v>
      </c>
      <c r="Y19" s="37">
        <v>921.06277777777802</v>
      </c>
      <c r="Z19" s="37">
        <v>627.35333333333301</v>
      </c>
    </row>
    <row r="20" spans="1:26" ht="13.9" customHeight="1" x14ac:dyDescent="0.2">
      <c r="A20" s="12" t="s">
        <v>16</v>
      </c>
      <c r="B20" s="13">
        <v>1375.9222222222177</v>
      </c>
      <c r="C20" s="13">
        <v>1562.3680555555522</v>
      </c>
      <c r="D20" s="13">
        <v>1773.8141666666711</v>
      </c>
      <c r="E20" s="13">
        <v>1597.4608333333299</v>
      </c>
      <c r="F20" s="13">
        <v>1781.0638888888843</v>
      </c>
      <c r="G20" s="13">
        <v>1967.8336111111109</v>
      </c>
      <c r="H20" s="13">
        <v>2071.9647222222179</v>
      </c>
      <c r="I20" s="13">
        <v>1835.9424999999972</v>
      </c>
      <c r="J20" s="13">
        <v>1904.05666666667</v>
      </c>
      <c r="K20" s="13">
        <v>1988.3402777777801</v>
      </c>
      <c r="L20" s="13">
        <v>2008.1966666666699</v>
      </c>
      <c r="M20" s="13">
        <v>1934.4994444444401</v>
      </c>
      <c r="N20" s="13">
        <v>2432.7297222222178</v>
      </c>
      <c r="O20" s="13">
        <v>2771.274722222221</v>
      </c>
      <c r="P20" s="13">
        <v>2537.3166666666652</v>
      </c>
      <c r="Q20" s="13">
        <v>2688.6005555555589</v>
      </c>
      <c r="R20" s="13">
        <v>2850</v>
      </c>
      <c r="S20" s="13">
        <v>2642.5127777777734</v>
      </c>
      <c r="T20" s="13">
        <v>2538.9955555555598</v>
      </c>
      <c r="U20" s="13">
        <v>2512</v>
      </c>
      <c r="V20" s="28">
        <v>2534</v>
      </c>
      <c r="W20" s="28">
        <v>2498.2420000000002</v>
      </c>
      <c r="X20" s="28">
        <v>2264.6275000000001</v>
      </c>
      <c r="Y20" s="37">
        <v>2494.7005555555602</v>
      </c>
      <c r="Z20" s="37">
        <v>2701.96333333333</v>
      </c>
    </row>
    <row r="21" spans="1:26" ht="13.9" customHeight="1" x14ac:dyDescent="0.2">
      <c r="A21" s="12" t="s">
        <v>17</v>
      </c>
      <c r="B21" s="13">
        <v>377.93833333333299</v>
      </c>
      <c r="C21" s="13">
        <v>469.04750000000001</v>
      </c>
      <c r="D21" s="13">
        <v>492.513611111111</v>
      </c>
      <c r="E21" s="13">
        <v>413.86083333333301</v>
      </c>
      <c r="F21" s="13">
        <v>488.89</v>
      </c>
      <c r="G21" s="13">
        <v>631.31861111111095</v>
      </c>
      <c r="H21" s="13">
        <v>587.33027777777795</v>
      </c>
      <c r="I21" s="13">
        <v>640.16111111111104</v>
      </c>
      <c r="J21" s="13">
        <v>638.87361111111102</v>
      </c>
      <c r="K21" s="13">
        <v>716.28583333333302</v>
      </c>
      <c r="L21" s="13">
        <v>517.96583333333297</v>
      </c>
      <c r="M21" s="13">
        <v>345.09138888888901</v>
      </c>
      <c r="N21" s="13">
        <v>318.44583333333298</v>
      </c>
      <c r="O21" s="13">
        <v>314.95944444444399</v>
      </c>
      <c r="P21" s="13">
        <v>286.32055555555598</v>
      </c>
      <c r="Q21" s="13">
        <v>264.18</v>
      </c>
      <c r="R21" s="13">
        <v>306</v>
      </c>
      <c r="S21" s="13">
        <v>302.50777777777802</v>
      </c>
      <c r="T21" s="13">
        <v>298.56555555555599</v>
      </c>
      <c r="U21" s="13">
        <v>277</v>
      </c>
      <c r="V21" s="28">
        <v>226</v>
      </c>
      <c r="W21" s="28">
        <v>726.77599999999995</v>
      </c>
      <c r="X21" s="28">
        <v>738.58583333333297</v>
      </c>
      <c r="Y21" s="37">
        <v>723.84444444444398</v>
      </c>
      <c r="Z21" s="37">
        <v>714.17083333333301</v>
      </c>
    </row>
    <row r="22" spans="1:26" ht="13.9" customHeight="1" x14ac:dyDescent="0.2">
      <c r="A22" s="12" t="s">
        <v>26</v>
      </c>
      <c r="B22" s="13">
        <v>182.36416666666699</v>
      </c>
      <c r="C22" s="13">
        <v>132.080555555556</v>
      </c>
      <c r="D22" s="13">
        <v>99.428611111111096</v>
      </c>
      <c r="E22" s="13">
        <v>85.596388888888896</v>
      </c>
      <c r="F22" s="13">
        <v>193.63916666666699</v>
      </c>
      <c r="G22" s="13">
        <v>239.13777777777801</v>
      </c>
      <c r="H22" s="13">
        <v>117.095</v>
      </c>
      <c r="I22" s="13">
        <v>74.540833333333296</v>
      </c>
      <c r="J22" s="13">
        <v>56.449444444444403</v>
      </c>
      <c r="K22" s="13">
        <v>87.936388888888899</v>
      </c>
      <c r="L22" s="13">
        <v>57.793611111111098</v>
      </c>
      <c r="M22" s="13">
        <v>93.891666666666694</v>
      </c>
      <c r="N22" s="13">
        <v>78.821111111111094</v>
      </c>
      <c r="O22" s="13">
        <v>88.661944444444401</v>
      </c>
      <c r="P22" s="13">
        <v>67.093055555555594</v>
      </c>
      <c r="Q22" s="13">
        <v>75.403888888888901</v>
      </c>
      <c r="R22" s="13">
        <v>52</v>
      </c>
      <c r="S22" s="13">
        <v>55.342500000000001</v>
      </c>
      <c r="T22" s="13">
        <v>52</v>
      </c>
      <c r="U22" s="13">
        <v>48</v>
      </c>
      <c r="V22" s="28">
        <v>55</v>
      </c>
      <c r="W22" s="28">
        <v>89.769000000000005</v>
      </c>
      <c r="X22" s="28">
        <v>55.797499999999999</v>
      </c>
      <c r="Y22" s="37">
        <v>54</v>
      </c>
      <c r="Z22" s="37">
        <v>43.366388888888899</v>
      </c>
    </row>
    <row r="23" spans="1:26" x14ac:dyDescent="0.2">
      <c r="A23" s="16" t="s">
        <v>18</v>
      </c>
      <c r="B23" s="17">
        <v>0</v>
      </c>
      <c r="C23" s="17">
        <v>0</v>
      </c>
      <c r="D23" s="17">
        <v>0</v>
      </c>
      <c r="E23" s="17">
        <v>0</v>
      </c>
      <c r="F23" s="18">
        <v>0.11583333333333</v>
      </c>
      <c r="G23" s="18">
        <v>5.0355555555555602</v>
      </c>
      <c r="H23" s="17">
        <v>0</v>
      </c>
      <c r="I23" s="17">
        <v>0</v>
      </c>
      <c r="J23" s="17">
        <v>0</v>
      </c>
      <c r="K23" s="17">
        <v>0</v>
      </c>
      <c r="L23" s="18">
        <v>1.4655555555555599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29">
        <v>1</v>
      </c>
      <c r="W23" s="28">
        <v>23.433</v>
      </c>
      <c r="X23" s="28">
        <v>20.185277777777799</v>
      </c>
      <c r="Y23" s="38">
        <v>0</v>
      </c>
      <c r="Z23" s="37">
        <v>7.1669444444444403</v>
      </c>
    </row>
    <row r="24" spans="1:26" x14ac:dyDescent="0.2">
      <c r="A24" s="19" t="s">
        <v>19</v>
      </c>
      <c r="B24" s="11">
        <f t="shared" ref="B24:S24" si="2">SUM(B25:B30,B35:B41)</f>
        <v>18309.162777777776</v>
      </c>
      <c r="C24" s="11">
        <f t="shared" si="2"/>
        <v>21268.985833333329</v>
      </c>
      <c r="D24" s="11">
        <f t="shared" si="2"/>
        <v>22507.690555555553</v>
      </c>
      <c r="E24" s="11">
        <f t="shared" si="2"/>
        <v>28907.891111111068</v>
      </c>
      <c r="F24" s="11">
        <f t="shared" si="2"/>
        <v>31303.285833333288</v>
      </c>
      <c r="G24" s="11">
        <f t="shared" si="2"/>
        <v>34381.308611111046</v>
      </c>
      <c r="H24" s="11">
        <f t="shared" si="2"/>
        <v>34837.456111111111</v>
      </c>
      <c r="I24" s="11">
        <f t="shared" si="2"/>
        <v>37283.643611111082</v>
      </c>
      <c r="J24" s="11">
        <f t="shared" si="2"/>
        <v>36145.762777777752</v>
      </c>
      <c r="K24" s="11">
        <f t="shared" si="2"/>
        <v>37663.18583333338</v>
      </c>
      <c r="L24" s="11">
        <f t="shared" si="2"/>
        <v>45525.374722222201</v>
      </c>
      <c r="M24" s="11">
        <f t="shared" si="2"/>
        <v>46709.169999999991</v>
      </c>
      <c r="N24" s="11">
        <f t="shared" si="2"/>
        <v>45831.329444444462</v>
      </c>
      <c r="O24" s="11">
        <f t="shared" si="2"/>
        <v>46361.045555555502</v>
      </c>
      <c r="P24" s="11">
        <f t="shared" si="2"/>
        <v>40158.940555555586</v>
      </c>
      <c r="Q24" s="11">
        <f t="shared" si="2"/>
        <v>39930.776388888939</v>
      </c>
      <c r="R24" s="11">
        <f t="shared" si="2"/>
        <v>40297.68</v>
      </c>
      <c r="S24" s="11">
        <f t="shared" si="2"/>
        <v>41903</v>
      </c>
      <c r="T24" s="11">
        <v>42466.048888888872</v>
      </c>
      <c r="U24" s="11">
        <v>42666</v>
      </c>
      <c r="V24" s="27">
        <v>41936</v>
      </c>
      <c r="W24" s="27">
        <v>43180.580999999998</v>
      </c>
      <c r="X24" s="27">
        <f>SUM(X35:X41)+SUM(X25:X30)</f>
        <v>44981.47222222219</v>
      </c>
      <c r="Y24" s="36">
        <v>42970.475555555524</v>
      </c>
      <c r="Z24" s="36">
        <v>43604.7886111111</v>
      </c>
    </row>
    <row r="25" spans="1:26" ht="13.9" customHeight="1" x14ac:dyDescent="0.2">
      <c r="A25" s="12" t="s">
        <v>6</v>
      </c>
      <c r="B25" s="13">
        <v>3651.2602777777802</v>
      </c>
      <c r="C25" s="13">
        <v>4341.2775000000001</v>
      </c>
      <c r="D25" s="13">
        <v>5079.4338888888897</v>
      </c>
      <c r="E25" s="13">
        <v>5878.5530555555597</v>
      </c>
      <c r="F25" s="13">
        <v>5920.1844444444396</v>
      </c>
      <c r="G25" s="13">
        <v>5702.3088888888897</v>
      </c>
      <c r="H25" s="13">
        <v>5939.8133333333299</v>
      </c>
      <c r="I25" s="13">
        <v>7385.8933333333298</v>
      </c>
      <c r="J25" s="13">
        <v>7762.93194444444</v>
      </c>
      <c r="K25" s="13">
        <v>8953.8905555555593</v>
      </c>
      <c r="L25" s="13">
        <v>9734.94</v>
      </c>
      <c r="M25" s="13">
        <v>10767.2816666667</v>
      </c>
      <c r="N25" s="13">
        <v>10530.9411111111</v>
      </c>
      <c r="O25" s="13">
        <v>12130.9972222222</v>
      </c>
      <c r="P25" s="13">
        <v>9855.1686111111103</v>
      </c>
      <c r="Q25" s="13">
        <v>9875.6644444444391</v>
      </c>
      <c r="R25" s="13">
        <f>9048+362</f>
        <v>9410</v>
      </c>
      <c r="S25" s="13">
        <v>9315</v>
      </c>
      <c r="T25" s="13">
        <v>9298.2883333333302</v>
      </c>
      <c r="U25" s="13">
        <v>9539</v>
      </c>
      <c r="V25" s="28">
        <v>8765</v>
      </c>
      <c r="W25" s="28">
        <v>9663.0040000000008</v>
      </c>
      <c r="X25" s="28">
        <v>10050.5486111111</v>
      </c>
      <c r="Y25" s="37">
        <v>9977.0466666666707</v>
      </c>
      <c r="Z25" s="37">
        <v>10028.708888888899</v>
      </c>
    </row>
    <row r="26" spans="1:26" ht="13.9" customHeight="1" x14ac:dyDescent="0.2">
      <c r="A26" s="12" t="s">
        <v>4</v>
      </c>
      <c r="B26" s="13">
        <v>566.13638888888897</v>
      </c>
      <c r="C26" s="13">
        <v>448.55861111111102</v>
      </c>
      <c r="D26" s="13">
        <v>552.95777777777801</v>
      </c>
      <c r="E26" s="13">
        <v>766.99805555555599</v>
      </c>
      <c r="F26" s="13">
        <v>650.47027777777805</v>
      </c>
      <c r="G26" s="13">
        <v>1092.30944444444</v>
      </c>
      <c r="H26" s="13">
        <v>1520.16361111111</v>
      </c>
      <c r="I26" s="13">
        <v>1914.5855555555599</v>
      </c>
      <c r="J26" s="13">
        <v>2633.0477777777801</v>
      </c>
      <c r="K26" s="13">
        <v>1823.9138888888899</v>
      </c>
      <c r="L26" s="13">
        <v>1702.3244444444399</v>
      </c>
      <c r="M26" s="13">
        <v>1774.5419444444401</v>
      </c>
      <c r="N26" s="13">
        <v>1738.09</v>
      </c>
      <c r="O26" s="13">
        <v>1997.7183333333301</v>
      </c>
      <c r="P26" s="13">
        <v>1732.3430555555601</v>
      </c>
      <c r="Q26" s="13">
        <v>1860.9241666666701</v>
      </c>
      <c r="R26" s="13">
        <f>1738+28</f>
        <v>1766</v>
      </c>
      <c r="S26" s="13">
        <v>1736</v>
      </c>
      <c r="T26" s="13">
        <v>1813.95055555556</v>
      </c>
      <c r="U26" s="13">
        <v>1776</v>
      </c>
      <c r="V26" s="28">
        <v>1479</v>
      </c>
      <c r="W26" s="28">
        <v>1178.8409999999999</v>
      </c>
      <c r="X26" s="28">
        <v>1481.04138888889</v>
      </c>
      <c r="Y26" s="37">
        <v>1256.2936111111101</v>
      </c>
      <c r="Z26" s="37">
        <v>1430.9611111111101</v>
      </c>
    </row>
    <row r="27" spans="1:26" ht="13.9" customHeight="1" x14ac:dyDescent="0.2">
      <c r="A27" s="12" t="s">
        <v>7</v>
      </c>
      <c r="B27" s="13">
        <v>5890.9441666666698</v>
      </c>
      <c r="C27" s="13">
        <v>7998.44888888889</v>
      </c>
      <c r="D27" s="13">
        <v>8632.1852777777804</v>
      </c>
      <c r="E27" s="13">
        <v>12112.594444444399</v>
      </c>
      <c r="F27" s="13">
        <v>13018.424444444399</v>
      </c>
      <c r="G27" s="13">
        <v>16114.2669444444</v>
      </c>
      <c r="H27" s="13">
        <v>13297.563888888901</v>
      </c>
      <c r="I27" s="13">
        <v>11507.403333333301</v>
      </c>
      <c r="J27" s="13">
        <v>13588.160833333301</v>
      </c>
      <c r="K27" s="13">
        <v>15179.089166666699</v>
      </c>
      <c r="L27" s="13">
        <v>15323.2908333333</v>
      </c>
      <c r="M27" s="13">
        <v>15171.503333333299</v>
      </c>
      <c r="N27" s="13">
        <v>15785.6577777778</v>
      </c>
      <c r="O27" s="13">
        <v>15932.145833333299</v>
      </c>
      <c r="P27" s="13">
        <v>15778.7352777778</v>
      </c>
      <c r="Q27" s="13">
        <v>15469.925555555599</v>
      </c>
      <c r="R27" s="13">
        <f>12416+1+4296.49</f>
        <v>16713.489999999998</v>
      </c>
      <c r="S27" s="13">
        <v>17521</v>
      </c>
      <c r="T27" s="13">
        <v>18164.3897222222</v>
      </c>
      <c r="U27" s="13">
        <v>18655</v>
      </c>
      <c r="V27" s="28">
        <v>18116</v>
      </c>
      <c r="W27" s="28">
        <v>19847.664000000001</v>
      </c>
      <c r="X27" s="28">
        <v>20772.354722222201</v>
      </c>
      <c r="Y27" s="37">
        <v>19863.8919444444</v>
      </c>
      <c r="Z27" s="37">
        <v>19583.634999999998</v>
      </c>
    </row>
    <row r="28" spans="1:26" ht="13.9" customHeight="1" x14ac:dyDescent="0.2">
      <c r="A28" s="12" t="s">
        <v>8</v>
      </c>
      <c r="B28" s="13">
        <v>413.87861111111101</v>
      </c>
      <c r="C28" s="13">
        <v>313.36444444444402</v>
      </c>
      <c r="D28" s="13">
        <v>392.45749999999998</v>
      </c>
      <c r="E28" s="13">
        <v>629.71555555555597</v>
      </c>
      <c r="F28" s="13">
        <v>922.51416666666705</v>
      </c>
      <c r="G28" s="13">
        <v>608.84416666666698</v>
      </c>
      <c r="H28" s="13">
        <v>691.06138888888904</v>
      </c>
      <c r="I28" s="13">
        <v>2286.39</v>
      </c>
      <c r="J28" s="13">
        <v>1286.5136111111101</v>
      </c>
      <c r="K28" s="13">
        <v>1338.19722222222</v>
      </c>
      <c r="L28" s="13">
        <v>2272.0222222222201</v>
      </c>
      <c r="M28" s="13">
        <v>2250.18194444444</v>
      </c>
      <c r="N28" s="13">
        <v>2541.3416666666699</v>
      </c>
      <c r="O28" s="13">
        <v>2669.5638888888898</v>
      </c>
      <c r="P28" s="13">
        <v>1973.0747222222201</v>
      </c>
      <c r="Q28" s="13">
        <v>2013.4241666666701</v>
      </c>
      <c r="R28" s="13">
        <f>1443+800</f>
        <v>2243</v>
      </c>
      <c r="S28" s="13">
        <v>2423</v>
      </c>
      <c r="T28" s="13">
        <v>2655.2280555555599</v>
      </c>
      <c r="U28" s="13">
        <v>2705</v>
      </c>
      <c r="V28" s="28">
        <v>2841</v>
      </c>
      <c r="W28" s="28">
        <v>3106.7280000000001</v>
      </c>
      <c r="X28" s="28">
        <v>3375.8033333333301</v>
      </c>
      <c r="Y28" s="37">
        <v>2893.6244444444401</v>
      </c>
      <c r="Z28" s="37">
        <v>2912.7680555555598</v>
      </c>
    </row>
    <row r="29" spans="1:26" ht="13.9" customHeight="1" x14ac:dyDescent="0.2">
      <c r="A29" s="12" t="s">
        <v>9</v>
      </c>
      <c r="B29" s="13">
        <v>835.25277777777796</v>
      </c>
      <c r="C29" s="13">
        <v>610.80166666666696</v>
      </c>
      <c r="D29" s="13">
        <v>1096.8447222222201</v>
      </c>
      <c r="E29" s="13">
        <v>1958.46</v>
      </c>
      <c r="F29" s="13">
        <v>2825.8588888888899</v>
      </c>
      <c r="G29" s="13">
        <v>2671.3172222222202</v>
      </c>
      <c r="H29" s="13">
        <v>2385.1797222222199</v>
      </c>
      <c r="I29" s="13">
        <v>2642.2624999999998</v>
      </c>
      <c r="J29" s="13">
        <v>3502.5558333333302</v>
      </c>
      <c r="K29" s="13">
        <v>3365.2455555555598</v>
      </c>
      <c r="L29" s="13">
        <v>4329.3963888888902</v>
      </c>
      <c r="M29" s="13">
        <v>3297.8702777777798</v>
      </c>
      <c r="N29" s="13">
        <v>3262.2963888888899</v>
      </c>
      <c r="O29" s="13">
        <v>3014.8991666666702</v>
      </c>
      <c r="P29" s="13">
        <v>3002.1836111111102</v>
      </c>
      <c r="Q29" s="13">
        <v>3140.6130555555601</v>
      </c>
      <c r="R29" s="13">
        <v>2718</v>
      </c>
      <c r="S29" s="13">
        <v>2722</v>
      </c>
      <c r="T29" s="13">
        <v>2663.1125000000002</v>
      </c>
      <c r="U29" s="13">
        <v>2614</v>
      </c>
      <c r="V29" s="28">
        <v>2975</v>
      </c>
      <c r="W29" s="28">
        <v>3132.5590000000002</v>
      </c>
      <c r="X29" s="28">
        <v>2476.7666666666701</v>
      </c>
      <c r="Y29" s="37">
        <v>2781.7877777777799</v>
      </c>
      <c r="Z29" s="37">
        <v>2556.4911111111101</v>
      </c>
    </row>
    <row r="30" spans="1:26" ht="13.9" customHeight="1" x14ac:dyDescent="0.2">
      <c r="A30" s="14" t="s">
        <v>10</v>
      </c>
      <c r="B30" s="13">
        <v>2735.6061111111098</v>
      </c>
      <c r="C30" s="13">
        <v>2306.1708333333299</v>
      </c>
      <c r="D30" s="13">
        <v>2450.30388888889</v>
      </c>
      <c r="E30" s="13">
        <v>2348.8230555555601</v>
      </c>
      <c r="F30" s="13">
        <v>2612.2633333333301</v>
      </c>
      <c r="G30" s="13">
        <v>3138.7561111111099</v>
      </c>
      <c r="H30" s="13">
        <v>2597.86361111111</v>
      </c>
      <c r="I30" s="13">
        <v>3144.9269444444399</v>
      </c>
      <c r="J30" s="13">
        <v>2842.3916666666701</v>
      </c>
      <c r="K30" s="13">
        <v>2862.2405555555601</v>
      </c>
      <c r="L30" s="13">
        <v>3352.0250000000001</v>
      </c>
      <c r="M30" s="13">
        <v>4440.1491666666698</v>
      </c>
      <c r="N30" s="13">
        <v>4611.8311111111097</v>
      </c>
      <c r="O30" s="13">
        <v>4448.6866666666701</v>
      </c>
      <c r="P30" s="13">
        <v>3594.8441666666699</v>
      </c>
      <c r="Q30" s="13">
        <v>3365.0894444444398</v>
      </c>
      <c r="R30" s="13">
        <f>2949+424</f>
        <v>3373</v>
      </c>
      <c r="S30" s="13">
        <v>3852</v>
      </c>
      <c r="T30" s="13">
        <v>3932.8169444444402</v>
      </c>
      <c r="U30" s="13">
        <v>3896</v>
      </c>
      <c r="V30" s="28">
        <v>4159</v>
      </c>
      <c r="W30" s="28">
        <v>3959.116</v>
      </c>
      <c r="X30" s="28">
        <v>4084.6402777777798</v>
      </c>
      <c r="Y30" s="37">
        <v>3904.0063888888899</v>
      </c>
      <c r="Z30" s="37">
        <v>4650.3363888888898</v>
      </c>
    </row>
    <row r="31" spans="1:26" ht="13.9" customHeight="1" x14ac:dyDescent="0.2">
      <c r="A31" s="15" t="s">
        <v>11</v>
      </c>
      <c r="B31" s="13">
        <v>1319.22722222222</v>
      </c>
      <c r="C31" s="13">
        <v>985.76805555555597</v>
      </c>
      <c r="D31" s="13">
        <v>1048.66916666667</v>
      </c>
      <c r="E31" s="13">
        <v>965.12944444444395</v>
      </c>
      <c r="F31" s="13">
        <v>1248.6752777777799</v>
      </c>
      <c r="G31" s="13">
        <v>1432.0177777777801</v>
      </c>
      <c r="H31" s="13">
        <v>976.85472222222199</v>
      </c>
      <c r="I31" s="13">
        <v>1391.2577777777799</v>
      </c>
      <c r="J31" s="13">
        <v>1185.6441666666699</v>
      </c>
      <c r="K31" s="13">
        <v>1063.8305555555601</v>
      </c>
      <c r="L31" s="13">
        <v>994.80444444444402</v>
      </c>
      <c r="M31" s="13">
        <v>1703.9819444444399</v>
      </c>
      <c r="N31" s="13">
        <v>1678.3613888888899</v>
      </c>
      <c r="O31" s="13">
        <v>1608.6044444444401</v>
      </c>
      <c r="P31" s="13">
        <v>1344.1241666666699</v>
      </c>
      <c r="Q31" s="13">
        <v>1258.65055555556</v>
      </c>
      <c r="R31" s="13">
        <f>980+140.02</f>
        <v>1120.02</v>
      </c>
      <c r="S31" s="13">
        <v>1296.25</v>
      </c>
      <c r="T31" s="13">
        <v>1323.66</v>
      </c>
      <c r="U31" s="13">
        <v>1218</v>
      </c>
      <c r="V31" s="28">
        <v>1304</v>
      </c>
      <c r="W31" s="28">
        <v>1131.662</v>
      </c>
      <c r="X31" s="28">
        <v>1129.4555555555601</v>
      </c>
      <c r="Y31" s="37">
        <v>1340.7722222222201</v>
      </c>
      <c r="Z31" s="37">
        <v>1898.9711111111101</v>
      </c>
    </row>
    <row r="32" spans="1:26" ht="13.9" customHeight="1" x14ac:dyDescent="0.2">
      <c r="A32" s="15" t="s">
        <v>22</v>
      </c>
      <c r="B32" s="13">
        <v>878.23472222222199</v>
      </c>
      <c r="C32" s="13">
        <v>678.55888888888899</v>
      </c>
      <c r="D32" s="13">
        <v>758.31055555555599</v>
      </c>
      <c r="E32" s="13">
        <v>543.11222222222204</v>
      </c>
      <c r="F32" s="13">
        <v>503.62527777777802</v>
      </c>
      <c r="G32" s="13">
        <v>385.49777777777803</v>
      </c>
      <c r="H32" s="13">
        <v>350.977222222222</v>
      </c>
      <c r="I32" s="13">
        <v>386.45583333333298</v>
      </c>
      <c r="J32" s="13">
        <v>342.28750000000002</v>
      </c>
      <c r="K32" s="13">
        <v>370.60472222222199</v>
      </c>
      <c r="L32" s="13">
        <v>399.3</v>
      </c>
      <c r="M32" s="13">
        <v>444.52305555555603</v>
      </c>
      <c r="N32" s="13">
        <v>433.83833333333303</v>
      </c>
      <c r="O32" s="13">
        <v>470.02888888888901</v>
      </c>
      <c r="P32" s="13">
        <v>383.44138888888898</v>
      </c>
      <c r="Q32" s="13">
        <v>382.42750000000001</v>
      </c>
      <c r="R32" s="13">
        <f>377+57.92</f>
        <v>434.92</v>
      </c>
      <c r="S32" s="13">
        <v>439.19</v>
      </c>
      <c r="T32" s="13">
        <v>392.21055555555603</v>
      </c>
      <c r="U32" s="13">
        <v>447</v>
      </c>
      <c r="V32" s="28">
        <v>413</v>
      </c>
      <c r="W32" s="28">
        <v>479.82400000000001</v>
      </c>
      <c r="X32" s="28">
        <v>553.72444444444398</v>
      </c>
      <c r="Y32" s="37">
        <v>401.97972222222199</v>
      </c>
      <c r="Z32" s="37">
        <v>310.11638888888899</v>
      </c>
    </row>
    <row r="33" spans="1:26" ht="13.9" customHeight="1" x14ac:dyDescent="0.2">
      <c r="A33" s="15" t="s">
        <v>12</v>
      </c>
      <c r="B33" s="13">
        <v>499.99888888888898</v>
      </c>
      <c r="C33" s="13">
        <v>592.12972222222197</v>
      </c>
      <c r="D33" s="13">
        <v>581.15333333333297</v>
      </c>
      <c r="E33" s="13">
        <v>769.78916666666703</v>
      </c>
      <c r="F33" s="13">
        <v>787.90055555555602</v>
      </c>
      <c r="G33" s="13">
        <v>1158.81972222222</v>
      </c>
      <c r="H33" s="13">
        <v>1196.4383333333301</v>
      </c>
      <c r="I33" s="13">
        <v>1252.2080555555599</v>
      </c>
      <c r="J33" s="13">
        <v>1125.2833333333299</v>
      </c>
      <c r="K33" s="13">
        <v>1201.53722222222</v>
      </c>
      <c r="L33" s="13">
        <v>1720.8288888888901</v>
      </c>
      <c r="M33" s="13">
        <v>2058.8219444444399</v>
      </c>
      <c r="N33" s="13">
        <v>2249.5316666666699</v>
      </c>
      <c r="O33" s="13">
        <v>2103.105</v>
      </c>
      <c r="P33" s="13">
        <v>1606.76</v>
      </c>
      <c r="Q33" s="13">
        <v>1447.8372222222199</v>
      </c>
      <c r="R33" s="13">
        <f>1326-1+226.39</f>
        <v>1551.3899999999999</v>
      </c>
      <c r="S33" s="13">
        <v>1842.38</v>
      </c>
      <c r="T33" s="13">
        <v>1830.13083333333</v>
      </c>
      <c r="U33" s="13">
        <v>1830</v>
      </c>
      <c r="V33" s="28">
        <v>2025</v>
      </c>
      <c r="W33" s="28">
        <v>2019.6880000000001</v>
      </c>
      <c r="X33" s="28">
        <v>2043.0758333333299</v>
      </c>
      <c r="Y33" s="37">
        <v>1838.8372222222199</v>
      </c>
      <c r="Z33" s="37">
        <v>2125.6972222222198</v>
      </c>
    </row>
    <row r="34" spans="1:26" ht="13.9" customHeight="1" x14ac:dyDescent="0.2">
      <c r="A34" s="15" t="s">
        <v>13</v>
      </c>
      <c r="B34" s="13">
        <v>38.1452777777778</v>
      </c>
      <c r="C34" s="13">
        <v>49.714166666666699</v>
      </c>
      <c r="D34" s="13">
        <v>62.170833333333299</v>
      </c>
      <c r="E34" s="13">
        <v>70.792222222222193</v>
      </c>
      <c r="F34" s="13">
        <v>72.062222222222204</v>
      </c>
      <c r="G34" s="13">
        <v>162.42083333333301</v>
      </c>
      <c r="H34" s="13">
        <v>73.593333333333305</v>
      </c>
      <c r="I34" s="13">
        <v>115.00527777777801</v>
      </c>
      <c r="J34" s="13">
        <v>189.17666666666699</v>
      </c>
      <c r="K34" s="13">
        <v>226.268055555556</v>
      </c>
      <c r="L34" s="13">
        <v>237.09166666666701</v>
      </c>
      <c r="M34" s="13">
        <v>232.822222222222</v>
      </c>
      <c r="N34" s="13">
        <v>250.099722222222</v>
      </c>
      <c r="O34" s="13">
        <v>266.94833333333298</v>
      </c>
      <c r="P34" s="13">
        <v>260.518611111111</v>
      </c>
      <c r="Q34" s="13">
        <v>276.17416666666702</v>
      </c>
      <c r="R34" s="13">
        <v>267</v>
      </c>
      <c r="S34" s="13">
        <v>274.22000000000003</v>
      </c>
      <c r="T34" s="13">
        <v>386.81555555555599</v>
      </c>
      <c r="U34" s="13">
        <v>401</v>
      </c>
      <c r="V34" s="28">
        <v>417</v>
      </c>
      <c r="W34" s="28">
        <v>327.94299999999998</v>
      </c>
      <c r="X34" s="28">
        <v>358.384444444444</v>
      </c>
      <c r="Y34" s="37">
        <v>322.41722222222199</v>
      </c>
      <c r="Z34" s="37">
        <v>315.55166666666702</v>
      </c>
    </row>
    <row r="35" spans="1:26" ht="13.9" customHeight="1" x14ac:dyDescent="0.2">
      <c r="A35" s="12" t="s">
        <v>14</v>
      </c>
      <c r="B35" s="13">
        <v>303.86694444444402</v>
      </c>
      <c r="C35" s="13">
        <v>281.45722222222201</v>
      </c>
      <c r="D35" s="13">
        <v>236.86861111111099</v>
      </c>
      <c r="E35" s="13">
        <v>212.59611111111099</v>
      </c>
      <c r="F35" s="13">
        <v>270.14027777777801</v>
      </c>
      <c r="G35" s="13">
        <v>370.993055555556</v>
      </c>
      <c r="H35" s="13">
        <v>340.97916666666703</v>
      </c>
      <c r="I35" s="13">
        <v>547.20277777777801</v>
      </c>
      <c r="J35" s="13">
        <v>600.81638888888904</v>
      </c>
      <c r="K35" s="13">
        <v>597.42277777777804</v>
      </c>
      <c r="L35" s="13">
        <v>1044.8855555555599</v>
      </c>
      <c r="M35" s="13">
        <v>1462.3347222222201</v>
      </c>
      <c r="N35" s="13">
        <v>1343.8005555555601</v>
      </c>
      <c r="O35" s="13">
        <v>1106.7277777777799</v>
      </c>
      <c r="P35" s="13">
        <v>492.01138888888897</v>
      </c>
      <c r="Q35" s="13">
        <v>532.48194444444403</v>
      </c>
      <c r="R35" s="13">
        <f>417+40.19</f>
        <v>457.19</v>
      </c>
      <c r="S35" s="13">
        <v>533</v>
      </c>
      <c r="T35" s="13">
        <v>362.92750000000001</v>
      </c>
      <c r="U35" s="13">
        <v>264</v>
      </c>
      <c r="V35" s="28">
        <v>261</v>
      </c>
      <c r="W35" s="28">
        <v>280.20100000000002</v>
      </c>
      <c r="X35" s="28">
        <v>323.91194444444398</v>
      </c>
      <c r="Y35" s="37">
        <v>144.02472222222201</v>
      </c>
      <c r="Z35" s="37">
        <v>240.296388888889</v>
      </c>
    </row>
    <row r="36" spans="1:26" ht="13.9" customHeight="1" x14ac:dyDescent="0.2">
      <c r="A36" s="12" t="s">
        <v>15</v>
      </c>
      <c r="B36" s="13">
        <v>3396.0072222222202</v>
      </c>
      <c r="C36" s="13">
        <v>4154.44305555556</v>
      </c>
      <c r="D36" s="13">
        <v>3039.13083333333</v>
      </c>
      <c r="E36" s="13">
        <v>3079.5961111111101</v>
      </c>
      <c r="F36" s="13">
        <v>3434.5516666666699</v>
      </c>
      <c r="G36" s="13">
        <v>3189.8397222222202</v>
      </c>
      <c r="H36" s="13">
        <v>2615.6861111111102</v>
      </c>
      <c r="I36" s="13">
        <v>2378.34</v>
      </c>
      <c r="J36" s="13">
        <v>1447.1480555555599</v>
      </c>
      <c r="K36" s="13">
        <v>1616.7180555555601</v>
      </c>
      <c r="L36" s="13">
        <v>1471.9680555555601</v>
      </c>
      <c r="M36" s="13">
        <v>1787.18444444444</v>
      </c>
      <c r="N36" s="13">
        <v>1771.4863888888899</v>
      </c>
      <c r="O36" s="13">
        <v>1786.7819444444399</v>
      </c>
      <c r="P36" s="13">
        <v>1813.51</v>
      </c>
      <c r="Q36" s="13">
        <v>1898.5408333333301</v>
      </c>
      <c r="R36" s="13">
        <f>1773+116</f>
        <v>1889</v>
      </c>
      <c r="S36" s="13">
        <v>2079</v>
      </c>
      <c r="T36" s="13">
        <v>1973.16777777778</v>
      </c>
      <c r="U36" s="13">
        <v>1847</v>
      </c>
      <c r="V36" s="28">
        <v>2078</v>
      </c>
      <c r="W36" s="28">
        <v>1210.6099999999999</v>
      </c>
      <c r="X36" s="28">
        <v>1542.6708333333299</v>
      </c>
      <c r="Y36" s="37">
        <v>1298.3502777777801</v>
      </c>
      <c r="Z36" s="37">
        <v>1387.31138888889</v>
      </c>
    </row>
    <row r="37" spans="1:26" ht="13.9" customHeight="1" x14ac:dyDescent="0.2">
      <c r="A37" s="12" t="s">
        <v>25</v>
      </c>
      <c r="B37" s="13">
        <v>15.3058333333333</v>
      </c>
      <c r="C37" s="13">
        <v>22.176666666666701</v>
      </c>
      <c r="D37" s="13">
        <v>65.662499999999994</v>
      </c>
      <c r="E37" s="13">
        <v>73.902222222222207</v>
      </c>
      <c r="F37" s="13">
        <v>45.156388888888898</v>
      </c>
      <c r="G37" s="13">
        <v>29.697777777777802</v>
      </c>
      <c r="H37" s="13">
        <v>67.403055555555596</v>
      </c>
      <c r="I37" s="13">
        <v>54.946944444444398</v>
      </c>
      <c r="J37" s="13">
        <v>60.538611111111102</v>
      </c>
      <c r="K37" s="13">
        <v>60.913333333333298</v>
      </c>
      <c r="L37" s="13">
        <v>104.945277777778</v>
      </c>
      <c r="M37" s="13">
        <v>151.092777777778</v>
      </c>
      <c r="N37" s="13">
        <v>152.895833333333</v>
      </c>
      <c r="O37" s="13">
        <v>143.44777777777799</v>
      </c>
      <c r="P37" s="13">
        <v>142.33972222222201</v>
      </c>
      <c r="Q37" s="13">
        <v>137.999722222222</v>
      </c>
      <c r="R37" s="13">
        <v>141</v>
      </c>
      <c r="S37" s="13">
        <v>140</v>
      </c>
      <c r="T37" s="13">
        <v>148.52944444444401</v>
      </c>
      <c r="U37" s="13">
        <v>122</v>
      </c>
      <c r="V37" s="28">
        <v>129</v>
      </c>
      <c r="W37" s="28">
        <v>48.067999999999998</v>
      </c>
      <c r="X37" s="28">
        <v>34.797777777777803</v>
      </c>
      <c r="Y37" s="37">
        <v>47.8333333333333</v>
      </c>
      <c r="Z37" s="37">
        <v>41.701111111111103</v>
      </c>
    </row>
    <row r="38" spans="1:26" ht="13.9" customHeight="1" x14ac:dyDescent="0.2">
      <c r="A38" s="12" t="s">
        <v>16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31">
        <v>2.86</v>
      </c>
      <c r="W38" s="31">
        <v>0</v>
      </c>
      <c r="X38" s="28">
        <v>0</v>
      </c>
      <c r="Y38" s="37">
        <v>0</v>
      </c>
      <c r="Z38" s="37">
        <v>0</v>
      </c>
    </row>
    <row r="39" spans="1:26" ht="13.9" customHeight="1" x14ac:dyDescent="0.2">
      <c r="A39" s="12" t="s">
        <v>17</v>
      </c>
      <c r="B39" s="13">
        <v>252.719722222222</v>
      </c>
      <c r="C39" s="13">
        <v>304.50472222222197</v>
      </c>
      <c r="D39" s="13">
        <v>337.39666666666699</v>
      </c>
      <c r="E39" s="13">
        <v>474.0625</v>
      </c>
      <c r="F39" s="13">
        <v>399.352222222222</v>
      </c>
      <c r="G39" s="13">
        <v>301.72194444444398</v>
      </c>
      <c r="H39" s="13">
        <v>364.93972222222197</v>
      </c>
      <c r="I39" s="13">
        <v>355.69527777777802</v>
      </c>
      <c r="J39" s="13">
        <v>311.13055555555599</v>
      </c>
      <c r="K39" s="13">
        <v>457.09083333333302</v>
      </c>
      <c r="L39" s="13">
        <v>915.88083333333304</v>
      </c>
      <c r="M39" s="13">
        <v>1107.84222222222</v>
      </c>
      <c r="N39" s="13">
        <v>1073.5644444444399</v>
      </c>
      <c r="O39" s="13">
        <v>1067.3005555555601</v>
      </c>
      <c r="P39" s="13">
        <v>934.11249999999995</v>
      </c>
      <c r="Q39" s="13">
        <v>906.54</v>
      </c>
      <c r="R39" s="13">
        <v>913</v>
      </c>
      <c r="S39" s="13">
        <v>929</v>
      </c>
      <c r="T39" s="13">
        <v>907.59833333333302</v>
      </c>
      <c r="U39" s="13">
        <v>919</v>
      </c>
      <c r="V39" s="28">
        <v>921</v>
      </c>
      <c r="W39" s="28">
        <v>427.27100000000002</v>
      </c>
      <c r="X39" s="28">
        <v>426.25888888888898</v>
      </c>
      <c r="Y39" s="37">
        <v>427.58749999999998</v>
      </c>
      <c r="Z39" s="37">
        <v>402.79416666666702</v>
      </c>
    </row>
    <row r="40" spans="1:26" ht="13.9" customHeight="1" x14ac:dyDescent="0.2">
      <c r="A40" s="12" t="s">
        <v>26</v>
      </c>
      <c r="B40" s="13">
        <v>248.18472222222201</v>
      </c>
      <c r="C40" s="13">
        <v>487.782222222222</v>
      </c>
      <c r="D40" s="13">
        <v>616.52611111111105</v>
      </c>
      <c r="E40" s="13">
        <v>1372.1397222222199</v>
      </c>
      <c r="F40" s="13">
        <v>1204.36361111111</v>
      </c>
      <c r="G40" s="13">
        <v>1161.2533333333299</v>
      </c>
      <c r="H40" s="13">
        <v>1122.45444444444</v>
      </c>
      <c r="I40" s="13">
        <v>1285.9863888888899</v>
      </c>
      <c r="J40" s="13">
        <v>1119.59638888889</v>
      </c>
      <c r="K40" s="13">
        <v>1408.4638888888901</v>
      </c>
      <c r="L40" s="13">
        <v>4995.8113888888902</v>
      </c>
      <c r="M40" s="13">
        <v>4499.1875</v>
      </c>
      <c r="N40" s="13">
        <v>3019.4241666666699</v>
      </c>
      <c r="O40" s="13">
        <v>2062.7763888888899</v>
      </c>
      <c r="P40" s="13">
        <v>840.61749999999995</v>
      </c>
      <c r="Q40" s="13">
        <v>729.57305555555604</v>
      </c>
      <c r="R40" s="13">
        <v>674</v>
      </c>
      <c r="S40" s="13">
        <v>653</v>
      </c>
      <c r="T40" s="13">
        <v>546.03972222222205</v>
      </c>
      <c r="U40" s="13">
        <v>329</v>
      </c>
      <c r="V40" s="28">
        <v>208</v>
      </c>
      <c r="W40" s="28">
        <v>319.61500000000001</v>
      </c>
      <c r="X40" s="28">
        <v>400.79777777777798</v>
      </c>
      <c r="Y40" s="37">
        <v>376.02888888888901</v>
      </c>
      <c r="Z40" s="37">
        <v>360.08666666666699</v>
      </c>
    </row>
    <row r="41" spans="1:26" ht="13.9" customHeight="1" x14ac:dyDescent="0.2">
      <c r="A41" s="16" t="s">
        <v>18</v>
      </c>
      <c r="B41" s="17">
        <v>0</v>
      </c>
      <c r="C41" s="17">
        <v>0</v>
      </c>
      <c r="D41" s="18">
        <v>7.9227777777777799</v>
      </c>
      <c r="E41" s="18">
        <v>0.45027777777778</v>
      </c>
      <c r="F41" s="18">
        <v>6.1111111111100003E-3</v>
      </c>
      <c r="G41" s="17">
        <v>0</v>
      </c>
      <c r="H41" s="18">
        <v>3894.3480555555602</v>
      </c>
      <c r="I41" s="18">
        <v>3780.0105555555601</v>
      </c>
      <c r="J41" s="18">
        <v>990.93111111111102</v>
      </c>
      <c r="K41" s="17">
        <v>0</v>
      </c>
      <c r="L41" s="18">
        <v>277.88472222222202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29">
        <v>1</v>
      </c>
      <c r="W41" s="29">
        <v>6.9039999999999999</v>
      </c>
      <c r="X41" s="34">
        <v>11.88</v>
      </c>
      <c r="Y41" s="38">
        <v>0</v>
      </c>
      <c r="Z41" s="43">
        <v>9.6983333333333306</v>
      </c>
    </row>
    <row r="42" spans="1:26" x14ac:dyDescent="0.2">
      <c r="A42" s="14" t="s">
        <v>2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5"/>
      <c r="Q42" s="20"/>
      <c r="R42" s="5"/>
      <c r="S42" s="5"/>
      <c r="T42" s="5"/>
      <c r="U42" s="5"/>
      <c r="V42" s="30"/>
    </row>
    <row r="43" spans="1:26" s="5" customFormat="1" x14ac:dyDescent="0.2">
      <c r="A43" s="42" t="s">
        <v>24</v>
      </c>
      <c r="B43" s="42"/>
      <c r="C43" s="42"/>
      <c r="D43" s="42"/>
      <c r="E43" s="42"/>
      <c r="F43" s="14"/>
      <c r="G43" s="14"/>
      <c r="H43" s="14"/>
      <c r="I43" s="14"/>
      <c r="J43" s="25"/>
      <c r="K43" s="25"/>
      <c r="L43" s="25"/>
      <c r="M43" s="25"/>
      <c r="N43" s="25"/>
      <c r="O43" s="25"/>
      <c r="P43" s="25"/>
      <c r="Q43" s="20"/>
      <c r="R43" s="25"/>
      <c r="S43" s="25"/>
      <c r="T43" s="25"/>
      <c r="U43" s="25"/>
      <c r="V43" s="24"/>
      <c r="W43" s="25"/>
      <c r="X43" s="25"/>
      <c r="Y43" s="25"/>
      <c r="Z43" s="25"/>
    </row>
    <row r="44" spans="1:26" s="5" customFormat="1" x14ac:dyDescent="0.2">
      <c r="A44" s="42"/>
      <c r="B44" s="42"/>
      <c r="C44" s="42"/>
      <c r="D44" s="42"/>
      <c r="E44" s="42"/>
      <c r="F44" s="14"/>
      <c r="G44" s="14"/>
      <c r="H44" s="14"/>
      <c r="I44" s="14"/>
      <c r="J44" s="25"/>
      <c r="K44" s="25"/>
      <c r="L44" s="25"/>
      <c r="M44" s="25"/>
      <c r="N44" s="25"/>
      <c r="O44" s="25"/>
      <c r="P44" s="25"/>
      <c r="Q44" s="20"/>
      <c r="R44" s="25"/>
      <c r="S44" s="25"/>
      <c r="T44" s="25"/>
      <c r="U44" s="25"/>
      <c r="V44" s="24"/>
      <c r="W44" s="25"/>
      <c r="X44" s="25"/>
      <c r="Y44" s="25"/>
      <c r="Z44" s="25"/>
    </row>
    <row r="45" spans="1:26" x14ac:dyDescent="0.2">
      <c r="A45" s="42" t="s">
        <v>34</v>
      </c>
      <c r="B45" s="42"/>
      <c r="C45" s="42"/>
      <c r="D45" s="42"/>
      <c r="E45" s="42"/>
      <c r="F45" s="14"/>
      <c r="G45" s="14"/>
      <c r="H45" s="14"/>
      <c r="I45" s="14"/>
      <c r="Q45" s="20"/>
      <c r="R45" s="5"/>
      <c r="S45" s="5"/>
      <c r="T45" s="5"/>
      <c r="U45" s="5"/>
      <c r="V45" s="30"/>
      <c r="W45" s="5"/>
      <c r="X45" s="5"/>
      <c r="Y45" s="5"/>
      <c r="Z45" s="5"/>
    </row>
    <row r="46" spans="1:26" x14ac:dyDescent="0.2">
      <c r="A46" s="47" t="s">
        <v>35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Q46" s="20"/>
      <c r="R46" s="5"/>
      <c r="S46" s="5"/>
      <c r="T46" s="5"/>
      <c r="U46" s="5"/>
      <c r="V46" s="30"/>
      <c r="W46" s="5"/>
      <c r="X46" s="5"/>
      <c r="Y46" s="5"/>
      <c r="Z46" s="5"/>
    </row>
    <row r="47" spans="1:26" x14ac:dyDescent="0.2">
      <c r="A47" s="45" t="s">
        <v>29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20"/>
      <c r="R47" s="5"/>
      <c r="S47" s="5"/>
      <c r="T47" s="5"/>
      <c r="U47" s="5"/>
      <c r="V47" s="30"/>
      <c r="W47" s="5"/>
      <c r="X47" s="5"/>
      <c r="Y47" s="5"/>
      <c r="Z47" s="5"/>
    </row>
    <row r="48" spans="1:26" x14ac:dyDescent="0.2">
      <c r="A48" s="45" t="s">
        <v>30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5"/>
      <c r="X48" s="5"/>
      <c r="Y48" s="5"/>
      <c r="Z48" s="5"/>
    </row>
    <row r="49" spans="1:26" s="32" customFormat="1" ht="15" x14ac:dyDescent="0.25">
      <c r="X49" s="5"/>
      <c r="Y49" s="5"/>
      <c r="Z49" s="5"/>
    </row>
    <row r="50" spans="1:26" s="23" customFormat="1" ht="15" customHeight="1" x14ac:dyDescent="0.2">
      <c r="A50" s="14" t="s">
        <v>0</v>
      </c>
      <c r="B50" s="14"/>
      <c r="C50" s="14"/>
      <c r="D50" s="14"/>
      <c r="E50" s="14"/>
      <c r="F50" s="14"/>
      <c r="G50" s="14"/>
      <c r="H50" s="14"/>
      <c r="I50" s="14"/>
      <c r="X50" s="25"/>
      <c r="Y50" s="25"/>
      <c r="Z50" s="25"/>
    </row>
    <row r="51" spans="1:26" s="32" customFormat="1" ht="15" x14ac:dyDescent="0.25">
      <c r="A51" s="14" t="s">
        <v>31</v>
      </c>
      <c r="G51" s="33"/>
      <c r="H51" s="33"/>
      <c r="I51" s="33"/>
      <c r="X51" s="25"/>
      <c r="Y51" s="25"/>
      <c r="Z51" s="25"/>
    </row>
    <row r="52" spans="1:26" s="32" customFormat="1" ht="15" x14ac:dyDescent="0.25">
      <c r="X52" s="25"/>
      <c r="Y52" s="25"/>
      <c r="Z52" s="25"/>
    </row>
    <row r="53" spans="1:26" s="32" customFormat="1" ht="15" x14ac:dyDescent="0.25">
      <c r="A53" s="14" t="s">
        <v>27</v>
      </c>
      <c r="X53" s="25"/>
      <c r="Y53" s="25"/>
      <c r="Z53" s="25"/>
    </row>
    <row r="54" spans="1:26" s="32" customFormat="1" ht="15" x14ac:dyDescent="0.25">
      <c r="A54" s="44" t="s">
        <v>32</v>
      </c>
      <c r="X54" s="25"/>
      <c r="Y54" s="25"/>
      <c r="Z54" s="25"/>
    </row>
  </sheetData>
  <mergeCells count="3">
    <mergeCell ref="A47:P47"/>
    <mergeCell ref="A46:O46"/>
    <mergeCell ref="A48:V48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105" fitToWidth="0" fitToHeight="0" orientation="landscape" r:id="rId1"/>
  <headerFooter alignWithMargins="0"/>
  <ignoredErrors>
    <ignoredError sqref="R6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16.3.1.3.5</vt:lpstr>
      <vt:lpstr>'T 16.3.1.3.5'!Zone_d_impression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 Kradolfer</dc:creator>
  <cp:lastModifiedBy>Möschler Oliver BFS</cp:lastModifiedBy>
  <cp:lastPrinted>2020-05-06T13:48:59Z</cp:lastPrinted>
  <dcterms:created xsi:type="dcterms:W3CDTF">2007-06-28T14:49:53Z</dcterms:created>
  <dcterms:modified xsi:type="dcterms:W3CDTF">2023-06-27T15:19:53Z</dcterms:modified>
</cp:coreProperties>
</file>