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EF0DADD2-44B5-4993-B9E2-A6BD6A8D6304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6" sheetId="12" r:id="rId7"/>
    <sheet name="Tablang_7" sheetId="24" r:id="rId8"/>
    <sheet name="Tablong_8" sheetId="25" r:id="rId9"/>
    <sheet name="Tablang_9" sheetId="21" r:id="rId10"/>
  </sheets>
  <definedNames>
    <definedName name="HTML_CodePage" hidden="1">1252</definedName>
    <definedName name="HTML_Control" localSheetId="7" hidden="1">{"'Tabkurz_2'!$A$2:$B$20"}</definedName>
    <definedName name="HTML_Control" localSheetId="8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7">Tablang_7!$B:$B</definedName>
    <definedName name="Tablang_307" localSheetId="8" hidden="1">{"'Tabkurz_2'!$A$2:$B$20"}</definedName>
    <definedName name="Tablang_307" hidden="1">{"'Tabkurz_2'!$A$2:$B$20"}</definedName>
    <definedName name="_xlnm.Print_Area" localSheetId="9">Tablang_9!$B$1:$J$36</definedName>
    <definedName name="Zone_impres_MI" localSheetId="1">Graph_a!#REF!</definedName>
    <definedName name="Zone_impres_MI" localSheetId="2">Tablang_1!#REF!</definedName>
    <definedName name="Zone_impres_MI" localSheetId="7">Tablang_7!$B$1:$BS$3</definedName>
    <definedName name="Zone_impres_MI" localSheetId="8">Tablong_8!$B$2:$G$21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5" i="24" l="1"/>
  <c r="AE25" i="24"/>
  <c r="AF25" i="24" s="1"/>
  <c r="AC25" i="24"/>
  <c r="AA25" i="24"/>
  <c r="AB25" i="24" s="1"/>
  <c r="BP24" i="24"/>
  <c r="BN24" i="24"/>
  <c r="BL24" i="24"/>
  <c r="BJ24" i="24"/>
  <c r="BH24" i="24"/>
  <c r="BF24" i="24"/>
  <c r="BF25" i="24"/>
  <c r="BD24" i="24"/>
  <c r="BB24" i="24"/>
  <c r="BA24" i="24"/>
  <c r="AY24" i="24"/>
  <c r="AX24" i="24"/>
  <c r="AV24" i="24"/>
  <c r="AU24" i="24"/>
  <c r="AS24" i="24"/>
  <c r="AS25" i="24" s="1"/>
  <c r="AR24" i="24"/>
  <c r="AP24" i="24"/>
  <c r="AO24" i="24"/>
  <c r="AM24" i="24"/>
  <c r="AK24" i="24"/>
  <c r="AI24" i="24"/>
  <c r="AF24" i="24"/>
  <c r="AB24" i="24"/>
  <c r="BQ23" i="24"/>
  <c r="BO23" i="24"/>
  <c r="BM23" i="24"/>
  <c r="BK23" i="24"/>
  <c r="BI23" i="24"/>
  <c r="BG23" i="24"/>
  <c r="BC23" i="24"/>
  <c r="AZ23" i="24"/>
  <c r="AZ24" i="24" s="1"/>
  <c r="AW23" i="24"/>
  <c r="AT23" i="24"/>
  <c r="AQ23" i="24"/>
  <c r="AN23" i="24"/>
  <c r="AJ23" i="24"/>
  <c r="AF23" i="24"/>
  <c r="AB23" i="24"/>
  <c r="BQ22" i="24"/>
  <c r="BO22" i="24"/>
  <c r="BM22" i="24"/>
  <c r="BK22" i="24"/>
  <c r="BI22" i="24"/>
  <c r="BG22" i="24"/>
  <c r="BC22" i="24"/>
  <c r="AZ22" i="24"/>
  <c r="AW22" i="24"/>
  <c r="AT22" i="24"/>
  <c r="AQ22" i="24"/>
  <c r="AN22" i="24"/>
  <c r="AJ22" i="24"/>
  <c r="AF22" i="24"/>
  <c r="AB22" i="24"/>
  <c r="BQ21" i="24"/>
  <c r="BO21" i="24"/>
  <c r="BM21" i="24"/>
  <c r="BK21" i="24"/>
  <c r="BI21" i="24"/>
  <c r="BG21" i="24"/>
  <c r="BC21" i="24"/>
  <c r="AZ21" i="24"/>
  <c r="AW21" i="24"/>
  <c r="AT21" i="24"/>
  <c r="AQ21" i="24"/>
  <c r="AN21" i="24"/>
  <c r="AJ21" i="24"/>
  <c r="AF21" i="24"/>
  <c r="AB21" i="24"/>
  <c r="BQ20" i="24"/>
  <c r="BO20" i="24"/>
  <c r="BM20" i="24"/>
  <c r="BK20" i="24"/>
  <c r="BI20" i="24"/>
  <c r="BG20" i="24"/>
  <c r="BC20" i="24"/>
  <c r="AZ20" i="24"/>
  <c r="AW20" i="24"/>
  <c r="AT20" i="24"/>
  <c r="AQ20" i="24"/>
  <c r="AQ24" i="24" s="1"/>
  <c r="AN20" i="24"/>
  <c r="AJ20" i="24"/>
  <c r="AF20" i="24"/>
  <c r="AB20" i="24"/>
  <c r="BQ19" i="24"/>
  <c r="BO19" i="24"/>
  <c r="BM19" i="24"/>
  <c r="BK19" i="24"/>
  <c r="BI19" i="24"/>
  <c r="BG19" i="24"/>
  <c r="BC19" i="24"/>
  <c r="AZ19" i="24"/>
  <c r="AW19" i="24"/>
  <c r="AT19" i="24"/>
  <c r="AQ19" i="24"/>
  <c r="AN19" i="24"/>
  <c r="AJ19" i="24"/>
  <c r="AF19" i="24"/>
  <c r="AB19" i="24"/>
  <c r="AJ18" i="24"/>
  <c r="AJ24" i="24" s="1"/>
  <c r="AF18" i="24"/>
  <c r="AB18" i="24"/>
  <c r="AJ17" i="24"/>
  <c r="AF17" i="24"/>
  <c r="AB17" i="24"/>
  <c r="AJ16" i="24"/>
  <c r="AF16" i="24"/>
  <c r="AB16" i="24"/>
  <c r="BQ15" i="24"/>
  <c r="BO15" i="24"/>
  <c r="BM15" i="24"/>
  <c r="BK15" i="24"/>
  <c r="BI15" i="24"/>
  <c r="BG15" i="24"/>
  <c r="BG24" i="24" s="1"/>
  <c r="BC15" i="24"/>
  <c r="BC24" i="24" s="1"/>
  <c r="AZ15" i="24"/>
  <c r="AW15" i="24"/>
  <c r="AT15" i="24"/>
  <c r="AQ15" i="24"/>
  <c r="AN15" i="24"/>
  <c r="AN24" i="24" s="1"/>
  <c r="AJ15" i="24"/>
  <c r="AF15" i="24"/>
  <c r="AB15" i="24"/>
  <c r="BP13" i="24"/>
  <c r="BN13" i="24"/>
  <c r="BN25" i="24" s="1"/>
  <c r="BL13" i="24"/>
  <c r="BL25" i="24" s="1"/>
  <c r="BJ13" i="24"/>
  <c r="BH13" i="24"/>
  <c r="BF13" i="24"/>
  <c r="BD13" i="24"/>
  <c r="BB13" i="24"/>
  <c r="BA13" i="24"/>
  <c r="BA25" i="24" s="1"/>
  <c r="AY13" i="24"/>
  <c r="AY25" i="24" s="1"/>
  <c r="AX13" i="24"/>
  <c r="AX25" i="24" s="1"/>
  <c r="AV13" i="24"/>
  <c r="AU13" i="24"/>
  <c r="AS13" i="24"/>
  <c r="AR13" i="24"/>
  <c r="AP13" i="24"/>
  <c r="AO13" i="24"/>
  <c r="AO25" i="24" s="1"/>
  <c r="AM13" i="24"/>
  <c r="AK13" i="24"/>
  <c r="AI13" i="24"/>
  <c r="AF13" i="24"/>
  <c r="AB13" i="24"/>
  <c r="BQ12" i="24"/>
  <c r="BO12" i="24"/>
  <c r="BM12" i="24"/>
  <c r="BK12" i="24"/>
  <c r="BI12" i="24"/>
  <c r="BG12" i="24"/>
  <c r="BC12" i="24"/>
  <c r="AZ12" i="24"/>
  <c r="AW12" i="24"/>
  <c r="AT12" i="24"/>
  <c r="AQ12" i="24"/>
  <c r="AN12" i="24"/>
  <c r="AJ12" i="24"/>
  <c r="AF12" i="24"/>
  <c r="AB12" i="24"/>
  <c r="BQ11" i="24"/>
  <c r="BO11" i="24"/>
  <c r="BM11" i="24"/>
  <c r="BK11" i="24"/>
  <c r="BI11" i="24"/>
  <c r="BG11" i="24"/>
  <c r="BC11" i="24"/>
  <c r="AZ11" i="24"/>
  <c r="AW11" i="24"/>
  <c r="AT11" i="24"/>
  <c r="AQ11" i="24"/>
  <c r="AN11" i="24"/>
  <c r="AJ11" i="24"/>
  <c r="AF11" i="24"/>
  <c r="AB11" i="24"/>
  <c r="BQ10" i="24"/>
  <c r="BO10" i="24"/>
  <c r="BM10" i="24"/>
  <c r="BK10" i="24"/>
  <c r="BI10" i="24"/>
  <c r="BG10" i="24"/>
  <c r="BC10" i="24"/>
  <c r="AZ10" i="24"/>
  <c r="AW10" i="24"/>
  <c r="AT10" i="24"/>
  <c r="AQ10" i="24"/>
  <c r="AN10" i="24"/>
  <c r="AJ10" i="24"/>
  <c r="AF10" i="24"/>
  <c r="AB10" i="24"/>
  <c r="BQ9" i="24"/>
  <c r="BO9" i="24"/>
  <c r="BM9" i="24"/>
  <c r="BK9" i="24"/>
  <c r="BI9" i="24"/>
  <c r="BG9" i="24"/>
  <c r="BC9" i="24"/>
  <c r="AZ9" i="24"/>
  <c r="AW9" i="24"/>
  <c r="AT9" i="24"/>
  <c r="AQ9" i="24"/>
  <c r="AN9" i="24"/>
  <c r="AJ9" i="24"/>
  <c r="AF9" i="24"/>
  <c r="AB9" i="24"/>
  <c r="BQ8" i="24"/>
  <c r="BO8" i="24"/>
  <c r="BM8" i="24"/>
  <c r="BK8" i="24"/>
  <c r="BI8" i="24"/>
  <c r="BG8" i="24"/>
  <c r="BC8" i="24"/>
  <c r="AZ8" i="24"/>
  <c r="AW8" i="24"/>
  <c r="AT8" i="24"/>
  <c r="AQ8" i="24"/>
  <c r="AN8" i="24"/>
  <c r="AJ8" i="24"/>
  <c r="AF8" i="24"/>
  <c r="AB8" i="24"/>
  <c r="BQ7" i="24"/>
  <c r="BO7" i="24"/>
  <c r="BM7" i="24"/>
  <c r="BK7" i="24"/>
  <c r="BI7" i="24"/>
  <c r="BG7" i="24"/>
  <c r="BG13" i="24" s="1"/>
  <c r="BC7" i="24"/>
  <c r="BC13" i="24" s="1"/>
  <c r="AZ7" i="24"/>
  <c r="AW7" i="24"/>
  <c r="AW13" i="24"/>
  <c r="AT7" i="24"/>
  <c r="AT13" i="24" s="1"/>
  <c r="AQ7" i="24"/>
  <c r="AN7" i="24"/>
  <c r="AJ7" i="24"/>
  <c r="AF7" i="24"/>
  <c r="AB7" i="24"/>
  <c r="BJ25" i="24"/>
  <c r="BP25" i="24"/>
  <c r="BI13" i="24" l="1"/>
  <c r="AU25" i="24"/>
  <c r="AJ13" i="24"/>
  <c r="AT24" i="24"/>
  <c r="AI25" i="24"/>
  <c r="AV25" i="24"/>
  <c r="BH25" i="24"/>
  <c r="AQ13" i="24"/>
  <c r="AN13" i="24"/>
  <c r="AW24" i="24"/>
  <c r="AW25" i="24" s="1"/>
  <c r="BI24" i="24"/>
  <c r="AK25" i="24"/>
  <c r="AJ25" i="24"/>
  <c r="AM25" i="24"/>
  <c r="BC25" i="24"/>
  <c r="BG25" i="24"/>
  <c r="AP25" i="24"/>
  <c r="BB25" i="24"/>
  <c r="AZ13" i="24"/>
  <c r="AR25" i="24"/>
  <c r="BD25" i="24"/>
  <c r="AN25" i="24"/>
  <c r="AZ25" i="24"/>
  <c r="AQ25" i="24"/>
  <c r="AT25" i="24"/>
  <c r="BI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M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<sst xmlns="http://schemas.openxmlformats.org/spreadsheetml/2006/main" count="518" uniqueCount="195">
  <si>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</si>
  <si>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</si>
  <si>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</si>
  <si>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</si>
  <si>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</si>
  <si>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</si>
  <si>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</si>
  <si>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</si>
  <si>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</si>
  <si>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</si>
  <si>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</si>
  <si>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</si>
  <si>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</si>
  <si>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</si>
  <si>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</si>
  <si>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</si>
  <si>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</si>
  <si>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</si>
  <si>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</si>
  <si>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</si>
  <si>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</si>
  <si>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</si>
  <si>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</si>
  <si>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</si>
  <si>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</si>
  <si>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</si>
  <si>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</si>
  <si>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</si>
  <si>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</si>
  <si>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</si>
  <si>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</si>
  <si>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</si>
  <si>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</si>
  <si>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</si>
  <si>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</si>
  <si>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</si>
  <si>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</si>
  <si>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</si>
  <si>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</si>
  <si>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</si>
  <si>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</si>
  <si>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</si>
  <si>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</si>
  <si>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</si>
  <si>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</si>
  <si>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</si>
  <si>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</si>
  <si>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</si>
  <si>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</si>
  <si>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</si>
  <si>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</si>
  <si>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</si>
  <si>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</si>
  <si>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</si>
  <si>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</si>
  <si>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</si>
  <si>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</si>
  <si>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</si>
  <si>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</si>
  <si>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</si>
  <si>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</si>
  <si>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</si>
  <si>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</si>
  <si>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ein Produkt</t>
  </si>
  <si>
    <t>zwei Produkte</t>
  </si>
  <si>
    <t>drei Produkte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</si>
  <si>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</si>
  <si>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</si>
  <si>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</si>
  <si>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</si>
  <si>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</si>
  <si>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</si>
  <si>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</si>
  <si>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</si>
  <si>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</si>
  <si>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</si>
  <si>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</si>
  <si>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</si>
  <si>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</si>
  <si>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</si>
  <si>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</si>
  <si>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</si>
  <si>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</si>
  <si>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</si>
  <si>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</si>
  <si>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</si>
  <si>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</si>
  <si>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</si>
  <si>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</si>
  <si>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</si>
  <si>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</si>
  <si>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</si>
  <si>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</si>
  <si>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</si>
  <si>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</si>
  <si>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</si>
  <si>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</si>
  <si>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</si>
  <si>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</si>
  <si>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</si>
  <si>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</si>
  <si>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</si>
  <si>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</si>
  <si>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</si>
  <si>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</si>
  <si>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</si>
  <si>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</si>
  <si>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</si>
  <si>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</si>
  <si>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</si>
  <si>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</si>
  <si>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</si>
  <si>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</si>
  <si>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</si>
  <si>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</si>
  <si>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</si>
  <si>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</si>
  <si>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</si>
  <si>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</si>
  <si>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</si>
  <si>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</si>
  <si>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</si>
  <si>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</si>
  <si>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</si>
  <si>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</si>
  <si>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</si>
  <si>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</si>
  <si>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</si>
  <si>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</si>
  <si>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</si>
  <si>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</si>
  <si>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</si>
  <si>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</si>
  <si>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</si>
  <si>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</si>
  <si>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</si>
  <si>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</si>
  <si>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</si>
  <si>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</si>
  <si>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</si>
  <si>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</si>
  <si>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</si>
  <si>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</si>
  <si>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</si>
  <si>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</si>
  <si>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</si>
  <si>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</si>
  <si>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</si>
  <si>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</si>
  <si>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</si>
  <si>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</si>
  <si>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</si>
  <si>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</si>
  <si>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</si>
  <si>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</si>
  <si>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</si>
  <si>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</si>
  <si>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</si>
  <si>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</si>
  <si>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</si>
  <si>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</si>
  <si>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</si>
  <si>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</si>
  <si>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</si>
  <si>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</si>
  <si>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</si>
  <si>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</si>
  <si>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</si>
  <si>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</si>
  <si>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Bruttohaushaltseinkommen, 2018</t>
  </si>
  <si>
    <t>IKT-Ausstattung der Schweizer Haushalte nach Bildungsstand, 2018</t>
  </si>
  <si>
    <t>© 2021 BFS-OFS-UST / WSA</t>
  </si>
  <si>
    <t>Letztes Update: Juli 2021</t>
  </si>
  <si>
    <t>In % der Gesamt-ausgaben</t>
  </si>
  <si>
    <t>Durchschnit-tliche Gesamt-ausgaben pro Monat in Franken</t>
  </si>
  <si>
    <t>Computer-Ausstattung der Haushalte im internationalen Vergleich, 2020</t>
  </si>
  <si>
    <t>© 2022 BFS-OFS-UST / WSA</t>
  </si>
  <si>
    <t>Frankreich (2017)</t>
  </si>
  <si>
    <t>Ver. Staaten (2019)</t>
  </si>
  <si>
    <t>Kanada (2019)</t>
  </si>
  <si>
    <t>Österreich (2017)</t>
  </si>
  <si>
    <t>Niederlande (2019)</t>
  </si>
  <si>
    <t>Schweiz (1) (2018)</t>
  </si>
  <si>
    <t>Computer-Ausstattung der Haushalte, internationaler Vergleich, 2021</t>
  </si>
  <si>
    <t>Japan (2020)</t>
  </si>
  <si>
    <t>Belgien (2020)</t>
  </si>
  <si>
    <t>Letztes Update: November 2022</t>
  </si>
  <si>
    <t>Quellen: BFS/EVE 1998–2005; HABE 2006–2019</t>
  </si>
  <si>
    <t>IKT-Ausstattung der Schweizer Haushalte nach Produktart, Anzahl Produkte, 2020</t>
  </si>
  <si>
    <t>IKT-Ausstattung der Schweizer Haushalte nach Bruttohaushaltseinkommen, 2020</t>
  </si>
  <si>
    <t>IKT-Ausstattung der Schweizer Haushalte nach Haushaltsgrösse, 2020</t>
  </si>
  <si>
    <t>© 2023 OFS-BFS-UST / WSA</t>
  </si>
  <si>
    <t>Letztes Update: Mai 2023</t>
  </si>
  <si>
    <t>© 2023 BFS-OFS-UST / WSA</t>
  </si>
  <si>
    <t>IKT-Ausstattung der Schweizer Haushalte nach Produktart,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</si>
</sst>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"/>
    <numFmt numFmtId="175" formatCode="0.0%_)_);\−0.0%_)_);0.0%_)_);@_)_)"/>
    <numFmt numFmtId="176" formatCode="_)@"/>
    <numFmt numFmtId="177" formatCode="0.00_);\−0.0_);0.00_);@_)"/>
    <numFmt numFmtId="178" formatCode="0.000,,\ &quot;mio.&quot;_);\−0.000,,\ &quot;mio.&quot;_);0.000,,\ &quot;mio.&quot;_);@_)"/>
    <numFmt numFmtId="179" formatCode="#,##0_);\(#,##0\)"/>
    <numFmt numFmtId="180" formatCode="#\ ##0.00_)"/>
    <numFmt numFmtId="181" formatCode="#\ ##0.00_);\-#\ ##0.00_);#\ ##0.00_);@"/>
    <numFmt numFmtId="182" formatCode="#\ ##0,,\ &quot;mio.&quot;_)"/>
    <numFmt numFmtId="183" formatCode="\(0.00\);\(\-0.00\);\(0.00\);@_)"/>
    <numFmt numFmtId="184" formatCode="#\ ##0,,\ &quot;mio.&quot;_);\−#\ ##0,,\ &quot;mio.&quot;_);#\ ##0,,\ &quot;mio.&quot;_);@_)"/>
    <numFmt numFmtId="185" formatCode="\(0.00\)"/>
    <numFmt numFmtId="186" formatCode="0.00;\−0.00;0.00;@"/>
    <numFmt numFmtId="187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19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167" fontId="8" fillId="0" borderId="0" xfId="5" applyNumberFormat="1" applyFont="1" applyAlignment="1"/>
    <xf numFmtId="0" fontId="8" fillId="0" borderId="0" xfId="0" applyFont="1" applyBorder="1"/>
    <xf numFmtId="176" fontId="8" fillId="0" borderId="0" xfId="0" applyNumberFormat="1" applyFont="1" applyFill="1" applyBorder="1" applyAlignment="1">
      <alignment horizontal="left" vertical="center"/>
    </xf>
    <xf numFmtId="176" fontId="8" fillId="0" borderId="1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5" fontId="8" fillId="0" borderId="0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/>
    </xf>
    <xf numFmtId="167" fontId="8" fillId="0" borderId="11" xfId="5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Fill="1" applyBorder="1" applyAlignment="1">
      <alignment horizontal="left" vertical="center" indent="1"/>
    </xf>
    <xf numFmtId="178" fontId="8" fillId="0" borderId="6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79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79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79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0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0" fontId="7" fillId="0" borderId="4" xfId="9" applyNumberFormat="1" applyFont="1" applyBorder="1" applyAlignment="1">
      <alignment horizontal="right" vertical="center"/>
    </xf>
    <xf numFmtId="180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1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2" fontId="8" fillId="0" borderId="0" xfId="9" applyNumberFormat="1" applyFont="1" applyFill="1" applyBorder="1" applyAlignment="1">
      <alignment horizontal="right" vertical="center"/>
    </xf>
    <xf numFmtId="183" fontId="8" fillId="3" borderId="17" xfId="9" applyNumberFormat="1" applyFont="1" applyFill="1" applyBorder="1" applyAlignment="1">
      <alignment horizontal="right" vertical="center"/>
    </xf>
    <xf numFmtId="181" fontId="8" fillId="0" borderId="0" xfId="9" applyNumberFormat="1" applyFont="1" applyFill="1" applyBorder="1" applyAlignment="1">
      <alignment horizontal="right" vertical="center"/>
    </xf>
    <xf numFmtId="182" fontId="8" fillId="0" borderId="20" xfId="9" applyNumberFormat="1" applyFont="1" applyFill="1" applyBorder="1" applyAlignment="1">
      <alignment horizontal="right" vertical="center"/>
    </xf>
    <xf numFmtId="183" fontId="8" fillId="0" borderId="17" xfId="9" applyNumberFormat="1" applyFont="1" applyFill="1" applyBorder="1" applyAlignment="1">
      <alignment horizontal="right" vertical="center"/>
    </xf>
    <xf numFmtId="183" fontId="8" fillId="0" borderId="0" xfId="9" applyNumberFormat="1" applyFont="1" applyFill="1" applyBorder="1" applyAlignment="1">
      <alignment horizontal="right" vertical="center"/>
    </xf>
    <xf numFmtId="183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1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1" fontId="8" fillId="0" borderId="11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 shrinkToFit="1"/>
    </xf>
    <xf numFmtId="185" fontId="8" fillId="0" borderId="11" xfId="9" applyNumberFormat="1" applyFont="1" applyFill="1" applyBorder="1" applyAlignment="1">
      <alignment horizontal="right" vertical="center"/>
    </xf>
    <xf numFmtId="183" fontId="8" fillId="0" borderId="11" xfId="12" applyNumberFormat="1" applyFont="1" applyBorder="1" applyAlignment="1">
      <alignment horizontal="right"/>
    </xf>
    <xf numFmtId="185" fontId="8" fillId="0" borderId="17" xfId="9" applyNumberFormat="1" applyFont="1" applyBorder="1" applyAlignment="1" applyProtection="1">
      <alignment vertical="center"/>
    </xf>
    <xf numFmtId="185" fontId="8" fillId="0" borderId="0" xfId="9" applyNumberFormat="1" applyFont="1" applyFill="1" applyBorder="1" applyAlignment="1" applyProtection="1">
      <alignment vertical="center"/>
    </xf>
    <xf numFmtId="185" fontId="8" fillId="3" borderId="17" xfId="9" applyNumberFormat="1" applyFont="1" applyFill="1" applyBorder="1" applyAlignment="1" applyProtection="1">
      <alignment vertical="center"/>
    </xf>
    <xf numFmtId="185" fontId="8" fillId="0" borderId="0" xfId="9" applyNumberFormat="1" applyFont="1" applyBorder="1" applyAlignment="1" applyProtection="1">
      <alignment vertical="center"/>
    </xf>
    <xf numFmtId="185" fontId="8" fillId="0" borderId="17" xfId="9" applyNumberFormat="1" applyFont="1" applyBorder="1" applyAlignment="1" applyProtection="1">
      <alignment horizontal="right" vertical="center"/>
    </xf>
    <xf numFmtId="185" fontId="8" fillId="3" borderId="17" xfId="9" applyNumberFormat="1" applyFont="1" applyFill="1" applyBorder="1" applyAlignment="1">
      <alignment vertical="center"/>
    </xf>
    <xf numFmtId="183" fontId="8" fillId="0" borderId="1" xfId="9" applyNumberFormat="1" applyFont="1" applyFill="1" applyBorder="1" applyAlignment="1">
      <alignment horizontal="right" vertical="center"/>
    </xf>
    <xf numFmtId="185" fontId="8" fillId="0" borderId="17" xfId="9" applyNumberFormat="1" applyFont="1" applyBorder="1" applyAlignment="1">
      <alignment vertical="center"/>
    </xf>
    <xf numFmtId="185" fontId="8" fillId="0" borderId="0" xfId="9" applyNumberFormat="1" applyFont="1" applyBorder="1" applyAlignment="1">
      <alignment vertical="center"/>
    </xf>
    <xf numFmtId="183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1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2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2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1" fontId="9" fillId="0" borderId="17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181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5" fontId="8" fillId="3" borderId="0" xfId="12" applyNumberFormat="1" applyFont="1" applyFill="1" applyBorder="1" applyAlignment="1">
      <alignment horizontal="right"/>
    </xf>
    <xf numFmtId="185" fontId="8" fillId="0" borderId="0" xfId="12" applyNumberFormat="1" applyFont="1" applyBorder="1" applyAlignment="1">
      <alignment horizontal="right"/>
    </xf>
    <xf numFmtId="185" fontId="8" fillId="0" borderId="11" xfId="12" applyNumberFormat="1" applyFont="1" applyBorder="1" applyAlignment="1">
      <alignment horizontal="right"/>
    </xf>
    <xf numFmtId="185" fontId="8" fillId="0" borderId="0" xfId="9" applyNumberFormat="1" applyFont="1" applyFill="1" applyBorder="1" applyAlignment="1">
      <alignment horizontal="right" vertical="center"/>
    </xf>
    <xf numFmtId="186" fontId="8" fillId="0" borderId="17" xfId="9" applyNumberFormat="1" applyFont="1" applyFill="1" applyBorder="1" applyAlignment="1">
      <alignment horizontal="right" vertical="center"/>
    </xf>
    <xf numFmtId="186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1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2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2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4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7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0" fontId="8" fillId="0" borderId="0" xfId="14" applyNumberFormat="1" applyFont="1"/>
    <xf numFmtId="174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4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0" fontId="8" fillId="0" borderId="3" xfId="7" applyNumberFormat="1" applyFont="1" applyBorder="1" applyAlignment="1">
      <alignment horizontal="center"/>
    </xf>
    <xf numFmtId="0" fontId="8" fillId="0" borderId="0" xfId="7" applyNumberFormat="1" applyFont="1" applyBorder="1" applyAlignment="1">
      <alignment horizontal="center"/>
    </xf>
    <xf numFmtId="0" fontId="8" fillId="0" borderId="1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 vertical="top" wrapText="1"/>
    </xf>
    <xf numFmtId="180" fontId="7" fillId="0" borderId="2" xfId="9" applyNumberFormat="1" applyFont="1" applyFill="1" applyBorder="1" applyAlignment="1">
      <alignment horizontal="right" vertical="center"/>
    </xf>
    <xf numFmtId="185" fontId="8" fillId="0" borderId="0" xfId="9" applyNumberFormat="1" applyFont="1" applyBorder="1" applyAlignment="1" applyProtection="1">
      <alignment horizontal="right" vertical="center"/>
    </xf>
    <xf numFmtId="164" fontId="7" fillId="0" borderId="12" xfId="12" applyNumberFormat="1" applyFont="1" applyBorder="1" applyAlignment="1" applyProtection="1">
      <alignment horizontal="right"/>
    </xf>
    <xf numFmtId="183" fontId="8" fillId="3" borderId="13" xfId="9" applyNumberFormat="1" applyFont="1" applyFill="1" applyBorder="1" applyAlignment="1">
      <alignment horizontal="right" vertical="center"/>
    </xf>
    <xf numFmtId="181" fontId="8" fillId="3" borderId="13" xfId="9" applyNumberFormat="1" applyFont="1" applyFill="1" applyBorder="1" applyAlignment="1">
      <alignment horizontal="right" vertical="center"/>
    </xf>
    <xf numFmtId="185" fontId="8" fillId="3" borderId="13" xfId="9" applyNumberFormat="1" applyFont="1" applyFill="1" applyBorder="1" applyAlignment="1" applyProtection="1">
      <alignment vertical="center"/>
    </xf>
    <xf numFmtId="185" fontId="8" fillId="3" borderId="13" xfId="9" applyNumberFormat="1" applyFont="1" applyFill="1" applyBorder="1" applyAlignment="1">
      <alignment vertical="center"/>
    </xf>
    <xf numFmtId="1" fontId="8" fillId="0" borderId="3" xfId="7" applyNumberFormat="1" applyFont="1" applyFill="1" applyBorder="1" applyAlignment="1">
      <alignment horizontal="left" indent="1"/>
    </xf>
    <xf numFmtId="1" fontId="7" fillId="3" borderId="6" xfId="7" applyNumberFormat="1" applyFont="1" applyFill="1" applyBorder="1" applyAlignment="1">
      <alignment horizontal="center"/>
    </xf>
    <xf numFmtId="169" fontId="8" fillId="3" borderId="6" xfId="7" applyFont="1" applyFill="1" applyBorder="1" applyAlignment="1">
      <alignment horizontal="center" vertical="top" wrapText="1"/>
    </xf>
    <xf numFmtId="165" fontId="7" fillId="3" borderId="5" xfId="12" applyFont="1" applyFill="1" applyBorder="1" applyAlignment="1">
      <alignment horizontal="right"/>
    </xf>
    <xf numFmtId="0" fontId="7" fillId="3" borderId="13" xfId="9" applyFont="1" applyFill="1" applyBorder="1" applyAlignment="1" applyProtection="1">
      <alignment horizontal="left"/>
    </xf>
    <xf numFmtId="165" fontId="15" fillId="3" borderId="5" xfId="12" applyNumberFormat="1" applyFont="1" applyFill="1" applyBorder="1" applyAlignment="1" applyProtection="1">
      <alignment vertical="center"/>
    </xf>
    <xf numFmtId="0" fontId="8" fillId="3" borderId="13" xfId="9" applyFont="1" applyFill="1" applyBorder="1"/>
    <xf numFmtId="165" fontId="8" fillId="3" borderId="13" xfId="12" applyNumberFormat="1" applyFont="1" applyFill="1" applyBorder="1" applyAlignment="1">
      <alignment horizontal="right"/>
    </xf>
    <xf numFmtId="185" fontId="8" fillId="3" borderId="13" xfId="12" applyNumberFormat="1" applyFont="1" applyFill="1" applyBorder="1" applyAlignment="1">
      <alignment horizontal="right"/>
    </xf>
    <xf numFmtId="165" fontId="7" fillId="3" borderId="24" xfId="12" applyNumberFormat="1" applyFont="1" applyFill="1" applyBorder="1" applyAlignment="1" applyProtection="1">
      <alignment horizontal="right"/>
    </xf>
    <xf numFmtId="0" fontId="8" fillId="0" borderId="8" xfId="5" applyFont="1" applyBorder="1" applyAlignment="1"/>
    <xf numFmtId="175" fontId="8" fillId="0" borderId="0" xfId="0" applyNumberFormat="1" applyFont="1" applyAlignment="1">
      <alignment horizontal="center" vertical="center" shrinkToFit="1"/>
    </xf>
    <xf numFmtId="174" fontId="8" fillId="0" borderId="0" xfId="14" applyNumberFormat="1" applyFont="1" applyFill="1" applyBorder="1" applyAlignment="1">
      <alignment horizontal="center" vertical="center"/>
    </xf>
    <xf numFmtId="174" fontId="8" fillId="0" borderId="12" xfId="14" applyNumberFormat="1" applyFont="1" applyFill="1" applyBorder="1" applyAlignment="1">
      <alignment horizontal="center" vertical="center"/>
    </xf>
    <xf numFmtId="175" fontId="8" fillId="0" borderId="14" xfId="0" applyNumberFormat="1" applyFont="1" applyBorder="1" applyAlignment="1">
      <alignment horizontal="center" vertical="center" shrinkToFit="1"/>
    </xf>
    <xf numFmtId="175" fontId="8" fillId="0" borderId="12" xfId="0" applyNumberFormat="1" applyFont="1" applyBorder="1" applyAlignment="1">
      <alignment horizontal="center" vertical="center" shrinkToFit="1"/>
    </xf>
    <xf numFmtId="180" fontId="7" fillId="0" borderId="4" xfId="0" applyNumberFormat="1" applyFont="1" applyBorder="1" applyAlignment="1">
      <alignment horizontal="right" vertical="center"/>
    </xf>
    <xf numFmtId="165" fontId="7" fillId="0" borderId="2" xfId="2" applyFont="1" applyBorder="1" applyAlignment="1">
      <alignment horizontal="right"/>
    </xf>
    <xf numFmtId="169" fontId="8" fillId="0" borderId="16" xfId="7" applyFont="1" applyBorder="1" applyAlignment="1">
      <alignment horizontal="left" indent="1"/>
    </xf>
    <xf numFmtId="169" fontId="8" fillId="0" borderId="0" xfId="7" applyFont="1" applyBorder="1" applyAlignment="1">
      <alignment horizontal="left" indent="1"/>
    </xf>
    <xf numFmtId="181" fontId="8" fillId="0" borderId="17" xfId="0" applyNumberFormat="1" applyFont="1" applyBorder="1" applyAlignment="1">
      <alignment horizontal="right" vertical="center"/>
    </xf>
    <xf numFmtId="165" fontId="8" fillId="0" borderId="0" xfId="2" applyFont="1" applyBorder="1"/>
    <xf numFmtId="182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right" vertical="center" shrinkToFit="1"/>
    </xf>
    <xf numFmtId="181" fontId="8" fillId="0" borderId="18" xfId="0" applyNumberFormat="1" applyFont="1" applyBorder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2" fontId="15" fillId="0" borderId="4" xfId="2" applyNumberFormat="1" applyFont="1" applyBorder="1" applyAlignment="1" applyProtection="1">
      <alignment vertical="center"/>
    </xf>
    <xf numFmtId="165" fontId="7" fillId="0" borderId="2" xfId="2" applyFont="1" applyBorder="1"/>
    <xf numFmtId="182" fontId="15" fillId="0" borderId="2" xfId="0" applyNumberFormat="1" applyFont="1" applyBorder="1" applyAlignment="1">
      <alignment horizontal="right" vertical="center"/>
    </xf>
    <xf numFmtId="1" fontId="8" fillId="0" borderId="3" xfId="7" applyNumberFormat="1" applyFont="1" applyBorder="1" applyAlignment="1">
      <alignment horizontal="left" indent="1"/>
    </xf>
    <xf numFmtId="164" fontId="7" fillId="0" borderId="14" xfId="2" applyNumberFormat="1" applyFont="1" applyBorder="1" applyAlignment="1" applyProtection="1">
      <alignment horizontal="right"/>
    </xf>
    <xf numFmtId="165" fontId="7" fillId="0" borderId="22" xfId="2" applyFont="1" applyBorder="1"/>
    <xf numFmtId="182" fontId="7" fillId="0" borderId="22" xfId="0" applyNumberFormat="1" applyFont="1" applyBorder="1" applyAlignment="1">
      <alignment horizontal="right"/>
    </xf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4" fillId="0" borderId="0" xfId="1" applyAlignment="1" applyProtection="1"/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3" xfId="7" applyNumberFormat="1" applyFont="1" applyBorder="1" applyAlignment="1">
      <alignment horizontal="center"/>
    </xf>
    <xf numFmtId="185" fontId="8" fillId="0" borderId="17" xfId="9" applyNumberFormat="1" applyFont="1" applyBorder="1" applyAlignment="1" applyProtection="1">
      <alignment vertical="center"/>
    </xf>
    <xf numFmtId="185" fontId="8" fillId="0" borderId="17" xfId="9" applyNumberFormat="1" applyFont="1" applyBorder="1" applyAlignment="1">
      <alignment vertical="center"/>
    </xf>
    <xf numFmtId="185" fontId="8" fillId="0" borderId="11" xfId="9" applyNumberFormat="1" applyFont="1" applyBorder="1" applyAlignment="1" applyProtection="1">
      <alignment vertical="center"/>
    </xf>
    <xf numFmtId="185" fontId="8" fillId="0" borderId="10" xfId="9" applyNumberFormat="1" applyFont="1" applyBorder="1" applyAlignment="1" applyProtection="1">
      <alignment vertical="center"/>
    </xf>
    <xf numFmtId="1" fontId="7" fillId="0" borderId="9" xfId="7" applyNumberFormat="1" applyFont="1" applyBorder="1" applyAlignment="1">
      <alignment horizont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0" fontId="0" fillId="0" borderId="0" xfId="0" applyFill="1"/>
    <xf numFmtId="0" fontId="7" fillId="0" borderId="0" xfId="1" applyFont="1" applyFill="1" applyAlignment="1" applyProtection="1"/>
    <xf numFmtId="0" fontId="7" fillId="0" borderId="0" xfId="1" applyFont="1" applyFill="1" applyAlignment="1" applyProtection="1"/>
    <xf numFmtId="0" fontId="7" fillId="0" borderId="9" xfId="9" applyFont="1" applyBorder="1" applyAlignment="1">
      <alignment horizontal="center"/>
    </xf>
    <xf numFmtId="169" fontId="8" fillId="0" borderId="8" xfId="7" applyFont="1" applyFill="1" applyBorder="1" applyAlignment="1">
      <alignment horizontal="center" vertical="top" wrapText="1"/>
    </xf>
    <xf numFmtId="166" fontId="8" fillId="0" borderId="16" xfId="12" applyNumberFormat="1" applyFont="1" applyBorder="1" applyAlignment="1">
      <alignment horizontal="right"/>
    </xf>
    <xf numFmtId="183" fontId="8" fillId="0" borderId="18" xfId="9" applyNumberFormat="1" applyFont="1" applyFill="1" applyBorder="1" applyAlignment="1">
      <alignment horizontal="right" vertical="center"/>
    </xf>
    <xf numFmtId="166" fontId="8" fillId="0" borderId="16" xfId="12" applyNumberFormat="1" applyFont="1" applyBorder="1" applyAlignment="1" applyProtection="1">
      <alignment horizontal="right"/>
    </xf>
  </cellXfs>
  <cellStyles count="15">
    <cellStyle name="Lien hypertexte" xfId="1" builtinId="8"/>
    <cellStyle name="Lien hypertexte 2" xfId="10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2" xfId="9" xr:uid="{00000000-0005-0000-0000-000005000000}"/>
    <cellStyle name="Normal_30103 Tabellen" xfId="3" xr:uid="{00000000-0005-0000-0000-000006000000}"/>
    <cellStyle name="Normal_Biens durables 98 chiffres définitifs" xfId="4" xr:uid="{00000000-0005-0000-0000-000007000000}"/>
    <cellStyle name="Normal_Exploitations_Tableaux" xfId="5" xr:uid="{00000000-0005-0000-0000-000008000000}"/>
    <cellStyle name="Normal_Feuil1" xfId="6" xr:uid="{00000000-0005-0000-0000-000009000000}"/>
    <cellStyle name="Normal_Graphiques" xfId="7" xr:uid="{00000000-0005-0000-0000-00000A000000}"/>
    <cellStyle name="Pourcentage" xfId="14" builtinId="5"/>
    <cellStyle name="Pourcentage 2" xfId="13" xr:uid="{00000000-0005-0000-0000-00000C000000}"/>
    <cellStyle name="Standard_41 Grundkompetenzen" xfId="8" xr:uid="{00000000-0005-0000-0000-00000D000000}"/>
    <cellStyle name="Standard_41 Grundkompetenzen 2" xfId="11" xr:uid="{00000000-0005-0000-0000-00000E000000}"/>
  </cellStyles>
  <dxfs count="334"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8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69" customWidth="1"/>
    <col min="2" max="2" width="5" style="69" customWidth="1"/>
    <col min="3" max="7" width="12" style="69"/>
    <col min="8" max="8" width="21.6640625" style="69" customWidth="1"/>
    <col min="9" max="16384" width="12" style="69"/>
  </cols>
  <sheetData>
    <row r="1" spans="1:11" s="68" customFormat="1" ht="15" customHeight="1" x14ac:dyDescent="0.25">
      <c r="A1" s="68" t="s">
        <v>0</v>
      </c>
      <c r="C1" s="68" t="s">
        <v>1</v>
      </c>
    </row>
    <row r="2" spans="1:11" s="68" customFormat="1" ht="15" customHeight="1" x14ac:dyDescent="0.25"/>
    <row r="3" spans="1:11" s="68" customFormat="1" ht="15" customHeight="1" x14ac:dyDescent="0.25">
      <c r="A3" s="68" t="s">
        <v>2</v>
      </c>
      <c r="C3" s="68" t="s">
        <v>3</v>
      </c>
    </row>
    <row r="4" spans="1:11" ht="12" customHeight="1" x14ac:dyDescent="0.2"/>
    <row r="5" spans="1:11" ht="12" customHeight="1" x14ac:dyDescent="0.2">
      <c r="A5" s="69" t="s">
        <v>4</v>
      </c>
      <c r="B5" s="70" t="s">
        <v>5</v>
      </c>
      <c r="C5" s="377" t="s">
        <v>175</v>
      </c>
      <c r="D5" s="378"/>
      <c r="E5" s="378"/>
      <c r="F5" s="378"/>
      <c r="G5" s="378"/>
      <c r="H5" s="378"/>
    </row>
    <row r="6" spans="1:11" ht="12" customHeight="1" x14ac:dyDescent="0.2"/>
    <row r="7" spans="1:11" ht="12" customHeight="1" x14ac:dyDescent="0.2">
      <c r="A7" s="69" t="s">
        <v>6</v>
      </c>
      <c r="B7" s="69">
        <v>1</v>
      </c>
      <c r="C7" s="377" t="s">
        <v>7</v>
      </c>
      <c r="D7" s="378"/>
      <c r="E7" s="378"/>
      <c r="F7" s="378"/>
      <c r="G7" s="378"/>
      <c r="H7" s="378"/>
      <c r="I7" s="378"/>
    </row>
    <row r="8" spans="1:11" ht="12" customHeight="1" x14ac:dyDescent="0.2">
      <c r="A8" s="70"/>
      <c r="B8" s="69">
        <v>2</v>
      </c>
      <c r="C8" s="377" t="s">
        <v>8</v>
      </c>
      <c r="D8" s="378"/>
      <c r="E8" s="378"/>
      <c r="F8" s="378"/>
      <c r="G8" s="378"/>
      <c r="H8" s="378"/>
    </row>
    <row r="9" spans="1:11" ht="12" customHeight="1" x14ac:dyDescent="0.2">
      <c r="A9" s="70"/>
      <c r="B9" s="69">
        <v>3</v>
      </c>
      <c r="C9" s="377" t="s">
        <v>188</v>
      </c>
      <c r="D9" s="378"/>
      <c r="E9" s="378"/>
      <c r="F9" s="378"/>
      <c r="G9" s="378"/>
      <c r="H9" s="378"/>
    </row>
    <row r="10" spans="1:11" ht="12" customHeight="1" x14ac:dyDescent="0.2">
      <c r="B10" s="69">
        <v>4</v>
      </c>
      <c r="C10" s="377" t="s">
        <v>189</v>
      </c>
      <c r="D10" s="378"/>
      <c r="E10" s="378"/>
      <c r="F10" s="378"/>
      <c r="G10" s="378"/>
      <c r="H10" s="378"/>
      <c r="I10" s="378"/>
    </row>
    <row r="11" spans="1:11" ht="12" customHeight="1" x14ac:dyDescent="0.2">
      <c r="B11" s="69">
        <v>6</v>
      </c>
      <c r="C11" s="412" t="s">
        <v>190</v>
      </c>
      <c r="D11" s="411"/>
      <c r="E11" s="411"/>
      <c r="F11" s="411"/>
      <c r="G11" s="411"/>
      <c r="H11" s="411"/>
    </row>
    <row r="12" spans="1:11" ht="12" customHeight="1" x14ac:dyDescent="0.2">
      <c r="B12" s="69">
        <v>7</v>
      </c>
      <c r="C12" s="413" t="s">
        <v>9</v>
      </c>
      <c r="D12" s="413"/>
      <c r="E12" s="413"/>
      <c r="F12" s="413"/>
      <c r="G12" s="413"/>
      <c r="H12" s="413"/>
      <c r="I12" s="413"/>
      <c r="J12" s="413"/>
      <c r="K12" s="413"/>
    </row>
    <row r="13" spans="1:11" ht="12" customHeight="1" x14ac:dyDescent="0.2">
      <c r="C13" s="377"/>
      <c r="D13" s="378"/>
      <c r="E13" s="378"/>
      <c r="F13" s="378"/>
      <c r="G13" s="378"/>
      <c r="H13" s="378"/>
      <c r="I13" s="378"/>
      <c r="J13" s="378"/>
      <c r="K13" s="378"/>
    </row>
    <row r="14" spans="1:11" ht="12" customHeight="1" x14ac:dyDescent="0.2">
      <c r="C14" s="377"/>
      <c r="D14" s="378"/>
      <c r="E14" s="378"/>
      <c r="F14" s="378"/>
      <c r="G14" s="378"/>
      <c r="H14" s="378"/>
      <c r="I14" s="378"/>
      <c r="J14" s="378"/>
    </row>
    <row r="15" spans="1:11" ht="12" customHeight="1" x14ac:dyDescent="0.2">
      <c r="A15" s="69" t="s">
        <v>10</v>
      </c>
      <c r="B15" s="69">
        <v>8</v>
      </c>
      <c r="C15" s="377" t="s">
        <v>11</v>
      </c>
      <c r="D15" s="378"/>
      <c r="E15" s="378"/>
      <c r="F15" s="378"/>
      <c r="G15" s="378"/>
      <c r="H15" s="378"/>
      <c r="I15" s="378"/>
      <c r="J15" s="378"/>
    </row>
    <row r="16" spans="1:11" ht="12" customHeight="1" x14ac:dyDescent="0.2">
      <c r="B16" s="69">
        <v>9</v>
      </c>
      <c r="C16" s="377" t="s">
        <v>169</v>
      </c>
      <c r="D16" s="378"/>
      <c r="E16" s="378"/>
      <c r="F16" s="378"/>
      <c r="G16" s="378"/>
      <c r="H16" s="378"/>
      <c r="I16" s="378"/>
      <c r="J16" s="378"/>
    </row>
    <row r="17" spans="1:10" ht="12" customHeight="1" x14ac:dyDescent="0.2">
      <c r="C17" s="377"/>
      <c r="D17" s="378"/>
      <c r="E17" s="378"/>
      <c r="F17" s="378"/>
      <c r="G17" s="378"/>
      <c r="H17" s="378"/>
      <c r="I17" s="378"/>
      <c r="J17" s="378"/>
    </row>
    <row r="18" spans="1:10" x14ac:dyDescent="0.2">
      <c r="A18" s="69" t="s">
        <v>191</v>
      </c>
      <c r="C18" s="377"/>
      <c r="D18" s="378"/>
      <c r="E18" s="378"/>
      <c r="F18" s="378"/>
      <c r="G18" s="378"/>
      <c r="H18" s="378"/>
      <c r="I18" s="378"/>
      <c r="J18" s="378"/>
    </row>
    <row r="19" spans="1:10" x14ac:dyDescent="0.2">
      <c r="A19" s="71"/>
      <c r="C19" s="377"/>
      <c r="D19" s="378"/>
      <c r="E19" s="378"/>
      <c r="F19" s="378"/>
      <c r="G19" s="378"/>
      <c r="H19" s="378"/>
      <c r="I19" s="378"/>
      <c r="J19" s="378"/>
    </row>
    <row r="20" spans="1:10" ht="12.75" x14ac:dyDescent="0.2">
      <c r="A20" s="379" t="s">
        <v>12</v>
      </c>
      <c r="B20" s="379"/>
      <c r="C20" s="379"/>
      <c r="D20" s="379"/>
    </row>
  </sheetData>
  <mergeCells count="14">
    <mergeCell ref="C18:J18"/>
    <mergeCell ref="C19:J19"/>
    <mergeCell ref="A20:D20"/>
    <mergeCell ref="C13:K13"/>
    <mergeCell ref="C5:H5"/>
    <mergeCell ref="C7:I7"/>
    <mergeCell ref="C8:H8"/>
    <mergeCell ref="C10:I10"/>
    <mergeCell ref="C9:H9"/>
    <mergeCell ref="C12:K12"/>
    <mergeCell ref="C14:J14"/>
    <mergeCell ref="C15:J15"/>
    <mergeCell ref="C16:J16"/>
    <mergeCell ref="C17:J17"/>
  </mergeCells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'Graph_a'!A1" display="Equipement des ménages en ordinateurs personnels, comparaison internationale, 2016" xr:uid="{00000000-0004-0000-0000-000002000000}"/>
    <hyperlink ref="C7" location="Tableau_1!A1" display="Equipement des ménages en ordinateurs personnels, comparaison internationale, évolution de 1998 à 2016" xr:uid="{00000000-0004-0000-0000-000003000000}"/>
    <hyperlink ref="C10" location="Tableau_4!A1" display="Equipement TIC des ménages suisses selon le revenu brut du ménage, 2016" xr:uid="{00000000-0004-0000-0000-000004000000}"/>
    <hyperlink ref="C15" location="Tableau_8!A1" display="Dépenses pour les technologies de l'information et de la communication (TIC) en comparaison internationale, 2012" xr:uid="{00000000-0004-0000-0000-000005000000}"/>
    <hyperlink ref="C5:H5" location="'Graph_a'!A1" display="Computer-Ausstattung der Haushalte im internationalen Vergleich, 2016" xr:uid="{00000000-0004-0000-0000-000006000000}"/>
    <hyperlink ref="C7:I7" location="'Tablang_1'!A1" display="Computer-Ausstattung der Haushalte im internationalen Vergleich, Entwicklung " xr:uid="{00000000-0004-0000-0000-000007000000}"/>
    <hyperlink ref="C8:H8" location="'Tablang_2'!A1" display="IKT-Ausstattung der Schweizer Haushalte nach Produktart, Entwicklung" xr:uid="{00000000-0004-0000-0000-000008000000}"/>
    <hyperlink ref="C9:I9" location="'Tablang_3'!A1" display="IKT-Ausstattung der Schweizer Haushalte nach Produktart, Anzahl Produkte, 2016" xr:uid="{00000000-0004-0000-0000-000009000000}"/>
    <hyperlink ref="C10:I10" location="'Tablang_4'!A1" display="IKT-Ausstattung der Schweizer Haushalte nach Bruttohaushaltseinkommen, 2016" xr:uid="{00000000-0004-0000-0000-00000A000000}"/>
    <hyperlink ref="C15:F15" location="'Tablong_8'!A1" display="IKT-Ausgaben im internationalen Vergleich, 2012" xr:uid="{00000000-0004-0000-0000-00000B000000}"/>
    <hyperlink ref="A20:D20" r:id="rId1" display="Kommentare und Definitionen: siehe Indikator im Internet" xr:uid="{00000000-0004-0000-0000-00000C000000}"/>
    <hyperlink ref="C16:J16" location="Tablang_9!A1" display="IKT-Ausstattung der Schweizer Haushalte nach Bruttohaushaltseinkommen, 2018" xr:uid="{00000000-0004-0000-0000-000011000000}"/>
    <hyperlink ref="C11" location="Tablang_6!A1" display="IKT-Ausstattung der Schweizer Haushalte nach Haushaltsgrösse, 2020" xr:uid="{7867C741-55F7-4625-A2E1-23A29EA76131}"/>
    <hyperlink ref="C12:K12" location="Tablang_7!A1" display="Ausgaben der Haushalte in der Schweiz für IKT-Produkte und -Dienstleistungen nach Ausgabenkategorie, Entwicklung " xr:uid="{5D8B7D26-AAEA-4665-B2A5-0305C185BD1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7.83203125" style="18" customWidth="1"/>
    <col min="3" max="3" width="22.5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11" ht="12.75" customHeight="1" x14ac:dyDescent="0.2">
      <c r="B1" s="27" t="s">
        <v>13</v>
      </c>
      <c r="C1" s="15"/>
      <c r="D1" s="15"/>
      <c r="E1" s="15"/>
      <c r="F1" s="16"/>
      <c r="G1" s="1"/>
    </row>
    <row r="2" spans="2:11" ht="12.75" customHeight="1" x14ac:dyDescent="0.2">
      <c r="B2" s="30" t="s">
        <v>183</v>
      </c>
      <c r="C2" s="11"/>
      <c r="D2" s="11"/>
      <c r="E2" s="14"/>
      <c r="G2" s="14"/>
    </row>
    <row r="3" spans="2:11" ht="12.75" customHeight="1" x14ac:dyDescent="0.2">
      <c r="B3" s="7" t="s">
        <v>14</v>
      </c>
      <c r="C3" s="11"/>
      <c r="D3" s="11"/>
      <c r="E3" s="35"/>
      <c r="F3" s="36"/>
      <c r="G3" s="36"/>
    </row>
    <row r="4" spans="2:11" ht="24" customHeight="1" x14ac:dyDescent="0.2">
      <c r="B4" s="52"/>
      <c r="C4" s="29"/>
      <c r="D4" s="11"/>
      <c r="E4" s="12"/>
      <c r="F4" s="31"/>
      <c r="G4" s="31"/>
    </row>
    <row r="5" spans="2:11" ht="12.75" customHeight="1" x14ac:dyDescent="0.2">
      <c r="B5" s="323" t="s">
        <v>15</v>
      </c>
      <c r="C5" s="333">
        <v>70.3</v>
      </c>
      <c r="D5" s="33"/>
      <c r="E5" s="12"/>
      <c r="F5" s="33"/>
      <c r="G5" s="31"/>
    </row>
    <row r="6" spans="2:11" ht="12.75" customHeight="1" x14ac:dyDescent="0.2">
      <c r="B6" s="12" t="s">
        <v>37</v>
      </c>
      <c r="C6" s="334">
        <v>73.599999999999994</v>
      </c>
      <c r="D6" s="33"/>
      <c r="E6" s="12"/>
      <c r="F6" s="19"/>
      <c r="G6" s="31"/>
      <c r="K6" s="12"/>
    </row>
    <row r="7" spans="2:11" ht="12.75" customHeight="1" x14ac:dyDescent="0.2">
      <c r="B7" s="12" t="s">
        <v>184</v>
      </c>
      <c r="C7" s="51">
        <v>75.863</v>
      </c>
      <c r="D7" s="33"/>
      <c r="E7" s="12"/>
      <c r="F7" s="19"/>
      <c r="G7" s="31"/>
    </row>
    <row r="8" spans="2:11" ht="12.75" customHeight="1" x14ac:dyDescent="0.2">
      <c r="B8" s="12" t="s">
        <v>177</v>
      </c>
      <c r="C8" s="51">
        <v>77.482799999999997</v>
      </c>
      <c r="D8" s="33"/>
      <c r="E8" s="12"/>
      <c r="F8" s="32"/>
      <c r="G8" s="31"/>
    </row>
    <row r="9" spans="2:11" ht="12.75" customHeight="1" x14ac:dyDescent="0.2">
      <c r="B9" s="324" t="s">
        <v>178</v>
      </c>
      <c r="C9" s="51">
        <v>83.054000000000002</v>
      </c>
      <c r="D9" s="33"/>
      <c r="E9" s="12"/>
      <c r="F9" s="19"/>
      <c r="G9" s="31"/>
    </row>
    <row r="10" spans="2:11" ht="12.75" customHeight="1" x14ac:dyDescent="0.2">
      <c r="B10" s="324" t="s">
        <v>179</v>
      </c>
      <c r="C10" s="51">
        <v>83.198999999999998</v>
      </c>
      <c r="D10" s="33"/>
      <c r="E10" s="12"/>
      <c r="F10" s="19"/>
      <c r="G10" s="31"/>
    </row>
    <row r="11" spans="2:11" ht="12.75" customHeight="1" x14ac:dyDescent="0.2">
      <c r="B11" s="12" t="s">
        <v>152</v>
      </c>
      <c r="C11" s="334">
        <v>83.7</v>
      </c>
      <c r="D11" s="33"/>
      <c r="E11" s="12"/>
      <c r="F11" s="33"/>
      <c r="G11" s="31"/>
    </row>
    <row r="12" spans="2:11" s="49" customFormat="1" ht="12.75" customHeight="1" x14ac:dyDescent="0.2">
      <c r="B12" s="12" t="s">
        <v>180</v>
      </c>
      <c r="C12" s="51">
        <v>85.3733</v>
      </c>
      <c r="D12" s="33"/>
      <c r="E12" s="12"/>
      <c r="F12" s="19"/>
      <c r="G12" s="31"/>
      <c r="H12" s="18"/>
      <c r="I12" s="18"/>
    </row>
    <row r="13" spans="2:11" ht="12.75" customHeight="1" x14ac:dyDescent="0.2">
      <c r="B13" s="324" t="s">
        <v>21</v>
      </c>
      <c r="C13" s="51">
        <v>86</v>
      </c>
      <c r="D13" s="33"/>
      <c r="E13" s="12"/>
      <c r="F13" s="19"/>
      <c r="G13" s="37"/>
    </row>
    <row r="14" spans="2:11" ht="12.75" customHeight="1" x14ac:dyDescent="0.2">
      <c r="B14" s="324" t="s">
        <v>168</v>
      </c>
      <c r="C14" s="51">
        <v>87.463999999999999</v>
      </c>
      <c r="D14" s="47"/>
      <c r="E14" s="41"/>
      <c r="F14" s="47"/>
      <c r="G14" s="46"/>
      <c r="H14" s="49"/>
      <c r="I14" s="49"/>
    </row>
    <row r="15" spans="2:11" ht="12.75" customHeight="1" x14ac:dyDescent="0.2">
      <c r="B15" s="324" t="s">
        <v>166</v>
      </c>
      <c r="C15" s="51">
        <v>88.102500000000006</v>
      </c>
      <c r="D15" s="33"/>
      <c r="E15" s="12"/>
      <c r="F15" s="19"/>
      <c r="G15" s="31"/>
    </row>
    <row r="16" spans="2:11" ht="12.75" customHeight="1" x14ac:dyDescent="0.2">
      <c r="B16" s="324" t="s">
        <v>20</v>
      </c>
      <c r="C16" s="51">
        <v>88.46</v>
      </c>
      <c r="D16" s="33"/>
      <c r="E16" s="12"/>
      <c r="F16" s="19"/>
      <c r="G16" s="31"/>
    </row>
    <row r="17" spans="2:11" ht="12.75" customHeight="1" x14ac:dyDescent="0.2">
      <c r="B17" s="12" t="s">
        <v>34</v>
      </c>
      <c r="C17" s="334">
        <v>89.2</v>
      </c>
      <c r="D17" s="33"/>
      <c r="E17" s="12"/>
      <c r="F17" s="19"/>
      <c r="G17" s="31"/>
    </row>
    <row r="18" spans="2:11" ht="12.75" customHeight="1" x14ac:dyDescent="0.2">
      <c r="B18" s="12" t="s">
        <v>185</v>
      </c>
      <c r="C18" s="51">
        <v>90.953000000000003</v>
      </c>
      <c r="D18" s="32"/>
      <c r="E18" s="12"/>
      <c r="F18" s="19"/>
      <c r="G18" s="31"/>
    </row>
    <row r="19" spans="2:11" ht="12.75" customHeight="1" x14ac:dyDescent="0.2">
      <c r="B19" s="324" t="s">
        <v>181</v>
      </c>
      <c r="C19" s="51">
        <v>91.139200000000002</v>
      </c>
      <c r="D19" s="32"/>
      <c r="E19" s="12"/>
      <c r="F19" s="19"/>
      <c r="G19" s="31"/>
    </row>
    <row r="20" spans="2:11" ht="12.75" customHeight="1" x14ac:dyDescent="0.2">
      <c r="B20" s="325" t="s">
        <v>182</v>
      </c>
      <c r="C20" s="59">
        <v>92.988</v>
      </c>
      <c r="D20" s="32"/>
      <c r="E20" s="12"/>
      <c r="F20" s="19"/>
      <c r="G20" s="31"/>
    </row>
    <row r="21" spans="2:11" ht="12.75" customHeight="1" thickBot="1" x14ac:dyDescent="0.25">
      <c r="B21" s="53" t="s">
        <v>167</v>
      </c>
      <c r="C21" s="55">
        <v>95</v>
      </c>
      <c r="D21" s="32"/>
      <c r="E21" s="12"/>
      <c r="F21" s="19"/>
      <c r="G21" s="31"/>
    </row>
    <row r="22" spans="2:11" ht="12" thickTop="1" x14ac:dyDescent="0.2">
      <c r="B22" s="40" t="s">
        <v>25</v>
      </c>
      <c r="C22" s="34" t="s">
        <v>176</v>
      </c>
      <c r="D22" s="11"/>
      <c r="E22" s="12"/>
      <c r="F22" s="33"/>
    </row>
    <row r="23" spans="2:11" ht="12.75" customHeight="1" x14ac:dyDescent="0.2">
      <c r="B23" s="11" t="s">
        <v>26</v>
      </c>
      <c r="D23" s="11"/>
      <c r="E23" s="20"/>
      <c r="F23" s="21"/>
    </row>
    <row r="24" spans="2:11" ht="12.75" customHeight="1" x14ac:dyDescent="0.2">
      <c r="B24" s="18" t="s">
        <v>186</v>
      </c>
      <c r="D24" s="11"/>
      <c r="E24" s="20"/>
      <c r="F24" s="21"/>
      <c r="K24" s="249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C27" s="19"/>
      <c r="D27" s="19"/>
      <c r="E27" s="20"/>
      <c r="F27" s="21"/>
    </row>
    <row r="28" spans="2:11" ht="12.75" customHeight="1" x14ac:dyDescent="0.2">
      <c r="B28" s="249"/>
      <c r="C28" s="19"/>
      <c r="D28" s="22"/>
      <c r="E28" s="20"/>
      <c r="F28" s="21"/>
    </row>
    <row r="29" spans="2:11" ht="12.75" customHeight="1" x14ac:dyDescent="0.2">
      <c r="B29" s="12"/>
      <c r="C29" s="19"/>
      <c r="D29" s="22"/>
      <c r="E29" s="22"/>
      <c r="F29" s="21"/>
    </row>
    <row r="30" spans="2:11" ht="12.75" customHeight="1" x14ac:dyDescent="0.2">
      <c r="B30" s="12"/>
    </row>
    <row r="31" spans="2:11" ht="12.75" customHeight="1" x14ac:dyDescent="0.2">
      <c r="B31" s="12"/>
    </row>
    <row r="32" spans="2:11" ht="12.75" customHeight="1" x14ac:dyDescent="0.2">
      <c r="B32" s="12"/>
    </row>
    <row r="33" spans="2:2" ht="12.75" customHeight="1" x14ac:dyDescent="0.2">
      <c r="B33" s="12"/>
    </row>
    <row r="34" spans="2:2" ht="12.75" customHeight="1" x14ac:dyDescent="0.2">
      <c r="B34" s="12"/>
    </row>
    <row r="35" spans="2:2" ht="12.75" customHeight="1" x14ac:dyDescent="0.2">
      <c r="B35" s="12"/>
    </row>
    <row r="36" spans="2:2" ht="12.75" customHeight="1" x14ac:dyDescent="0.2">
      <c r="B36" s="12"/>
    </row>
    <row r="37" spans="2:2" ht="12.75" customHeight="1" x14ac:dyDescent="0.2">
      <c r="B37" s="324"/>
    </row>
    <row r="38" spans="2:2" ht="12.75" customHeight="1" x14ac:dyDescent="0.2">
      <c r="B38" s="324"/>
    </row>
    <row r="39" spans="2:2" ht="12.75" customHeight="1" x14ac:dyDescent="0.2">
      <c r="B39" s="324"/>
    </row>
    <row r="40" spans="2:2" ht="12.75" customHeight="1" x14ac:dyDescent="0.2">
      <c r="B40" s="325"/>
    </row>
    <row r="41" spans="2:2" ht="12.75" customHeight="1" x14ac:dyDescent="0.2">
      <c r="B41" s="324"/>
    </row>
    <row r="42" spans="2:2" ht="12.75" customHeight="1" x14ac:dyDescent="0.2">
      <c r="B42" s="324"/>
    </row>
    <row r="43" spans="2:2" ht="12.75" customHeight="1" x14ac:dyDescent="0.2">
      <c r="B43" s="324"/>
    </row>
    <row r="44" spans="2:2" ht="12.75" customHeight="1" x14ac:dyDescent="0.2">
      <c r="B44" s="324"/>
    </row>
    <row r="45" spans="2:2" ht="12.75" customHeight="1" x14ac:dyDescent="0.2">
      <c r="B45" s="12"/>
    </row>
    <row r="46" spans="2:2" ht="12.75" customHeight="1" x14ac:dyDescent="0.2">
      <c r="B46" s="12"/>
    </row>
    <row r="47" spans="2:2" ht="12.75" customHeight="1" x14ac:dyDescent="0.2">
      <c r="B47" s="249"/>
    </row>
  </sheetData>
  <sortState xmlns:xlrd2="http://schemas.microsoft.com/office/spreadsheetml/2017/richdata2" ref="B5:C21">
    <sortCondition ref="C5:C21"/>
  </sortState>
  <phoneticPr fontId="12" type="noConversion"/>
  <hyperlinks>
    <hyperlink ref="B1" location="'Titel'!A1" display="page des titres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A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8" style="18" customWidth="1"/>
    <col min="3" max="10" width="11.83203125" style="18" customWidth="1"/>
    <col min="11" max="11" width="11.83203125" style="44" customWidth="1"/>
    <col min="12" max="12" width="11.33203125" style="18" customWidth="1"/>
    <col min="13" max="27" width="8.6640625" style="18" customWidth="1"/>
    <col min="28" max="16384" width="24.83203125" style="18"/>
  </cols>
  <sheetData>
    <row r="1" spans="1:27" ht="12.75" customHeight="1" x14ac:dyDescent="0.2">
      <c r="B1" s="27" t="s">
        <v>13</v>
      </c>
      <c r="C1" s="15"/>
      <c r="D1" s="15"/>
      <c r="E1" s="15"/>
      <c r="F1" s="15"/>
      <c r="G1" s="16"/>
      <c r="H1" s="16"/>
      <c r="I1" s="1"/>
      <c r="J1" s="1"/>
      <c r="K1" s="43"/>
      <c r="L1" s="17"/>
    </row>
    <row r="2" spans="1:27" ht="12.75" customHeight="1" x14ac:dyDescent="0.2">
      <c r="B2" s="321" t="s">
        <v>27</v>
      </c>
      <c r="C2" s="11"/>
      <c r="D2" s="11"/>
      <c r="E2" s="11"/>
      <c r="F2" s="11"/>
      <c r="I2" s="14"/>
      <c r="J2" s="133"/>
      <c r="K2" s="134"/>
      <c r="L2" s="133"/>
      <c r="M2" s="133"/>
    </row>
    <row r="3" spans="1:27" ht="12.75" customHeight="1" x14ac:dyDescent="0.2">
      <c r="B3" s="7" t="s">
        <v>14</v>
      </c>
      <c r="C3" s="11"/>
      <c r="D3" s="11"/>
      <c r="E3" s="11"/>
      <c r="F3" s="11"/>
      <c r="G3" s="3"/>
      <c r="H3" s="3"/>
      <c r="I3" s="4"/>
    </row>
    <row r="4" spans="1:27" ht="13.5" customHeight="1" x14ac:dyDescent="0.2">
      <c r="B4" s="52"/>
      <c r="C4" s="29">
        <v>1998</v>
      </c>
      <c r="D4" s="29">
        <v>1999</v>
      </c>
      <c r="E4" s="29">
        <v>2000</v>
      </c>
      <c r="F4" s="29">
        <v>2001</v>
      </c>
      <c r="G4" s="29">
        <v>2002</v>
      </c>
      <c r="H4" s="29">
        <v>2003</v>
      </c>
      <c r="I4" s="29">
        <v>2004</v>
      </c>
      <c r="J4" s="29">
        <v>2005</v>
      </c>
      <c r="K4" s="29">
        <v>2006</v>
      </c>
      <c r="L4" s="29">
        <v>2007</v>
      </c>
      <c r="M4" s="29">
        <v>2008</v>
      </c>
      <c r="N4" s="29">
        <v>2009</v>
      </c>
      <c r="O4" s="29">
        <v>2010</v>
      </c>
      <c r="P4" s="29">
        <v>2011</v>
      </c>
      <c r="Q4" s="29">
        <v>2012</v>
      </c>
      <c r="R4" s="29">
        <v>2013</v>
      </c>
      <c r="S4" s="29">
        <v>2014</v>
      </c>
      <c r="T4" s="29">
        <v>2015</v>
      </c>
      <c r="U4" s="29">
        <v>2016</v>
      </c>
      <c r="V4" s="29">
        <v>2017</v>
      </c>
      <c r="W4" s="29">
        <v>2018</v>
      </c>
      <c r="X4" s="29">
        <v>2019</v>
      </c>
      <c r="Y4" s="29">
        <v>2020</v>
      </c>
      <c r="Z4" s="29">
        <v>2021</v>
      </c>
      <c r="AA4" s="29">
        <v>2022</v>
      </c>
    </row>
    <row r="5" spans="1:27" ht="12.75" customHeight="1" x14ac:dyDescent="0.2">
      <c r="B5" s="12" t="s">
        <v>24</v>
      </c>
      <c r="C5" s="51">
        <v>57</v>
      </c>
      <c r="D5" s="51">
        <v>67</v>
      </c>
      <c r="E5" s="51">
        <v>65</v>
      </c>
      <c r="F5" s="51">
        <v>65</v>
      </c>
      <c r="G5" s="51">
        <v>70</v>
      </c>
      <c r="H5" s="51">
        <v>71.2</v>
      </c>
      <c r="I5" s="51">
        <v>71.540000000000006</v>
      </c>
      <c r="J5" s="51">
        <v>74</v>
      </c>
      <c r="K5" s="51">
        <v>75</v>
      </c>
      <c r="L5" s="51">
        <v>82</v>
      </c>
      <c r="M5" s="51">
        <v>85.8</v>
      </c>
      <c r="N5" s="51">
        <v>87.5946</v>
      </c>
      <c r="O5" s="51">
        <v>90.944100000000006</v>
      </c>
      <c r="P5" s="51">
        <v>90.97</v>
      </c>
      <c r="Q5" s="51">
        <v>91.9</v>
      </c>
      <c r="R5" s="51">
        <v>93.281599999999997</v>
      </c>
      <c r="S5" s="51">
        <v>95.4</v>
      </c>
      <c r="T5" s="51">
        <v>96</v>
      </c>
      <c r="U5" s="51">
        <v>97.559100000000001</v>
      </c>
      <c r="V5" s="51">
        <v>95</v>
      </c>
      <c r="W5" s="51"/>
      <c r="X5" s="51"/>
      <c r="Y5" s="51"/>
      <c r="Z5" s="51"/>
      <c r="AA5" s="51"/>
    </row>
    <row r="6" spans="1:27" ht="12.75" customHeight="1" x14ac:dyDescent="0.2">
      <c r="B6" s="12" t="s">
        <v>21</v>
      </c>
      <c r="C6" s="51">
        <v>53</v>
      </c>
      <c r="D6" s="51">
        <v>60.1</v>
      </c>
      <c r="E6" s="51">
        <v>65</v>
      </c>
      <c r="F6" s="51">
        <v>69.56</v>
      </c>
      <c r="G6" s="51">
        <v>72.22</v>
      </c>
      <c r="H6" s="51">
        <v>78.52</v>
      </c>
      <c r="I6" s="51">
        <v>79.319999999999993</v>
      </c>
      <c r="J6" s="51">
        <v>84</v>
      </c>
      <c r="K6" s="51">
        <v>85</v>
      </c>
      <c r="L6" s="51">
        <v>83</v>
      </c>
      <c r="M6" s="51">
        <v>85.46</v>
      </c>
      <c r="N6" s="51">
        <v>86.234399999999994</v>
      </c>
      <c r="O6" s="51">
        <v>88.024900000000002</v>
      </c>
      <c r="P6" s="51">
        <v>90.44</v>
      </c>
      <c r="Q6" s="51">
        <v>92.26</v>
      </c>
      <c r="R6" s="51">
        <v>93.082499999999996</v>
      </c>
      <c r="S6" s="51">
        <v>92.677899999999994</v>
      </c>
      <c r="T6" s="51">
        <v>92.275099999999995</v>
      </c>
      <c r="U6" s="51">
        <v>95</v>
      </c>
      <c r="V6" s="51">
        <v>89.548400000000001</v>
      </c>
      <c r="W6" s="51">
        <v>89.548400000000001</v>
      </c>
      <c r="X6" s="51">
        <v>88.891400000000004</v>
      </c>
      <c r="Y6" s="51">
        <v>77.731999999999999</v>
      </c>
      <c r="Z6" s="51">
        <v>86</v>
      </c>
      <c r="AA6" s="51">
        <v>92</v>
      </c>
    </row>
    <row r="7" spans="1:27" ht="12.75" customHeight="1" x14ac:dyDescent="0.2">
      <c r="B7" s="12" t="s">
        <v>29</v>
      </c>
      <c r="C7" s="51">
        <v>38.700000000000003</v>
      </c>
      <c r="D7" s="51">
        <v>44.9</v>
      </c>
      <c r="E7" s="51">
        <v>47.3</v>
      </c>
      <c r="F7" s="51">
        <v>53</v>
      </c>
      <c r="G7" s="51">
        <v>60.98</v>
      </c>
      <c r="H7" s="51">
        <v>65.22</v>
      </c>
      <c r="I7" s="51">
        <v>68.7</v>
      </c>
      <c r="J7" s="51">
        <v>70</v>
      </c>
      <c r="K7" s="51">
        <v>77</v>
      </c>
      <c r="L7" s="51">
        <v>79</v>
      </c>
      <c r="M7" s="51">
        <v>81.819999999999993</v>
      </c>
      <c r="N7" s="51">
        <v>84.092600000000004</v>
      </c>
      <c r="O7" s="51">
        <v>85.740600000000001</v>
      </c>
      <c r="P7" s="51">
        <v>86.86</v>
      </c>
      <c r="Q7" s="51">
        <v>87.1</v>
      </c>
      <c r="R7" s="51">
        <v>88.874399999999994</v>
      </c>
      <c r="S7" s="51">
        <v>90.62</v>
      </c>
      <c r="T7" s="51">
        <v>90.992599999999996</v>
      </c>
      <c r="U7" s="51">
        <v>91.366699999999994</v>
      </c>
      <c r="V7" s="51">
        <v>88.102500000000006</v>
      </c>
      <c r="W7" s="51"/>
      <c r="X7" s="51"/>
      <c r="Y7" s="51"/>
      <c r="Z7" s="51"/>
      <c r="AA7" s="51"/>
    </row>
    <row r="8" spans="1:27" ht="12.75" customHeight="1" x14ac:dyDescent="0.2">
      <c r="B8" s="12" t="s">
        <v>30</v>
      </c>
      <c r="C8" s="51">
        <v>34</v>
      </c>
      <c r="D8" s="51">
        <v>43</v>
      </c>
      <c r="E8" s="51">
        <v>38</v>
      </c>
      <c r="F8" s="51">
        <v>49</v>
      </c>
      <c r="G8" s="51">
        <v>57.93</v>
      </c>
      <c r="H8" s="51">
        <v>63.22</v>
      </c>
      <c r="I8" s="51">
        <v>65.260000000000005</v>
      </c>
      <c r="J8" s="51">
        <v>70</v>
      </c>
      <c r="K8" s="51">
        <v>71</v>
      </c>
      <c r="L8" s="51">
        <v>75</v>
      </c>
      <c r="M8" s="51">
        <v>78.010000000000005</v>
      </c>
      <c r="N8" s="51">
        <v>81.191599999999994</v>
      </c>
      <c r="O8" s="51">
        <v>82.567099999999996</v>
      </c>
      <c r="P8" s="51">
        <v>84.56</v>
      </c>
      <c r="Q8" s="51">
        <v>87.22</v>
      </c>
      <c r="R8" s="51">
        <v>88.203800000000001</v>
      </c>
      <c r="S8" s="51">
        <v>89.01</v>
      </c>
      <c r="T8" s="51">
        <v>89.816199999999995</v>
      </c>
      <c r="U8" s="51">
        <v>89.816199999999995</v>
      </c>
      <c r="V8" s="51">
        <v>87.463999999999999</v>
      </c>
      <c r="W8" s="51"/>
      <c r="X8" s="51"/>
      <c r="Y8" s="51"/>
      <c r="Z8" s="51"/>
      <c r="AA8" s="51"/>
    </row>
    <row r="9" spans="1:27" s="60" customFormat="1" ht="12.75" customHeight="1" x14ac:dyDescent="0.2">
      <c r="A9" s="18"/>
      <c r="B9" s="12" t="s">
        <v>23</v>
      </c>
      <c r="C9" s="51" t="s">
        <v>28</v>
      </c>
      <c r="D9" s="51" t="s">
        <v>28</v>
      </c>
      <c r="E9" s="51" t="s">
        <v>28</v>
      </c>
      <c r="F9" s="51" t="s">
        <v>28</v>
      </c>
      <c r="G9" s="51">
        <v>69</v>
      </c>
      <c r="H9" s="51">
        <v>71</v>
      </c>
      <c r="I9" s="51">
        <v>73.89</v>
      </c>
      <c r="J9" s="51">
        <v>78</v>
      </c>
      <c r="K9" s="51">
        <v>80</v>
      </c>
      <c r="L9" s="51">
        <v>86</v>
      </c>
      <c r="M9" s="51">
        <v>87.73</v>
      </c>
      <c r="N9" s="51">
        <v>90.753200000000007</v>
      </c>
      <c r="O9" s="51">
        <v>91.972300000000004</v>
      </c>
      <c r="P9" s="51">
        <v>94.16</v>
      </c>
      <c r="Q9" s="51">
        <v>94.5</v>
      </c>
      <c r="R9" s="51">
        <v>95.169399999999996</v>
      </c>
      <c r="S9" s="51">
        <v>89.473699999999994</v>
      </c>
      <c r="T9" s="51">
        <v>88.311700000000002</v>
      </c>
      <c r="U9" s="51">
        <v>89.610399999999998</v>
      </c>
      <c r="V9" s="51">
        <v>91.025599999999997</v>
      </c>
      <c r="W9" s="51">
        <v>89.873000000000005</v>
      </c>
      <c r="X9" s="51">
        <v>91.139200000000002</v>
      </c>
      <c r="Y9" s="51"/>
      <c r="Z9" s="51"/>
      <c r="AA9" s="51"/>
    </row>
    <row r="10" spans="1:27" ht="12.75" customHeight="1" x14ac:dyDescent="0.2">
      <c r="B10" s="41" t="s">
        <v>31</v>
      </c>
      <c r="C10" s="59">
        <v>51.1</v>
      </c>
      <c r="D10" s="59">
        <v>55</v>
      </c>
      <c r="E10" s="59">
        <v>57.7</v>
      </c>
      <c r="F10" s="59">
        <v>62.2</v>
      </c>
      <c r="G10" s="59">
        <v>65.400000000000006</v>
      </c>
      <c r="H10" s="59">
        <v>68.900000000000006</v>
      </c>
      <c r="I10" s="59">
        <v>70.599999999999994</v>
      </c>
      <c r="J10" s="59">
        <v>76.5</v>
      </c>
      <c r="K10" s="59">
        <v>77.400000000000006</v>
      </c>
      <c r="L10" s="59">
        <v>79.2</v>
      </c>
      <c r="M10" s="59">
        <v>81.400000000000006</v>
      </c>
      <c r="N10" s="59">
        <v>82.5</v>
      </c>
      <c r="O10" s="59">
        <v>83.679500000000004</v>
      </c>
      <c r="P10" s="59">
        <v>84.83</v>
      </c>
      <c r="Q10" s="59">
        <v>85.79</v>
      </c>
      <c r="R10" s="59">
        <v>88.634299999999996</v>
      </c>
      <c r="S10" s="59">
        <v>87.56</v>
      </c>
      <c r="T10" s="59">
        <v>88.44</v>
      </c>
      <c r="U10" s="59">
        <v>89.33</v>
      </c>
      <c r="V10" s="59">
        <v>90.496399999999994</v>
      </c>
      <c r="W10" s="59">
        <v>92.988</v>
      </c>
      <c r="X10" s="59"/>
      <c r="Y10" s="59"/>
      <c r="Z10" s="59"/>
      <c r="AA10" s="59"/>
    </row>
    <row r="11" spans="1:27" ht="12.75" customHeight="1" x14ac:dyDescent="0.2">
      <c r="B11" s="12" t="s">
        <v>32</v>
      </c>
      <c r="C11" s="51">
        <v>53</v>
      </c>
      <c r="D11" s="51">
        <v>57</v>
      </c>
      <c r="E11" s="51">
        <v>59.9</v>
      </c>
      <c r="F11" s="51">
        <v>69.2</v>
      </c>
      <c r="G11" s="51">
        <v>75</v>
      </c>
      <c r="H11" s="51">
        <v>76</v>
      </c>
      <c r="I11" s="51">
        <v>77</v>
      </c>
      <c r="J11" s="51">
        <v>80</v>
      </c>
      <c r="K11" s="51">
        <v>82</v>
      </c>
      <c r="L11" s="51">
        <v>83</v>
      </c>
      <c r="M11" s="51">
        <v>87.1</v>
      </c>
      <c r="N11" s="51">
        <v>87.5214</v>
      </c>
      <c r="O11" s="51">
        <v>89.502099999999999</v>
      </c>
      <c r="P11" s="51">
        <v>91.59</v>
      </c>
      <c r="Q11" s="51">
        <v>92.29</v>
      </c>
      <c r="R11" s="51">
        <v>91.898399999999995</v>
      </c>
      <c r="S11" s="51">
        <v>90.055700000000002</v>
      </c>
      <c r="T11" s="51">
        <v>88.25</v>
      </c>
      <c r="U11" s="51">
        <v>88.46</v>
      </c>
      <c r="V11" s="51"/>
      <c r="W11" s="51"/>
      <c r="X11" s="51"/>
      <c r="Y11" s="51"/>
      <c r="Z11" s="51"/>
      <c r="AA11" s="51"/>
    </row>
    <row r="12" spans="1:27" ht="12.75" customHeight="1" x14ac:dyDescent="0.2">
      <c r="A12" s="49"/>
      <c r="B12" s="12" t="s">
        <v>22</v>
      </c>
      <c r="C12" s="51">
        <v>42</v>
      </c>
      <c r="D12" s="51">
        <v>42.1</v>
      </c>
      <c r="E12" s="51">
        <v>51</v>
      </c>
      <c r="F12" s="51">
        <v>56.2</v>
      </c>
      <c r="G12" s="51">
        <v>59</v>
      </c>
      <c r="H12" s="51">
        <v>61.8</v>
      </c>
      <c r="I12" s="51">
        <v>64</v>
      </c>
      <c r="J12" s="51">
        <v>67.100099999999998</v>
      </c>
      <c r="K12" s="51">
        <v>68.0625</v>
      </c>
      <c r="L12" s="51">
        <v>70.189499999999995</v>
      </c>
      <c r="M12" s="51">
        <v>72.459100000000007</v>
      </c>
      <c r="N12" s="51">
        <v>73.63</v>
      </c>
      <c r="O12" s="51">
        <v>75.540000000000006</v>
      </c>
      <c r="P12" s="51">
        <v>75.599999999999994</v>
      </c>
      <c r="Q12" s="51">
        <v>78.900000000000006</v>
      </c>
      <c r="R12" s="51">
        <v>83.78</v>
      </c>
      <c r="S12" s="51">
        <v>85.14</v>
      </c>
      <c r="T12" s="51">
        <v>78.929000000000002</v>
      </c>
      <c r="U12" s="51">
        <v>82.197000000000003</v>
      </c>
      <c r="V12" s="51">
        <v>82.763999999999996</v>
      </c>
      <c r="W12" s="51">
        <v>82.045000000000002</v>
      </c>
      <c r="X12" s="51">
        <v>83.054000000000002</v>
      </c>
      <c r="Y12" s="51"/>
      <c r="Z12" s="51"/>
      <c r="AA12" s="51"/>
    </row>
    <row r="13" spans="1:27" ht="12.75" customHeight="1" x14ac:dyDescent="0.2">
      <c r="B13" s="12" t="s">
        <v>33</v>
      </c>
      <c r="C13" s="51">
        <v>45</v>
      </c>
      <c r="D13" s="51">
        <v>49.8</v>
      </c>
      <c r="E13" s="51">
        <v>54.9</v>
      </c>
      <c r="F13" s="51">
        <v>59.9</v>
      </c>
      <c r="G13" s="51">
        <v>64</v>
      </c>
      <c r="H13" s="51">
        <v>66.599999999999994</v>
      </c>
      <c r="I13" s="51">
        <v>68.7</v>
      </c>
      <c r="J13" s="51">
        <v>72</v>
      </c>
      <c r="K13" s="51">
        <v>75.458500000000001</v>
      </c>
      <c r="L13" s="51">
        <v>78.421899999999994</v>
      </c>
      <c r="M13" s="51">
        <v>79.400000000000006</v>
      </c>
      <c r="N13" s="51">
        <v>81.7</v>
      </c>
      <c r="O13" s="51">
        <v>82.694999999999993</v>
      </c>
      <c r="P13" s="51">
        <v>84.465900000000005</v>
      </c>
      <c r="Q13" s="51">
        <v>84.052499999999995</v>
      </c>
      <c r="R13" s="51">
        <v>85.420900000000003</v>
      </c>
      <c r="S13" s="51">
        <v>84.338999999999999</v>
      </c>
      <c r="T13" s="51">
        <v>84.496600000000001</v>
      </c>
      <c r="U13" s="51">
        <v>84.104900000000001</v>
      </c>
      <c r="V13" s="51">
        <v>84.123000000000005</v>
      </c>
      <c r="W13" s="51"/>
      <c r="X13" s="51">
        <v>83.198999999999998</v>
      </c>
      <c r="Y13" s="51"/>
      <c r="Z13" s="51"/>
      <c r="AA13" s="51"/>
    </row>
    <row r="14" spans="1:27" ht="12.75" customHeight="1" x14ac:dyDescent="0.2">
      <c r="B14" s="12" t="s">
        <v>34</v>
      </c>
      <c r="C14" s="51">
        <v>37.799999999999997</v>
      </c>
      <c r="D14" s="51">
        <v>42.6</v>
      </c>
      <c r="E14" s="51">
        <v>47</v>
      </c>
      <c r="F14" s="51">
        <v>52.9</v>
      </c>
      <c r="G14" s="51">
        <v>54.52</v>
      </c>
      <c r="H14" s="51">
        <v>57.4</v>
      </c>
      <c r="I14" s="51">
        <v>57.05</v>
      </c>
      <c r="J14" s="51">
        <v>63.9</v>
      </c>
      <c r="K14" s="51">
        <v>71</v>
      </c>
      <c r="L14" s="51">
        <v>74</v>
      </c>
      <c r="M14" s="51">
        <v>75.77</v>
      </c>
      <c r="N14" s="51">
        <v>80.138800000000003</v>
      </c>
      <c r="O14" s="51">
        <v>81.985600000000005</v>
      </c>
      <c r="P14" s="51">
        <v>85.12</v>
      </c>
      <c r="Q14" s="51">
        <v>87.56</v>
      </c>
      <c r="R14" s="51">
        <v>88.749399999999994</v>
      </c>
      <c r="S14" s="51">
        <v>80.999399999999994</v>
      </c>
      <c r="T14" s="51">
        <v>82.119699999999995</v>
      </c>
      <c r="U14" s="51">
        <v>84.535700000000006</v>
      </c>
      <c r="V14" s="51">
        <v>86.844499999999996</v>
      </c>
      <c r="W14" s="51">
        <v>87.1571</v>
      </c>
      <c r="X14" s="51">
        <v>87.354900000000001</v>
      </c>
      <c r="Y14" s="51">
        <v>87.355000000000004</v>
      </c>
      <c r="Z14" s="334">
        <v>89.2</v>
      </c>
      <c r="AA14" s="334"/>
    </row>
    <row r="15" spans="1:27" ht="12.75" customHeight="1" x14ac:dyDescent="0.2">
      <c r="B15" s="12" t="s">
        <v>35</v>
      </c>
      <c r="C15" s="51">
        <v>41</v>
      </c>
      <c r="D15" s="51">
        <v>43</v>
      </c>
      <c r="E15" s="51">
        <v>34</v>
      </c>
      <c r="F15" s="51">
        <v>34</v>
      </c>
      <c r="G15" s="51">
        <v>49.2</v>
      </c>
      <c r="H15" s="51">
        <v>50.84</v>
      </c>
      <c r="I15" s="51">
        <v>58.63</v>
      </c>
      <c r="J15" s="51">
        <v>63.1</v>
      </c>
      <c r="K15" s="51">
        <v>67</v>
      </c>
      <c r="L15" s="51">
        <v>71</v>
      </c>
      <c r="M15" s="51">
        <v>75.95</v>
      </c>
      <c r="N15" s="51">
        <v>74.462900000000005</v>
      </c>
      <c r="O15" s="51">
        <v>76.185900000000004</v>
      </c>
      <c r="P15" s="51">
        <v>78.069999999999993</v>
      </c>
      <c r="Q15" s="51">
        <v>81.3</v>
      </c>
      <c r="R15" s="51">
        <v>80.850399999999993</v>
      </c>
      <c r="S15" s="51">
        <v>81.489999999999995</v>
      </c>
      <c r="T15" s="51">
        <v>82.149100000000004</v>
      </c>
      <c r="U15" s="51">
        <v>83.198700000000002</v>
      </c>
      <c r="V15" s="51">
        <v>85.3733</v>
      </c>
      <c r="W15" s="51"/>
      <c r="X15" s="51"/>
      <c r="Y15" s="51"/>
      <c r="Z15" s="51"/>
      <c r="AA15" s="51"/>
    </row>
    <row r="16" spans="1:27" ht="12.75" customHeight="1" x14ac:dyDescent="0.2">
      <c r="B16" s="12" t="s">
        <v>18</v>
      </c>
      <c r="C16" s="51">
        <v>34.9</v>
      </c>
      <c r="D16" s="51">
        <v>34.9</v>
      </c>
      <c r="E16" s="51">
        <v>34.9</v>
      </c>
      <c r="F16" s="51">
        <v>36.604199999999999</v>
      </c>
      <c r="G16" s="51">
        <v>40.9</v>
      </c>
      <c r="H16" s="51">
        <v>45.7</v>
      </c>
      <c r="I16" s="51">
        <v>46</v>
      </c>
      <c r="J16" s="51">
        <v>57</v>
      </c>
      <c r="K16" s="51">
        <v>57</v>
      </c>
      <c r="L16" s="51">
        <v>67</v>
      </c>
      <c r="M16" s="51">
        <v>70</v>
      </c>
      <c r="N16" s="51">
        <v>71.149799999999999</v>
      </c>
      <c r="O16" s="51">
        <v>76.722899999999996</v>
      </c>
      <c r="P16" s="51">
        <v>78.88</v>
      </c>
      <c r="Q16" s="51">
        <v>80.33</v>
      </c>
      <c r="R16" s="51">
        <v>81.865099999999998</v>
      </c>
      <c r="S16" s="51">
        <v>81.978200000000001</v>
      </c>
      <c r="T16" s="51">
        <v>82.091499999999996</v>
      </c>
      <c r="U16" s="51">
        <v>82.204999999999998</v>
      </c>
      <c r="V16" s="51">
        <v>85.119100000000003</v>
      </c>
      <c r="W16" s="51">
        <v>90.146000000000001</v>
      </c>
      <c r="X16" s="51"/>
      <c r="Y16" s="51">
        <v>90.953000000000003</v>
      </c>
      <c r="Z16" s="51"/>
      <c r="AA16" s="51"/>
    </row>
    <row r="17" spans="2:27" ht="12.75" customHeight="1" x14ac:dyDescent="0.2">
      <c r="B17" s="12" t="s">
        <v>17</v>
      </c>
      <c r="C17" s="51">
        <v>19</v>
      </c>
      <c r="D17" s="51">
        <v>23</v>
      </c>
      <c r="E17" s="51">
        <v>27</v>
      </c>
      <c r="F17" s="51">
        <v>32.4</v>
      </c>
      <c r="G17" s="51">
        <v>36.6</v>
      </c>
      <c r="H17" s="51">
        <v>45.66</v>
      </c>
      <c r="I17" s="51">
        <v>49.78</v>
      </c>
      <c r="J17" s="51">
        <v>54.271799999999999</v>
      </c>
      <c r="K17" s="51">
        <v>56</v>
      </c>
      <c r="L17" s="51">
        <v>62</v>
      </c>
      <c r="M17" s="51">
        <v>68.36</v>
      </c>
      <c r="N17" s="51">
        <v>69.207300000000004</v>
      </c>
      <c r="O17" s="51">
        <v>76.407700000000006</v>
      </c>
      <c r="P17" s="51">
        <v>78.180000000000007</v>
      </c>
      <c r="Q17" s="51">
        <v>81.010000000000005</v>
      </c>
      <c r="R17" s="51">
        <v>81.5595</v>
      </c>
      <c r="S17" s="51">
        <v>81.553799999999995</v>
      </c>
      <c r="T17" s="51">
        <v>74.377600000000001</v>
      </c>
      <c r="U17" s="51">
        <v>75.930199999999999</v>
      </c>
      <c r="V17" s="51">
        <v>77.482799999999997</v>
      </c>
      <c r="W17" s="51"/>
      <c r="X17" s="51"/>
      <c r="Y17" s="51"/>
      <c r="Z17" s="51"/>
      <c r="AA17" s="51"/>
    </row>
    <row r="18" spans="2:27" ht="12.75" customHeight="1" x14ac:dyDescent="0.2">
      <c r="B18" s="12" t="s">
        <v>36</v>
      </c>
      <c r="C18" s="51">
        <v>26</v>
      </c>
      <c r="D18" s="51">
        <v>30</v>
      </c>
      <c r="E18" s="51">
        <v>30.42</v>
      </c>
      <c r="F18" s="51">
        <v>34</v>
      </c>
      <c r="G18" s="51">
        <v>36.1</v>
      </c>
      <c r="H18" s="51">
        <v>47</v>
      </c>
      <c r="I18" s="51">
        <v>52</v>
      </c>
      <c r="J18" s="51">
        <v>55</v>
      </c>
      <c r="K18" s="51">
        <v>57</v>
      </c>
      <c r="L18" s="51">
        <v>60.4</v>
      </c>
      <c r="M18" s="51">
        <v>63.56</v>
      </c>
      <c r="N18" s="51">
        <v>66.270799999999994</v>
      </c>
      <c r="O18" s="51">
        <v>68.724100000000007</v>
      </c>
      <c r="P18" s="51">
        <v>71.540000000000006</v>
      </c>
      <c r="Q18" s="51">
        <v>73.91</v>
      </c>
      <c r="R18" s="51">
        <v>73.334000000000003</v>
      </c>
      <c r="S18" s="51">
        <v>74</v>
      </c>
      <c r="T18" s="51">
        <v>75.865200000000002</v>
      </c>
      <c r="U18" s="51">
        <v>77.075900000000004</v>
      </c>
      <c r="V18" s="51">
        <v>78.385000000000005</v>
      </c>
      <c r="W18" s="51">
        <v>79.5</v>
      </c>
      <c r="X18" s="51">
        <v>80.925700000000006</v>
      </c>
      <c r="Y18" s="51">
        <v>81.415000000000006</v>
      </c>
      <c r="Z18" s="334">
        <v>83.7</v>
      </c>
      <c r="AA18" s="334"/>
    </row>
    <row r="19" spans="2:27" ht="12.75" customHeight="1" x14ac:dyDescent="0.2">
      <c r="B19" s="12" t="s">
        <v>16</v>
      </c>
      <c r="C19" s="51">
        <v>32.6</v>
      </c>
      <c r="D19" s="51">
        <v>37.700000000000003</v>
      </c>
      <c r="E19" s="51">
        <v>50.5</v>
      </c>
      <c r="F19" s="51">
        <v>58</v>
      </c>
      <c r="G19" s="51">
        <v>71.7</v>
      </c>
      <c r="H19" s="51">
        <v>78.2</v>
      </c>
      <c r="I19" s="51">
        <v>78</v>
      </c>
      <c r="J19" s="51">
        <v>80.5</v>
      </c>
      <c r="K19" s="51">
        <v>82.7</v>
      </c>
      <c r="L19" s="51">
        <v>85</v>
      </c>
      <c r="M19" s="51">
        <v>85.9</v>
      </c>
      <c r="N19" s="51">
        <v>87.198999999999998</v>
      </c>
      <c r="O19" s="51">
        <v>83.38</v>
      </c>
      <c r="P19" s="51">
        <v>77.3934</v>
      </c>
      <c r="Q19" s="51">
        <v>75.769400000000005</v>
      </c>
      <c r="R19" s="51">
        <v>82.35</v>
      </c>
      <c r="S19" s="51">
        <v>79.335599999999999</v>
      </c>
      <c r="T19" s="51">
        <v>79.675799999999995</v>
      </c>
      <c r="U19" s="51">
        <v>76.732399999999998</v>
      </c>
      <c r="V19" s="51">
        <v>76.840999999999994</v>
      </c>
      <c r="W19" s="51">
        <v>78.599000000000004</v>
      </c>
      <c r="X19" s="51">
        <v>74.602000000000004</v>
      </c>
      <c r="Y19" s="51">
        <v>75.863</v>
      </c>
      <c r="Z19" s="51">
        <v>75.5</v>
      </c>
      <c r="AA19" s="51"/>
    </row>
    <row r="20" spans="2:27" ht="12.75" customHeight="1" x14ac:dyDescent="0.2">
      <c r="B20" s="12" t="s">
        <v>37</v>
      </c>
      <c r="C20" s="51">
        <v>18.04</v>
      </c>
      <c r="D20" s="51">
        <v>19.350000000000001</v>
      </c>
      <c r="E20" s="51">
        <v>71</v>
      </c>
      <c r="F20" s="51">
        <v>76.900000000000006</v>
      </c>
      <c r="G20" s="51">
        <v>78.63</v>
      </c>
      <c r="H20" s="51">
        <v>78.989999999999995</v>
      </c>
      <c r="I20" s="51">
        <v>79.349999999999994</v>
      </c>
      <c r="J20" s="51">
        <v>79.716999999999999</v>
      </c>
      <c r="K20" s="51">
        <v>80.082999999999998</v>
      </c>
      <c r="L20" s="51">
        <v>80.45</v>
      </c>
      <c r="M20" s="51">
        <v>80.92</v>
      </c>
      <c r="N20" s="51">
        <v>81.427099999999996</v>
      </c>
      <c r="O20" s="51">
        <v>81.8</v>
      </c>
      <c r="P20" s="51">
        <v>81.881299999999996</v>
      </c>
      <c r="Q20" s="51">
        <v>82.305700000000002</v>
      </c>
      <c r="R20" s="51">
        <v>80.599999999999994</v>
      </c>
      <c r="S20" s="51">
        <v>78.25</v>
      </c>
      <c r="T20" s="51">
        <v>77.067700000000002</v>
      </c>
      <c r="U20" s="51">
        <v>75.286299999999997</v>
      </c>
      <c r="V20" s="51">
        <v>74.707800000000006</v>
      </c>
      <c r="W20" s="51">
        <v>72.424400000000006</v>
      </c>
      <c r="X20" s="51">
        <v>71.744200000000006</v>
      </c>
      <c r="Y20" s="51">
        <v>71.632999999999996</v>
      </c>
      <c r="Z20" s="334">
        <v>73.599999999999994</v>
      </c>
      <c r="AA20" s="334"/>
    </row>
    <row r="21" spans="2:27" ht="12.75" customHeight="1" thickBot="1" x14ac:dyDescent="0.25">
      <c r="B21" s="53" t="s">
        <v>38</v>
      </c>
      <c r="C21" s="55">
        <v>18.8</v>
      </c>
      <c r="D21" s="55">
        <v>20.9</v>
      </c>
      <c r="E21" s="55">
        <v>29.4</v>
      </c>
      <c r="F21" s="55">
        <v>29.4</v>
      </c>
      <c r="G21" s="55">
        <v>39.9</v>
      </c>
      <c r="H21" s="55">
        <v>47.67</v>
      </c>
      <c r="I21" s="55">
        <v>47.35</v>
      </c>
      <c r="J21" s="55">
        <v>46</v>
      </c>
      <c r="K21" s="55">
        <v>48</v>
      </c>
      <c r="L21" s="55">
        <v>53</v>
      </c>
      <c r="M21" s="55">
        <v>55.97</v>
      </c>
      <c r="N21" s="55">
        <v>61.267499999999998</v>
      </c>
      <c r="O21" s="55">
        <v>64.846400000000003</v>
      </c>
      <c r="P21" s="55">
        <v>66.2</v>
      </c>
      <c r="Q21" s="55">
        <v>67.09</v>
      </c>
      <c r="R21" s="55">
        <v>71.144300000000001</v>
      </c>
      <c r="S21" s="55">
        <v>63.232399999999998</v>
      </c>
      <c r="T21" s="55">
        <v>63.887999999999998</v>
      </c>
      <c r="U21" s="55">
        <v>64.731999999999999</v>
      </c>
      <c r="V21" s="55">
        <v>64.326499999999996</v>
      </c>
      <c r="W21" s="55">
        <v>65.948999999999998</v>
      </c>
      <c r="X21" s="55">
        <v>66.176199999999994</v>
      </c>
      <c r="Y21" s="55">
        <v>66.587999999999994</v>
      </c>
      <c r="Z21" s="335">
        <v>70.3</v>
      </c>
      <c r="AA21" s="335"/>
    </row>
    <row r="22" spans="2:27" ht="12.75" customHeight="1" thickTop="1" x14ac:dyDescent="0.2">
      <c r="B22" s="11" t="s">
        <v>39</v>
      </c>
      <c r="C22" s="11"/>
      <c r="D22" s="11"/>
      <c r="E22" s="11"/>
      <c r="F22" s="11"/>
      <c r="X22" s="34"/>
      <c r="Z22" s="34"/>
      <c r="AA22" s="34" t="s">
        <v>191</v>
      </c>
    </row>
    <row r="23" spans="2:27" ht="12.75" customHeight="1" x14ac:dyDescent="0.2">
      <c r="B23" s="40" t="s">
        <v>25</v>
      </c>
      <c r="C23" s="11"/>
      <c r="D23" s="11"/>
      <c r="E23" s="11"/>
      <c r="F23" s="11"/>
    </row>
    <row r="24" spans="2:27" ht="12.75" customHeight="1" x14ac:dyDescent="0.2">
      <c r="B24" s="11" t="s">
        <v>26</v>
      </c>
      <c r="C24" s="11"/>
      <c r="D24" s="11"/>
      <c r="E24" s="11"/>
      <c r="F24" s="11"/>
      <c r="J24" s="34"/>
    </row>
    <row r="25" spans="2:27" ht="12.75" customHeight="1" x14ac:dyDescent="0.2">
      <c r="B25" s="18" t="s">
        <v>192</v>
      </c>
    </row>
    <row r="26" spans="2:27" ht="12.75" customHeight="1" x14ac:dyDescent="0.2">
      <c r="O26" s="54"/>
      <c r="P26" s="54"/>
    </row>
    <row r="27" spans="2:27" ht="12.75" customHeight="1" x14ac:dyDescent="0.2">
      <c r="M27" s="135"/>
      <c r="N27" s="135"/>
      <c r="O27" s="135"/>
      <c r="P27" s="135"/>
    </row>
    <row r="31" spans="2:27" ht="12.75" customHeight="1" x14ac:dyDescent="0.2">
      <c r="C31" s="45"/>
    </row>
    <row r="32" spans="2:27" ht="12.75" customHeight="1" x14ac:dyDescent="0.2">
      <c r="C32" s="45"/>
    </row>
    <row r="33" spans="2:3" ht="12.75" customHeight="1" x14ac:dyDescent="0.2">
      <c r="C33" s="45"/>
    </row>
    <row r="34" spans="2:3" ht="12.75" customHeight="1" x14ac:dyDescent="0.2">
      <c r="C34" s="45"/>
    </row>
    <row r="35" spans="2:3" ht="12.75" customHeight="1" x14ac:dyDescent="0.2">
      <c r="C35" s="45"/>
    </row>
    <row r="36" spans="2:3" ht="12.75" customHeight="1" x14ac:dyDescent="0.2">
      <c r="C36" s="45"/>
    </row>
    <row r="37" spans="2:3" ht="12.75" customHeight="1" x14ac:dyDescent="0.2">
      <c r="C37" s="48"/>
    </row>
    <row r="38" spans="2:3" ht="12.75" customHeight="1" x14ac:dyDescent="0.2">
      <c r="C38" s="45"/>
    </row>
    <row r="39" spans="2:3" ht="12.75" customHeight="1" x14ac:dyDescent="0.2">
      <c r="C39" s="45"/>
    </row>
    <row r="40" spans="2:3" ht="12.75" customHeight="1" x14ac:dyDescent="0.2">
      <c r="C40" s="45"/>
    </row>
    <row r="41" spans="2:3" ht="12.75" customHeight="1" x14ac:dyDescent="0.2">
      <c r="C41" s="45"/>
    </row>
    <row r="42" spans="2:3" ht="12.75" customHeight="1" x14ac:dyDescent="0.2">
      <c r="C42" s="45"/>
    </row>
    <row r="43" spans="2:3" ht="12.75" customHeight="1" x14ac:dyDescent="0.2">
      <c r="C43" s="45"/>
    </row>
    <row r="44" spans="2:3" ht="12.75" customHeight="1" x14ac:dyDescent="0.2">
      <c r="B44" s="12"/>
      <c r="C44" s="45"/>
    </row>
    <row r="45" spans="2:3" ht="12.75" customHeight="1" x14ac:dyDescent="0.2">
      <c r="B45" s="12"/>
      <c r="C45" s="45"/>
    </row>
    <row r="46" spans="2:3" ht="12.75" customHeight="1" x14ac:dyDescent="0.2">
      <c r="B46" s="12"/>
      <c r="C46" s="45"/>
    </row>
    <row r="47" spans="2:3" ht="12.75" customHeight="1" x14ac:dyDescent="0.2">
      <c r="B47" s="12"/>
      <c r="C47" s="45"/>
    </row>
  </sheetData>
  <phoneticPr fontId="12" type="noConversion"/>
  <hyperlinks>
    <hyperlink ref="B1" location="'Titel'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AO106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4.6640625" style="2" customWidth="1"/>
    <col min="3" max="24" width="6.33203125" style="50" customWidth="1"/>
    <col min="25" max="29" width="6.33203125" style="2" customWidth="1"/>
    <col min="30" max="16384" width="13.33203125" style="2"/>
  </cols>
  <sheetData>
    <row r="1" spans="1:41" ht="12.75" customHeight="1" x14ac:dyDescent="0.2">
      <c r="B1" s="27" t="s">
        <v>13</v>
      </c>
      <c r="I1" s="73"/>
      <c r="J1" s="73"/>
      <c r="K1" s="73"/>
      <c r="L1" s="73"/>
      <c r="M1" s="73"/>
    </row>
    <row r="2" spans="1:41" ht="12.75" customHeight="1" x14ac:dyDescent="0.2">
      <c r="B2" s="322" t="s">
        <v>40</v>
      </c>
    </row>
    <row r="3" spans="1:41" ht="12.75" customHeight="1" x14ac:dyDescent="0.2">
      <c r="B3" s="7" t="s">
        <v>14</v>
      </c>
    </row>
    <row r="4" spans="1:41" s="13" customFormat="1" ht="12.75" customHeight="1" x14ac:dyDescent="0.2">
      <c r="A4" s="18"/>
      <c r="B4" s="39"/>
      <c r="C4" s="74">
        <v>1990</v>
      </c>
      <c r="D4" s="74"/>
      <c r="E4" s="74"/>
      <c r="F4" s="74"/>
      <c r="G4" s="75">
        <v>1998</v>
      </c>
      <c r="H4" s="75">
        <v>1999</v>
      </c>
      <c r="I4" s="75">
        <v>2000</v>
      </c>
      <c r="J4" s="74">
        <v>2001</v>
      </c>
      <c r="K4" s="74">
        <v>2002</v>
      </c>
      <c r="L4" s="74">
        <v>2003</v>
      </c>
      <c r="M4" s="74">
        <v>2004</v>
      </c>
      <c r="N4" s="74">
        <v>2005</v>
      </c>
      <c r="O4" s="74">
        <v>2006</v>
      </c>
      <c r="P4" s="74">
        <v>2007</v>
      </c>
      <c r="Q4" s="74">
        <v>2008</v>
      </c>
      <c r="R4" s="74">
        <v>2009</v>
      </c>
      <c r="S4" s="74">
        <v>2010</v>
      </c>
      <c r="T4" s="74">
        <v>2011</v>
      </c>
      <c r="U4" s="74">
        <v>2012</v>
      </c>
      <c r="V4" s="74">
        <v>2013</v>
      </c>
      <c r="W4" s="74">
        <v>2014</v>
      </c>
      <c r="X4" s="74">
        <v>2015</v>
      </c>
      <c r="Y4" s="74">
        <v>2016</v>
      </c>
      <c r="Z4" s="74">
        <v>2017</v>
      </c>
      <c r="AA4" s="74">
        <v>2018</v>
      </c>
      <c r="AB4" s="74">
        <v>2019</v>
      </c>
      <c r="AC4" s="74">
        <v>2020</v>
      </c>
    </row>
    <row r="5" spans="1:41" ht="12.75" customHeight="1" x14ac:dyDescent="0.2">
      <c r="B5" s="9" t="s">
        <v>41</v>
      </c>
      <c r="C5" s="76"/>
      <c r="D5" s="76"/>
      <c r="E5" s="76"/>
      <c r="F5" s="76"/>
      <c r="G5" s="76"/>
      <c r="H5" s="76"/>
      <c r="I5" s="76"/>
      <c r="J5" s="76"/>
      <c r="K5" s="76"/>
      <c r="L5" s="77">
        <v>13.2</v>
      </c>
      <c r="M5" s="78">
        <v>11.8</v>
      </c>
      <c r="N5" s="38">
        <v>11.7</v>
      </c>
      <c r="O5" s="76">
        <v>11</v>
      </c>
      <c r="P5" s="76">
        <v>9.6</v>
      </c>
      <c r="Q5" s="76">
        <v>9.3000000000000007</v>
      </c>
      <c r="R5" s="79">
        <v>6.8</v>
      </c>
      <c r="S5" s="79">
        <v>5.3</v>
      </c>
      <c r="T5" s="79">
        <v>4.16014018</v>
      </c>
      <c r="U5" s="79">
        <v>2.9979279700000001</v>
      </c>
      <c r="V5" s="79">
        <v>4.4000000000000004</v>
      </c>
      <c r="W5" s="79">
        <v>2.6</v>
      </c>
      <c r="X5" s="90">
        <v>1.54933922948876</v>
      </c>
      <c r="Y5" s="136">
        <v>1.3257780759083702</v>
      </c>
      <c r="Z5" s="136">
        <v>0.98071279690623603</v>
      </c>
      <c r="AA5" s="136">
        <v>0.81560934400144203</v>
      </c>
      <c r="AB5" s="136"/>
      <c r="AC5" s="136">
        <v>1.3</v>
      </c>
    </row>
    <row r="6" spans="1:41" ht="12.75" customHeight="1" x14ac:dyDescent="0.2">
      <c r="B6" s="9" t="s">
        <v>42</v>
      </c>
      <c r="C6" s="76"/>
      <c r="D6" s="76"/>
      <c r="E6" s="76"/>
      <c r="F6" s="76"/>
      <c r="G6" s="76"/>
      <c r="H6" s="76"/>
      <c r="I6" s="76">
        <v>19.893954999999998</v>
      </c>
      <c r="J6" s="77">
        <v>18.849697150000001</v>
      </c>
      <c r="K6" s="77">
        <v>17.739903809999998</v>
      </c>
      <c r="L6" s="77">
        <v>12</v>
      </c>
      <c r="M6" s="77">
        <v>11.4</v>
      </c>
      <c r="N6" s="38">
        <v>10.199999999999999</v>
      </c>
      <c r="O6" s="76">
        <v>12.2</v>
      </c>
      <c r="P6" s="76">
        <v>12.2</v>
      </c>
      <c r="Q6" s="76"/>
      <c r="R6" s="80"/>
      <c r="S6" s="80"/>
      <c r="T6" s="80"/>
      <c r="U6" s="80"/>
      <c r="V6" s="80"/>
      <c r="W6" s="80"/>
      <c r="X6" s="80"/>
      <c r="Y6" s="137"/>
      <c r="Z6" s="137"/>
      <c r="AA6" s="137"/>
      <c r="AB6" s="137"/>
      <c r="AC6" s="137"/>
    </row>
    <row r="7" spans="1:41" ht="12.75" customHeight="1" x14ac:dyDescent="0.2">
      <c r="B7" s="9" t="s">
        <v>43</v>
      </c>
      <c r="C7" s="76"/>
      <c r="D7" s="76"/>
      <c r="E7" s="76"/>
      <c r="F7" s="76"/>
      <c r="G7" s="81">
        <v>16.614006346571951</v>
      </c>
      <c r="H7" s="81"/>
      <c r="I7" s="76">
        <v>17.3456312</v>
      </c>
      <c r="J7" s="77">
        <v>19.79011122</v>
      </c>
      <c r="K7" s="77">
        <v>20.853495089999999</v>
      </c>
      <c r="L7" s="77">
        <v>20.8</v>
      </c>
      <c r="M7" s="77">
        <v>21.1</v>
      </c>
      <c r="N7" s="38">
        <v>23</v>
      </c>
      <c r="O7" s="76">
        <v>15.8</v>
      </c>
      <c r="P7" s="76">
        <v>13.3</v>
      </c>
      <c r="Q7" s="76">
        <v>8.6999999999999993</v>
      </c>
      <c r="R7" s="79">
        <v>8.1999999999999993</v>
      </c>
      <c r="S7" s="79">
        <v>7.4</v>
      </c>
      <c r="T7" s="79">
        <v>6.7588602600000005</v>
      </c>
      <c r="U7" s="79">
        <v>6.16367683</v>
      </c>
      <c r="V7" s="79">
        <v>6.2</v>
      </c>
      <c r="W7" s="79">
        <v>6.6</v>
      </c>
      <c r="X7" s="90">
        <v>2.3415888478289499</v>
      </c>
      <c r="Y7" s="136">
        <v>1.5760340948423699</v>
      </c>
      <c r="Z7" s="136">
        <v>1.57587871055198</v>
      </c>
      <c r="AA7" s="136">
        <v>2.6505747597204601</v>
      </c>
      <c r="AB7" s="136">
        <v>3.4901231672283997</v>
      </c>
      <c r="AC7" s="136"/>
    </row>
    <row r="8" spans="1:41" ht="12.75" customHeight="1" x14ac:dyDescent="0.2">
      <c r="B8" s="9" t="s">
        <v>44</v>
      </c>
      <c r="C8" s="76"/>
      <c r="D8" s="76"/>
      <c r="E8" s="76"/>
      <c r="F8" s="76"/>
      <c r="G8" s="76"/>
      <c r="H8" s="76"/>
      <c r="I8" s="76"/>
      <c r="J8" s="76"/>
      <c r="K8" s="76"/>
      <c r="L8" s="77">
        <v>14.9</v>
      </c>
      <c r="M8" s="77">
        <v>12.5</v>
      </c>
      <c r="N8" s="38">
        <v>13.9</v>
      </c>
      <c r="O8" s="76">
        <v>12.5</v>
      </c>
      <c r="P8" s="76">
        <v>14.8</v>
      </c>
      <c r="Q8" s="76">
        <v>15.7</v>
      </c>
      <c r="R8" s="79">
        <v>14.6</v>
      </c>
      <c r="S8" s="79">
        <v>14.7</v>
      </c>
      <c r="T8" s="79">
        <v>13.204333300000002</v>
      </c>
      <c r="U8" s="79">
        <v>12.356290679999999</v>
      </c>
      <c r="V8" s="79">
        <v>10.5</v>
      </c>
      <c r="W8" s="79">
        <v>10.9</v>
      </c>
      <c r="X8" s="90">
        <v>10.040656561752801</v>
      </c>
      <c r="Y8" s="136">
        <v>7.4163034539541597</v>
      </c>
      <c r="Z8" s="136">
        <v>8.4605222988340802</v>
      </c>
      <c r="AA8" s="136">
        <v>7.5632558658857496</v>
      </c>
      <c r="AB8" s="136">
        <v>6.4346832719060307</v>
      </c>
      <c r="AC8" s="136">
        <v>4.4000000000000004</v>
      </c>
    </row>
    <row r="9" spans="1:41" ht="12.75" customHeight="1" x14ac:dyDescent="0.2">
      <c r="B9" s="9" t="s">
        <v>45</v>
      </c>
      <c r="C9" s="76"/>
      <c r="D9" s="76"/>
      <c r="E9" s="76"/>
      <c r="F9" s="76"/>
      <c r="G9" s="76"/>
      <c r="H9" s="76"/>
      <c r="I9" s="76">
        <v>18.686098810000001</v>
      </c>
      <c r="J9" s="77">
        <v>23.542127789999999</v>
      </c>
      <c r="K9" s="77">
        <v>27.316171130000001</v>
      </c>
      <c r="L9" s="77">
        <v>32</v>
      </c>
      <c r="M9" s="77">
        <v>33.299999999999997</v>
      </c>
      <c r="N9" s="38">
        <v>38.9</v>
      </c>
      <c r="O9" s="76">
        <v>29.8</v>
      </c>
      <c r="P9" s="76">
        <v>23.9</v>
      </c>
      <c r="Q9" s="76">
        <v>18.100000000000001</v>
      </c>
      <c r="R9" s="79">
        <v>21.4</v>
      </c>
      <c r="S9" s="79">
        <v>20.399999999999999</v>
      </c>
      <c r="T9" s="79">
        <v>17.5990672</v>
      </c>
      <c r="U9" s="79">
        <v>13.86640452</v>
      </c>
      <c r="V9" s="79">
        <v>17.399999999999999</v>
      </c>
      <c r="W9" s="79">
        <v>15.4</v>
      </c>
      <c r="X9" s="90">
        <v>11.2964438156468</v>
      </c>
      <c r="Y9" s="136">
        <v>11.992159269722601</v>
      </c>
      <c r="Z9" s="136">
        <v>9.4711019548189697</v>
      </c>
      <c r="AA9" s="136">
        <v>12.2632530093823</v>
      </c>
      <c r="AB9" s="136">
        <v>15.9668564065891</v>
      </c>
      <c r="AC9" s="136">
        <v>9.5</v>
      </c>
    </row>
    <row r="10" spans="1:41" ht="12.75" customHeight="1" x14ac:dyDescent="0.2">
      <c r="B10" s="9" t="s">
        <v>46</v>
      </c>
      <c r="C10" s="76">
        <v>7.51</v>
      </c>
      <c r="D10" s="76"/>
      <c r="E10" s="76"/>
      <c r="F10" s="76"/>
      <c r="G10" s="81">
        <v>20.19051300050867</v>
      </c>
      <c r="H10" s="81"/>
      <c r="I10" s="76">
        <v>23.405307560000001</v>
      </c>
      <c r="J10" s="77">
        <v>20.64062118</v>
      </c>
      <c r="K10" s="77">
        <v>22.001598749999999</v>
      </c>
      <c r="L10" s="77">
        <v>23.4</v>
      </c>
      <c r="M10" s="77">
        <v>22.3</v>
      </c>
      <c r="N10" s="38">
        <v>23.6</v>
      </c>
      <c r="O10" s="76">
        <v>20.7</v>
      </c>
      <c r="P10" s="76">
        <v>21.6</v>
      </c>
      <c r="Q10" s="76">
        <v>19.399999999999999</v>
      </c>
      <c r="R10" s="79">
        <v>20.5</v>
      </c>
      <c r="S10" s="79">
        <v>20.2</v>
      </c>
      <c r="T10" s="79">
        <v>18.143359479999997</v>
      </c>
      <c r="U10" s="79">
        <v>18.05010102</v>
      </c>
      <c r="V10" s="79">
        <v>19.399999999999999</v>
      </c>
      <c r="W10" s="79">
        <v>16.100000000000001</v>
      </c>
      <c r="X10" s="90">
        <v>14.503238184748602</v>
      </c>
      <c r="Y10" s="136">
        <v>9.800879493774179</v>
      </c>
      <c r="Z10" s="136">
        <v>10.258265202447101</v>
      </c>
      <c r="AA10" s="136">
        <v>9.0326320475073487</v>
      </c>
      <c r="AB10" s="136">
        <v>8.4671294785305804</v>
      </c>
      <c r="AC10" s="136">
        <v>6.9</v>
      </c>
    </row>
    <row r="11" spans="1:41" ht="12.75" customHeight="1" x14ac:dyDescent="0.2">
      <c r="B11" s="9" t="s">
        <v>47</v>
      </c>
      <c r="C11" s="76"/>
      <c r="D11" s="76"/>
      <c r="E11" s="76"/>
      <c r="F11" s="76"/>
      <c r="G11" s="76"/>
      <c r="H11" s="76"/>
      <c r="I11" s="76">
        <v>16.468978890000002</v>
      </c>
      <c r="J11" s="77">
        <v>18.278243420000003</v>
      </c>
      <c r="K11" s="77">
        <v>17.920203999999998</v>
      </c>
      <c r="L11" s="77">
        <v>19</v>
      </c>
      <c r="M11" s="77">
        <v>19</v>
      </c>
      <c r="N11" s="38">
        <v>21.7</v>
      </c>
      <c r="O11" s="76">
        <v>20.5</v>
      </c>
      <c r="P11" s="76">
        <v>19.7</v>
      </c>
      <c r="Q11" s="76">
        <v>22.1</v>
      </c>
      <c r="R11" s="79">
        <v>23</v>
      </c>
      <c r="S11" s="79">
        <v>25</v>
      </c>
      <c r="T11" s="79">
        <v>26.140625969999999</v>
      </c>
      <c r="U11" s="79">
        <v>27.473395560000004</v>
      </c>
      <c r="V11" s="79">
        <v>28.4</v>
      </c>
      <c r="W11" s="79">
        <v>26.3</v>
      </c>
      <c r="X11" s="90">
        <v>25.028311699014999</v>
      </c>
      <c r="Y11" s="136">
        <v>21.999160942905601</v>
      </c>
      <c r="Z11" s="136">
        <v>25.310796521950003</v>
      </c>
      <c r="AA11" s="136">
        <v>24.706214008666898</v>
      </c>
      <c r="AB11" s="136">
        <v>24.428502919685201</v>
      </c>
      <c r="AC11" s="136">
        <v>24.3</v>
      </c>
    </row>
    <row r="12" spans="1:41" ht="12.75" customHeight="1" x14ac:dyDescent="0.2">
      <c r="A12" s="49"/>
      <c r="B12" s="9" t="s">
        <v>48</v>
      </c>
      <c r="C12" s="76">
        <v>37.65</v>
      </c>
      <c r="D12" s="76"/>
      <c r="E12" s="76"/>
      <c r="F12" s="76"/>
      <c r="G12" s="81">
        <v>63.303702197513253</v>
      </c>
      <c r="H12" s="81"/>
      <c r="I12" s="76">
        <v>66.247351969999997</v>
      </c>
      <c r="J12" s="77">
        <v>66.430099080000005</v>
      </c>
      <c r="K12" s="77">
        <v>66.281394469999995</v>
      </c>
      <c r="L12" s="77">
        <v>66.400000000000006</v>
      </c>
      <c r="M12" s="77">
        <v>63.7</v>
      </c>
      <c r="N12" s="38">
        <v>61.7</v>
      </c>
      <c r="O12" s="76">
        <v>54</v>
      </c>
      <c r="P12" s="76">
        <v>49.3</v>
      </c>
      <c r="Q12" s="76">
        <v>42.1</v>
      </c>
      <c r="R12" s="79">
        <v>40.299999999999997</v>
      </c>
      <c r="S12" s="79">
        <v>38.4</v>
      </c>
      <c r="T12" s="79">
        <v>31.657519449999999</v>
      </c>
      <c r="U12" s="79">
        <v>25.880844700000001</v>
      </c>
      <c r="V12" s="79">
        <v>24</v>
      </c>
      <c r="W12" s="79">
        <v>18.399999999999999</v>
      </c>
      <c r="X12" s="90">
        <v>15.712908424034499</v>
      </c>
      <c r="Y12" s="136">
        <v>10.255147391669201</v>
      </c>
      <c r="Z12" s="136">
        <v>9.6690504917493101</v>
      </c>
      <c r="AA12" s="136">
        <v>7.9802794143553406</v>
      </c>
      <c r="AB12" s="136">
        <v>6.8491743010362596</v>
      </c>
      <c r="AC12" s="136">
        <v>6.1</v>
      </c>
    </row>
    <row r="13" spans="1:41" ht="12.75" customHeight="1" x14ac:dyDescent="0.2">
      <c r="B13" s="9" t="s">
        <v>49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>
        <v>15.3</v>
      </c>
      <c r="Q13" s="76">
        <v>21.7</v>
      </c>
      <c r="R13" s="79">
        <v>25.1</v>
      </c>
      <c r="S13" s="79">
        <v>31.7</v>
      </c>
      <c r="T13" s="79">
        <v>34.539776060000001</v>
      </c>
      <c r="U13" s="79">
        <v>41.676199930000003</v>
      </c>
      <c r="V13" s="79">
        <v>44.2</v>
      </c>
      <c r="W13" s="79">
        <v>44.2</v>
      </c>
      <c r="X13" s="90">
        <v>41.690509055861099</v>
      </c>
      <c r="Y13" s="136">
        <v>41.228667736438901</v>
      </c>
      <c r="Z13" s="136">
        <v>49.068657831535504</v>
      </c>
      <c r="AA13" s="136">
        <v>45.303813660578001</v>
      </c>
      <c r="AB13" s="136">
        <v>44.1959337101922</v>
      </c>
      <c r="AC13" s="136">
        <v>46.3</v>
      </c>
    </row>
    <row r="14" spans="1:41" ht="12.75" customHeight="1" x14ac:dyDescent="0.2">
      <c r="B14" s="9" t="s">
        <v>50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>
        <v>25.9</v>
      </c>
      <c r="P14" s="76">
        <v>31.2</v>
      </c>
      <c r="Q14" s="76">
        <v>36.200000000000003</v>
      </c>
      <c r="R14" s="79">
        <v>37.700000000000003</v>
      </c>
      <c r="S14" s="79">
        <v>37.9</v>
      </c>
      <c r="T14" s="79">
        <v>37.020133540000003</v>
      </c>
      <c r="U14" s="79">
        <v>38.906116400000002</v>
      </c>
      <c r="V14" s="79">
        <v>37.5</v>
      </c>
      <c r="W14" s="79">
        <v>31.7</v>
      </c>
      <c r="X14" s="90">
        <v>23.2963271954441</v>
      </c>
      <c r="Y14" s="136">
        <v>18.119756282409899</v>
      </c>
      <c r="Z14" s="136">
        <v>20.7510578595707</v>
      </c>
      <c r="AA14" s="136">
        <v>16.119149348960701</v>
      </c>
      <c r="AB14" s="136">
        <v>13.469358830386799</v>
      </c>
      <c r="AC14" s="136">
        <v>10</v>
      </c>
    </row>
    <row r="15" spans="1:41" ht="12.75" customHeight="1" x14ac:dyDescent="0.2">
      <c r="B15" s="9" t="s">
        <v>51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>
        <v>16.399999999999999</v>
      </c>
      <c r="Q15" s="76">
        <v>20.7</v>
      </c>
      <c r="R15" s="79">
        <v>22.9</v>
      </c>
      <c r="S15" s="79">
        <v>27.9</v>
      </c>
      <c r="T15" s="79">
        <v>37.507496969999998</v>
      </c>
      <c r="U15" s="79">
        <v>44.373877780000001</v>
      </c>
      <c r="V15" s="79">
        <v>53.4</v>
      </c>
      <c r="W15" s="79">
        <v>54.9</v>
      </c>
      <c r="X15" s="90">
        <v>52.043524366393399</v>
      </c>
      <c r="Y15" s="136">
        <v>56.695822814200902</v>
      </c>
      <c r="Z15" s="136">
        <v>57.378602323946403</v>
      </c>
      <c r="AA15" s="136">
        <v>56.670137662670491</v>
      </c>
      <c r="AB15" s="136">
        <v>61.320232265332294</v>
      </c>
      <c r="AC15" s="136">
        <v>56.8</v>
      </c>
    </row>
    <row r="16" spans="1:41" ht="12.75" customHeight="1" x14ac:dyDescent="0.2">
      <c r="B16" s="9" t="s">
        <v>52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v>14.8</v>
      </c>
      <c r="P16" s="76">
        <v>26.4</v>
      </c>
      <c r="Q16" s="76">
        <v>35.799999999999997</v>
      </c>
      <c r="R16" s="79">
        <v>50</v>
      </c>
      <c r="S16" s="79">
        <v>62</v>
      </c>
      <c r="T16" s="79">
        <v>68.327270100000007</v>
      </c>
      <c r="U16" s="79">
        <v>80.44684676</v>
      </c>
      <c r="V16" s="79">
        <v>83.9</v>
      </c>
      <c r="W16" s="79">
        <v>86.1</v>
      </c>
      <c r="X16" s="90">
        <v>88.270919693606402</v>
      </c>
      <c r="Y16" s="136">
        <v>91.986050975666203</v>
      </c>
      <c r="Z16" s="136">
        <v>88.635343974878893</v>
      </c>
      <c r="AA16" s="136">
        <v>88.673130086505608</v>
      </c>
      <c r="AB16" s="136">
        <v>89.011716270584898</v>
      </c>
      <c r="AC16" s="136">
        <v>89.4</v>
      </c>
      <c r="AD16" s="57"/>
      <c r="AE16" s="57"/>
      <c r="AF16" s="57"/>
      <c r="AG16" s="57"/>
      <c r="AH16" s="57"/>
      <c r="AI16" s="57"/>
      <c r="AJ16" s="57"/>
      <c r="AK16" s="56"/>
      <c r="AL16" s="57"/>
      <c r="AM16" s="57"/>
      <c r="AN16" s="28"/>
      <c r="AO16" s="28"/>
    </row>
    <row r="17" spans="1:41" ht="12.75" customHeight="1" x14ac:dyDescent="0.2">
      <c r="B17" s="9" t="s">
        <v>53</v>
      </c>
      <c r="C17" s="76"/>
      <c r="D17" s="76"/>
      <c r="E17" s="76"/>
      <c r="F17" s="76"/>
      <c r="G17" s="81">
        <v>84.191232828497974</v>
      </c>
      <c r="H17" s="81"/>
      <c r="I17" s="76">
        <v>84.282368590000004</v>
      </c>
      <c r="J17" s="77">
        <v>85.621132540000005</v>
      </c>
      <c r="K17" s="77">
        <v>85.107084690000008</v>
      </c>
      <c r="L17" s="77">
        <v>82.7</v>
      </c>
      <c r="M17" s="38">
        <v>81.599999999999994</v>
      </c>
      <c r="N17" s="38">
        <v>82.1</v>
      </c>
      <c r="O17" s="76">
        <v>78.7</v>
      </c>
      <c r="P17" s="76">
        <v>78.7</v>
      </c>
      <c r="Q17" s="76">
        <v>76.8</v>
      </c>
      <c r="R17" s="79">
        <v>74.2</v>
      </c>
      <c r="S17" s="79">
        <v>73.900000000000006</v>
      </c>
      <c r="T17" s="79">
        <v>71.019272029999996</v>
      </c>
      <c r="U17" s="79">
        <v>67.205896769999995</v>
      </c>
      <c r="V17" s="79">
        <v>63.1</v>
      </c>
      <c r="W17" s="79">
        <v>61.2</v>
      </c>
      <c r="X17" s="90">
        <v>54.7</v>
      </c>
      <c r="Y17" s="136">
        <v>46.612681736526604</v>
      </c>
      <c r="Z17" s="136">
        <v>51.699515709207098</v>
      </c>
      <c r="AA17" s="136">
        <v>48.600030909658201</v>
      </c>
      <c r="AB17" s="136">
        <v>44.494329287313498</v>
      </c>
      <c r="AC17" s="136">
        <v>40.5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54</v>
      </c>
      <c r="C18" s="76"/>
      <c r="D18" s="76"/>
      <c r="E18" s="76"/>
      <c r="F18" s="76"/>
      <c r="G18" s="76"/>
      <c r="H18" s="76"/>
      <c r="I18" s="76"/>
      <c r="J18" s="76"/>
      <c r="K18" s="76"/>
      <c r="L18" s="77">
        <v>34.9</v>
      </c>
      <c r="M18" s="77">
        <v>46.9</v>
      </c>
      <c r="N18" s="38">
        <v>58</v>
      </c>
      <c r="O18" s="76">
        <v>62.7</v>
      </c>
      <c r="P18" s="76">
        <v>66.8</v>
      </c>
      <c r="Q18" s="76">
        <v>68.099999999999994</v>
      </c>
      <c r="R18" s="79">
        <v>71.599999999999994</v>
      </c>
      <c r="S18" s="79">
        <v>72.099999999999994</v>
      </c>
      <c r="T18" s="79">
        <v>71.50061968</v>
      </c>
      <c r="U18" s="79">
        <v>59.052140230000006</v>
      </c>
      <c r="V18" s="79">
        <v>63.1</v>
      </c>
      <c r="W18" s="79">
        <v>55.1</v>
      </c>
      <c r="X18" s="90">
        <v>51.269780166718604</v>
      </c>
      <c r="Y18" s="136">
        <v>45.359249830520895</v>
      </c>
      <c r="Z18" s="136">
        <v>45.288882879891403</v>
      </c>
      <c r="AA18" s="136">
        <v>42.793379085723799</v>
      </c>
      <c r="AB18" s="136">
        <v>40.018194431373203</v>
      </c>
      <c r="AC18" s="136">
        <v>34</v>
      </c>
    </row>
    <row r="19" spans="1:41" ht="12.75" customHeight="1" x14ac:dyDescent="0.2">
      <c r="B19" s="9" t="s">
        <v>55</v>
      </c>
      <c r="C19" s="76"/>
      <c r="D19" s="76"/>
      <c r="E19" s="76"/>
      <c r="F19" s="76"/>
      <c r="G19" s="76"/>
      <c r="H19" s="76"/>
      <c r="I19" s="76">
        <v>33.941165169999998</v>
      </c>
      <c r="J19" s="77">
        <v>43.365074239999998</v>
      </c>
      <c r="K19" s="77">
        <v>50.739537219999995</v>
      </c>
      <c r="L19" s="77">
        <v>54.8</v>
      </c>
      <c r="M19" s="77">
        <v>58.9</v>
      </c>
      <c r="N19" s="38">
        <v>65</v>
      </c>
      <c r="O19" s="76">
        <v>67.8</v>
      </c>
      <c r="P19" s="76">
        <v>67.8</v>
      </c>
      <c r="Q19" s="82"/>
      <c r="R19" s="82"/>
      <c r="S19" s="82"/>
      <c r="T19" s="82"/>
      <c r="U19" s="82"/>
      <c r="V19" s="82"/>
      <c r="W19" s="82"/>
      <c r="X19" s="90"/>
      <c r="Y19" s="136"/>
      <c r="Z19" s="136"/>
      <c r="AA19" s="136"/>
      <c r="AB19" s="136"/>
      <c r="AC19" s="136"/>
    </row>
    <row r="20" spans="1:41" s="5" customFormat="1" ht="12.75" customHeight="1" x14ac:dyDescent="0.2">
      <c r="A20" s="18"/>
      <c r="B20" s="9" t="s">
        <v>56</v>
      </c>
      <c r="C20" s="76"/>
      <c r="D20" s="76"/>
      <c r="E20" s="76"/>
      <c r="F20" s="76"/>
      <c r="G20" s="76"/>
      <c r="H20" s="76"/>
      <c r="I20" s="76">
        <v>54.760632309999998</v>
      </c>
      <c r="J20" s="77">
        <v>58.436637109999999</v>
      </c>
      <c r="K20" s="77">
        <v>61.742321549999993</v>
      </c>
      <c r="L20" s="77">
        <v>64.400000000000006</v>
      </c>
      <c r="M20" s="77">
        <v>64.5</v>
      </c>
      <c r="N20" s="38">
        <v>71.2</v>
      </c>
      <c r="O20" s="76">
        <v>70.900000000000006</v>
      </c>
      <c r="P20" s="76">
        <v>72.400000000000006</v>
      </c>
      <c r="Q20" s="76">
        <v>73.7</v>
      </c>
      <c r="R20" s="79">
        <v>74.099999999999994</v>
      </c>
      <c r="S20" s="79">
        <v>75.099999999999994</v>
      </c>
      <c r="T20" s="79">
        <v>77.053063460000004</v>
      </c>
      <c r="U20" s="79">
        <v>72.264919930000005</v>
      </c>
      <c r="V20" s="79">
        <v>79</v>
      </c>
      <c r="W20" s="79">
        <v>78.2</v>
      </c>
      <c r="X20" s="90">
        <v>74.495854717747306</v>
      </c>
      <c r="Y20" s="136">
        <v>69.794918421285402</v>
      </c>
      <c r="Z20" s="136">
        <v>76.415671948204704</v>
      </c>
      <c r="AA20" s="136">
        <v>75.2757430725527</v>
      </c>
      <c r="AB20" s="136">
        <v>73.812301824141201</v>
      </c>
      <c r="AC20" s="136">
        <v>75.7</v>
      </c>
    </row>
    <row r="21" spans="1:41" s="5" customFormat="1" ht="12.75" customHeight="1" x14ac:dyDescent="0.2">
      <c r="A21" s="18"/>
      <c r="B21" s="9" t="s">
        <v>57</v>
      </c>
      <c r="C21" s="76">
        <v>14.52</v>
      </c>
      <c r="D21" s="76"/>
      <c r="E21" s="76"/>
      <c r="F21" s="76"/>
      <c r="G21" s="81">
        <v>51.105286159378252</v>
      </c>
      <c r="H21" s="81"/>
      <c r="I21" s="76">
        <v>57.748581440000002</v>
      </c>
      <c r="J21" s="77">
        <v>62.156341729999994</v>
      </c>
      <c r="K21" s="77">
        <v>65.377888499999997</v>
      </c>
      <c r="L21" s="77">
        <v>68.900000000000006</v>
      </c>
      <c r="M21" s="38">
        <v>70.599999999999994</v>
      </c>
      <c r="N21" s="38">
        <v>76.5</v>
      </c>
      <c r="O21" s="76">
        <v>77.400000000000006</v>
      </c>
      <c r="P21" s="76">
        <v>79.2</v>
      </c>
      <c r="Q21" s="76">
        <v>81.400000000000006</v>
      </c>
      <c r="R21" s="79">
        <v>82.5</v>
      </c>
      <c r="S21" s="79">
        <v>83.6</v>
      </c>
      <c r="T21" s="79">
        <v>84.885277240000008</v>
      </c>
      <c r="U21" s="79">
        <v>86.628699490000002</v>
      </c>
      <c r="V21" s="79">
        <v>88.6</v>
      </c>
      <c r="W21" s="79">
        <v>90.2</v>
      </c>
      <c r="X21" s="90">
        <v>87.724834799381597</v>
      </c>
      <c r="Y21" s="136">
        <v>85.712433373620499</v>
      </c>
      <c r="Z21" s="136">
        <v>90.602059866547208</v>
      </c>
      <c r="AA21" s="136">
        <v>91.545957852968698</v>
      </c>
      <c r="AB21" s="136">
        <v>91.966252126464497</v>
      </c>
      <c r="AC21" s="136">
        <v>92.8</v>
      </c>
    </row>
    <row r="22" spans="1:41" ht="12.75" customHeight="1" x14ac:dyDescent="0.2">
      <c r="B22" s="12" t="s">
        <v>58</v>
      </c>
      <c r="C22" s="76">
        <v>85.77</v>
      </c>
      <c r="D22" s="76"/>
      <c r="E22" s="76"/>
      <c r="F22" s="76"/>
      <c r="G22" s="81">
        <v>91.71614952715565</v>
      </c>
      <c r="H22" s="81"/>
      <c r="I22" s="76">
        <v>92.52059577</v>
      </c>
      <c r="J22" s="77">
        <v>93.325209669999992</v>
      </c>
      <c r="K22" s="77">
        <v>93.595907780000005</v>
      </c>
      <c r="L22" s="77">
        <v>94.3</v>
      </c>
      <c r="M22" s="38">
        <v>93.7</v>
      </c>
      <c r="N22" s="38">
        <v>94.2</v>
      </c>
      <c r="O22" s="76">
        <v>91.9</v>
      </c>
      <c r="P22" s="76">
        <v>92.7</v>
      </c>
      <c r="Q22" s="76">
        <v>92.1</v>
      </c>
      <c r="R22" s="83">
        <v>92.5</v>
      </c>
      <c r="S22" s="83">
        <v>92.7</v>
      </c>
      <c r="T22" s="76">
        <v>92.373973039999996</v>
      </c>
      <c r="U22" s="76">
        <v>93.52832325</v>
      </c>
      <c r="V22" s="76">
        <v>94.1</v>
      </c>
      <c r="W22" s="76">
        <v>93.3</v>
      </c>
      <c r="X22" s="90">
        <v>92.113866896285003</v>
      </c>
      <c r="Y22" s="136">
        <v>93.972446812822398</v>
      </c>
      <c r="Z22" s="136">
        <v>89.863840956838899</v>
      </c>
      <c r="AA22" s="136">
        <v>89.852781344658297</v>
      </c>
      <c r="AB22" s="136">
        <v>89.820341876257402</v>
      </c>
      <c r="AC22" s="136">
        <v>90.074880648575402</v>
      </c>
    </row>
    <row r="23" spans="1:41" ht="12.75" customHeight="1" thickBot="1" x14ac:dyDescent="0.25">
      <c r="B23" s="61" t="s">
        <v>59</v>
      </c>
      <c r="C23" s="84"/>
      <c r="D23" s="84"/>
      <c r="E23" s="84"/>
      <c r="F23" s="84"/>
      <c r="G23" s="85">
        <v>24.36142361401572</v>
      </c>
      <c r="H23" s="85"/>
      <c r="I23" s="84">
        <v>57.564137599999995</v>
      </c>
      <c r="J23" s="86">
        <v>67.546352349999992</v>
      </c>
      <c r="K23" s="86">
        <v>73.217046409999995</v>
      </c>
      <c r="L23" s="86">
        <v>78.2</v>
      </c>
      <c r="M23" s="58">
        <v>79.900000000000006</v>
      </c>
      <c r="N23" s="58">
        <v>84.2</v>
      </c>
      <c r="O23" s="84">
        <v>87.5</v>
      </c>
      <c r="P23" s="84">
        <v>88.9</v>
      </c>
      <c r="Q23" s="84">
        <v>90.3</v>
      </c>
      <c r="R23" s="87">
        <v>91.3</v>
      </c>
      <c r="S23" s="87">
        <v>91.7</v>
      </c>
      <c r="T23" s="84">
        <v>93.135854600000002</v>
      </c>
      <c r="U23" s="84">
        <v>94.758259949999996</v>
      </c>
      <c r="V23" s="84">
        <v>94.3</v>
      </c>
      <c r="W23" s="84">
        <v>95.1</v>
      </c>
      <c r="X23" s="84">
        <v>95.168375749581102</v>
      </c>
      <c r="Y23" s="138">
        <v>96.330030902442203</v>
      </c>
      <c r="Z23" s="138">
        <v>96.869422307228106</v>
      </c>
      <c r="AA23" s="138">
        <v>97.367536761633502</v>
      </c>
      <c r="AB23" s="138">
        <v>97.492182965827894</v>
      </c>
      <c r="AC23" s="138">
        <v>97.4</v>
      </c>
    </row>
    <row r="24" spans="1:41" ht="12.75" customHeight="1" thickTop="1" x14ac:dyDescent="0.2">
      <c r="B24" s="11" t="s">
        <v>60</v>
      </c>
      <c r="C24" s="88"/>
      <c r="D24" s="88"/>
      <c r="E24" s="88"/>
      <c r="F24" s="88"/>
      <c r="G24" s="88"/>
      <c r="H24" s="88"/>
      <c r="U24" s="2"/>
      <c r="V24" s="2"/>
      <c r="X24" s="2"/>
      <c r="AC24" s="89" t="s">
        <v>193</v>
      </c>
    </row>
    <row r="25" spans="1:41" ht="12.75" customHeight="1" x14ac:dyDescent="0.2">
      <c r="B25" s="42" t="s">
        <v>61</v>
      </c>
      <c r="C25" s="88"/>
      <c r="D25" s="88"/>
      <c r="E25" s="88"/>
    </row>
    <row r="26" spans="1:41" ht="12.75" customHeight="1" x14ac:dyDescent="0.2">
      <c r="B26" s="42" t="s">
        <v>192</v>
      </c>
      <c r="C26" s="88"/>
      <c r="D26" s="88"/>
      <c r="E26" s="88"/>
      <c r="N26" s="91"/>
    </row>
    <row r="27" spans="1:41" ht="12.75" customHeight="1" x14ac:dyDescent="0.2">
      <c r="B27" s="11"/>
      <c r="C27" s="88"/>
      <c r="D27" s="88"/>
      <c r="E27" s="88"/>
    </row>
    <row r="28" spans="1:41" ht="12.75" customHeight="1" x14ac:dyDescent="0.2">
      <c r="B28" s="11"/>
      <c r="C28" s="88"/>
      <c r="D28" s="88"/>
      <c r="E28" s="88"/>
    </row>
    <row r="65" spans="2:23" ht="12.75" customHeight="1" x14ac:dyDescent="0.2">
      <c r="B65" s="42"/>
      <c r="T65" s="91"/>
    </row>
    <row r="68" spans="2:23" ht="12.75" customHeight="1" x14ac:dyDescent="0.2">
      <c r="C68" s="91"/>
      <c r="D68" s="91"/>
      <c r="E68" s="91"/>
      <c r="F68" s="91"/>
    </row>
    <row r="80" spans="2:23" ht="12.75" customHeight="1" x14ac:dyDescent="0.2">
      <c r="D80" s="76"/>
      <c r="E80" s="76"/>
      <c r="F80" s="81"/>
      <c r="G80" s="76"/>
      <c r="H80" s="76"/>
      <c r="I80" s="81"/>
      <c r="J80" s="76"/>
      <c r="K80" s="81"/>
      <c r="L80" s="76"/>
      <c r="M80" s="76"/>
      <c r="N80" s="76"/>
      <c r="O80" s="76"/>
      <c r="P80" s="81"/>
      <c r="Q80" s="76"/>
      <c r="R80" s="76"/>
      <c r="S80" s="76"/>
      <c r="T80" s="81"/>
      <c r="U80" s="81"/>
      <c r="V80" s="81"/>
      <c r="W80" s="81"/>
    </row>
    <row r="81" spans="4:23" ht="12.75" customHeight="1" x14ac:dyDescent="0.2">
      <c r="D81" s="76"/>
      <c r="E81" s="76"/>
      <c r="F81" s="81"/>
      <c r="G81" s="76"/>
      <c r="H81" s="76"/>
      <c r="I81" s="81"/>
      <c r="J81" s="76"/>
      <c r="K81" s="81"/>
      <c r="L81" s="76"/>
      <c r="M81" s="76"/>
      <c r="N81" s="76"/>
      <c r="O81" s="76"/>
      <c r="P81" s="81"/>
      <c r="Q81" s="76"/>
      <c r="R81" s="76"/>
      <c r="S81" s="76"/>
      <c r="T81" s="81"/>
      <c r="U81" s="81"/>
      <c r="V81" s="81"/>
      <c r="W81" s="81"/>
    </row>
    <row r="82" spans="4:23" ht="12.75" customHeight="1" x14ac:dyDescent="0.2"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</row>
    <row r="83" spans="4:23" ht="12.75" customHeight="1" x14ac:dyDescent="0.2">
      <c r="D83" s="76"/>
      <c r="E83" s="77"/>
      <c r="F83" s="77"/>
      <c r="G83" s="76"/>
      <c r="H83" s="77"/>
      <c r="I83" s="77"/>
      <c r="J83" s="77"/>
      <c r="K83" s="77"/>
      <c r="L83" s="76"/>
      <c r="M83" s="76"/>
      <c r="N83" s="76"/>
      <c r="O83" s="76"/>
      <c r="P83" s="77"/>
      <c r="Q83" s="76"/>
      <c r="R83" s="77"/>
      <c r="S83" s="77"/>
      <c r="T83" s="77"/>
      <c r="U83" s="77"/>
      <c r="V83" s="77"/>
      <c r="W83" s="77"/>
    </row>
    <row r="84" spans="4:23" ht="12.75" customHeight="1" x14ac:dyDescent="0.2">
      <c r="D84" s="76"/>
      <c r="E84" s="77"/>
      <c r="F84" s="77"/>
      <c r="G84" s="76"/>
      <c r="H84" s="77"/>
      <c r="I84" s="77"/>
      <c r="J84" s="77"/>
      <c r="K84" s="77"/>
      <c r="L84" s="76"/>
      <c r="M84" s="76"/>
      <c r="N84" s="76"/>
      <c r="O84" s="76"/>
      <c r="P84" s="77"/>
      <c r="Q84" s="76"/>
      <c r="R84" s="77"/>
      <c r="S84" s="77"/>
      <c r="T84" s="77"/>
      <c r="U84" s="77"/>
      <c r="V84" s="77"/>
      <c r="W84" s="77"/>
    </row>
    <row r="85" spans="4:23" ht="12.75" customHeight="1" x14ac:dyDescent="0.2">
      <c r="D85" s="77"/>
      <c r="E85" s="77"/>
      <c r="F85" s="77"/>
      <c r="G85" s="77"/>
      <c r="H85" s="77"/>
      <c r="I85" s="77"/>
      <c r="J85" s="77"/>
      <c r="K85" s="77"/>
      <c r="L85" s="76"/>
      <c r="M85" s="76"/>
      <c r="N85" s="76"/>
      <c r="O85" s="76"/>
      <c r="P85" s="77"/>
      <c r="Q85" s="77"/>
      <c r="R85" s="77"/>
      <c r="S85" s="77"/>
      <c r="T85" s="77"/>
      <c r="U85" s="77"/>
      <c r="V85" s="77"/>
      <c r="W85" s="77"/>
    </row>
    <row r="86" spans="4:23" ht="12.75" customHeight="1" x14ac:dyDescent="0.2">
      <c r="D86" s="77"/>
      <c r="E86" s="77"/>
      <c r="F86" s="77"/>
      <c r="G86" s="77"/>
      <c r="H86" s="77"/>
      <c r="I86" s="77"/>
      <c r="J86" s="77"/>
      <c r="K86" s="77"/>
      <c r="L86" s="76"/>
      <c r="M86" s="76"/>
      <c r="N86" s="76"/>
      <c r="O86" s="76"/>
      <c r="P86" s="38"/>
      <c r="Q86" s="77"/>
      <c r="R86" s="77"/>
      <c r="S86" s="77"/>
      <c r="T86" s="38"/>
      <c r="U86" s="38"/>
      <c r="V86" s="38"/>
      <c r="W86" s="38"/>
    </row>
    <row r="87" spans="4:23" ht="12.75" customHeight="1" x14ac:dyDescent="0.2">
      <c r="D87" s="38"/>
      <c r="E87" s="38"/>
      <c r="F87" s="38"/>
      <c r="G87" s="38"/>
      <c r="H87" s="38"/>
      <c r="I87" s="38"/>
      <c r="J87" s="38"/>
      <c r="K87" s="38"/>
      <c r="L87" s="76"/>
      <c r="M87" s="76"/>
      <c r="N87" s="76"/>
      <c r="O87" s="76"/>
      <c r="P87" s="38"/>
      <c r="Q87" s="38"/>
      <c r="R87" s="38"/>
      <c r="S87" s="38"/>
      <c r="T87" s="38"/>
      <c r="U87" s="38"/>
      <c r="V87" s="38"/>
      <c r="W87" s="38"/>
    </row>
    <row r="88" spans="4:23" ht="12.75" customHeight="1" x14ac:dyDescent="0.2"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</row>
    <row r="89" spans="4:23" ht="12.75" customHeight="1" x14ac:dyDescent="0.2"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</row>
    <row r="90" spans="4:23" ht="12.75" customHeight="1" x14ac:dyDescent="0.2"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82"/>
      <c r="S90" s="76"/>
      <c r="T90" s="76"/>
      <c r="U90" s="76"/>
      <c r="V90" s="76"/>
      <c r="W90" s="76"/>
    </row>
    <row r="91" spans="4:23" ht="12.75" customHeight="1" x14ac:dyDescent="0.2">
      <c r="D91" s="79"/>
      <c r="E91" s="80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82"/>
      <c r="S91" s="79"/>
      <c r="T91" s="79"/>
      <c r="U91" s="83"/>
      <c r="V91" s="83"/>
      <c r="W91" s="83"/>
    </row>
    <row r="92" spans="4:23" ht="12.75" customHeight="1" x14ac:dyDescent="0.2">
      <c r="D92" s="79"/>
      <c r="E92" s="80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2"/>
      <c r="S92" s="79"/>
      <c r="T92" s="79"/>
      <c r="U92" s="83"/>
      <c r="V92" s="83"/>
      <c r="W92" s="83"/>
    </row>
    <row r="93" spans="4:23" ht="12.75" customHeight="1" x14ac:dyDescent="0.2">
      <c r="D93" s="79"/>
      <c r="E93" s="80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82"/>
      <c r="S93" s="79"/>
      <c r="T93" s="79"/>
      <c r="U93" s="76"/>
      <c r="V93" s="76"/>
      <c r="W93" s="76"/>
    </row>
    <row r="94" spans="4:23" ht="12.75" customHeight="1" x14ac:dyDescent="0.2">
      <c r="D94" s="79"/>
      <c r="E94" s="80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2"/>
      <c r="S94" s="79"/>
      <c r="T94" s="79"/>
      <c r="U94" s="76"/>
      <c r="V94" s="76"/>
      <c r="W94" s="76"/>
    </row>
    <row r="95" spans="4:23" ht="12.75" customHeight="1" x14ac:dyDescent="0.2">
      <c r="D95" s="76"/>
      <c r="E95" s="77"/>
      <c r="F95" s="77"/>
      <c r="G95" s="76"/>
      <c r="H95" s="77"/>
      <c r="I95" s="77"/>
      <c r="J95" s="77"/>
      <c r="K95" s="77"/>
      <c r="L95" s="76"/>
      <c r="M95" s="76"/>
      <c r="N95" s="76"/>
      <c r="O95" s="76"/>
      <c r="P95" s="77"/>
      <c r="Q95" s="76"/>
      <c r="R95" s="77"/>
      <c r="S95" s="77"/>
      <c r="T95" s="77"/>
      <c r="U95" s="77"/>
      <c r="V95" s="77"/>
      <c r="W95" s="77"/>
    </row>
    <row r="96" spans="4:23" ht="12.75" customHeight="1" x14ac:dyDescent="0.2">
      <c r="D96" s="76"/>
      <c r="E96" s="77"/>
      <c r="F96" s="77"/>
      <c r="G96" s="76"/>
      <c r="H96" s="77"/>
      <c r="I96" s="77"/>
      <c r="J96" s="77"/>
      <c r="K96" s="77"/>
      <c r="L96" s="76"/>
      <c r="M96" s="76"/>
      <c r="N96" s="76"/>
      <c r="O96" s="76"/>
      <c r="P96" s="77"/>
      <c r="Q96" s="76"/>
      <c r="R96" s="77"/>
      <c r="S96" s="77"/>
      <c r="T96" s="77"/>
      <c r="U96" s="77"/>
      <c r="V96" s="77"/>
      <c r="W96" s="77"/>
    </row>
    <row r="97" spans="4:23" ht="12.75" customHeight="1" x14ac:dyDescent="0.2">
      <c r="D97" s="77"/>
      <c r="E97" s="77"/>
      <c r="F97" s="77"/>
      <c r="G97" s="77"/>
      <c r="H97" s="77"/>
      <c r="I97" s="77"/>
      <c r="J97" s="77"/>
      <c r="K97" s="77"/>
      <c r="L97" s="76"/>
      <c r="M97" s="76"/>
      <c r="N97" s="76"/>
      <c r="O97" s="76"/>
      <c r="P97" s="77"/>
      <c r="Q97" s="77"/>
      <c r="R97" s="77"/>
      <c r="S97" s="77"/>
      <c r="T97" s="77"/>
      <c r="U97" s="77"/>
      <c r="V97" s="77"/>
      <c r="W97" s="77"/>
    </row>
    <row r="98" spans="4:23" ht="12.75" customHeight="1" x14ac:dyDescent="0.2">
      <c r="D98" s="77"/>
      <c r="E98" s="77"/>
      <c r="F98" s="77"/>
      <c r="G98" s="77"/>
      <c r="H98" s="77"/>
      <c r="I98" s="77"/>
      <c r="J98" s="77"/>
      <c r="K98" s="77"/>
      <c r="L98" s="76"/>
      <c r="M98" s="76"/>
      <c r="N98" s="76"/>
      <c r="O98" s="76"/>
      <c r="P98" s="38"/>
      <c r="Q98" s="77"/>
      <c r="R98" s="77"/>
      <c r="S98" s="77"/>
      <c r="T98" s="38"/>
      <c r="U98" s="38"/>
      <c r="V98" s="38"/>
      <c r="W98" s="38"/>
    </row>
    <row r="99" spans="4:23" ht="12.75" customHeight="1" x14ac:dyDescent="0.2">
      <c r="D99" s="38"/>
      <c r="E99" s="38"/>
      <c r="F99" s="38"/>
      <c r="G99" s="38"/>
      <c r="H99" s="38"/>
      <c r="I99" s="38"/>
      <c r="J99" s="38"/>
      <c r="K99" s="38"/>
      <c r="L99" s="76"/>
      <c r="M99" s="76"/>
      <c r="N99" s="76"/>
      <c r="O99" s="76"/>
      <c r="P99" s="38"/>
      <c r="Q99" s="38"/>
      <c r="R99" s="38"/>
      <c r="S99" s="38"/>
      <c r="T99" s="38"/>
      <c r="U99" s="38"/>
      <c r="V99" s="38"/>
      <c r="W99" s="38"/>
    </row>
    <row r="100" spans="4:23" ht="12.75" customHeight="1" x14ac:dyDescent="0.2"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 spans="4:23" ht="12.75" customHeight="1" x14ac:dyDescent="0.2"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 spans="4:23" ht="12.75" customHeight="1" x14ac:dyDescent="0.2"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82"/>
      <c r="S102" s="76"/>
      <c r="T102" s="76"/>
      <c r="U102" s="76"/>
      <c r="V102" s="76"/>
      <c r="W102" s="76"/>
    </row>
    <row r="103" spans="4:23" ht="12.75" customHeight="1" x14ac:dyDescent="0.2">
      <c r="D103" s="79"/>
      <c r="E103" s="80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82"/>
      <c r="S103" s="79"/>
      <c r="T103" s="79"/>
      <c r="U103" s="83"/>
      <c r="V103" s="83"/>
      <c r="W103" s="83"/>
    </row>
    <row r="104" spans="4:23" ht="12.75" customHeight="1" x14ac:dyDescent="0.2">
      <c r="D104" s="79"/>
      <c r="E104" s="80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82"/>
      <c r="S104" s="79"/>
      <c r="T104" s="79"/>
      <c r="U104" s="83"/>
      <c r="V104" s="83"/>
      <c r="W104" s="83"/>
    </row>
    <row r="105" spans="4:23" ht="12.75" customHeight="1" x14ac:dyDescent="0.2">
      <c r="D105" s="79"/>
      <c r="E105" s="80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82"/>
      <c r="S105" s="79"/>
      <c r="T105" s="79"/>
      <c r="U105" s="76"/>
      <c r="V105" s="76"/>
      <c r="W105" s="76"/>
    </row>
    <row r="106" spans="4:23" ht="12.75" customHeight="1" x14ac:dyDescent="0.2">
      <c r="D106" s="79"/>
      <c r="E106" s="80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82"/>
      <c r="S106" s="79"/>
      <c r="T106" s="79"/>
      <c r="U106" s="76"/>
      <c r="V106" s="76"/>
      <c r="W106" s="76"/>
    </row>
  </sheetData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scale="78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K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33203125" style="18" customWidth="1"/>
    <col min="2" max="2" width="41.5" style="6" customWidth="1"/>
    <col min="3" max="5" width="14.83203125" style="91" customWidth="1"/>
    <col min="6" max="9" width="11.5" style="6" customWidth="1"/>
    <col min="10" max="10" width="18.1640625" style="6" customWidth="1"/>
    <col min="11" max="11" width="18.6640625" style="6" customWidth="1"/>
    <col min="12" max="16384" width="11.5" style="6"/>
  </cols>
  <sheetData>
    <row r="1" spans="2:11" ht="12.75" customHeight="1" x14ac:dyDescent="0.2">
      <c r="B1" s="27" t="s">
        <v>13</v>
      </c>
    </row>
    <row r="2" spans="2:11" ht="12.75" customHeight="1" x14ac:dyDescent="0.2">
      <c r="B2" s="72" t="s">
        <v>194</v>
      </c>
    </row>
    <row r="3" spans="2:11" ht="12.75" customHeight="1" x14ac:dyDescent="0.2">
      <c r="B3" s="64" t="s">
        <v>62</v>
      </c>
    </row>
    <row r="4" spans="2:11" ht="41.25" customHeight="1" x14ac:dyDescent="0.2">
      <c r="B4" s="66"/>
      <c r="C4" s="67" t="s">
        <v>63</v>
      </c>
      <c r="D4" s="67" t="s">
        <v>64</v>
      </c>
      <c r="E4" s="93" t="s">
        <v>65</v>
      </c>
    </row>
    <row r="5" spans="2:11" ht="12.75" customHeight="1" x14ac:dyDescent="0.2">
      <c r="B5" s="64" t="s">
        <v>66</v>
      </c>
      <c r="C5" s="355" t="s">
        <v>67</v>
      </c>
      <c r="D5" s="355" t="s">
        <v>67</v>
      </c>
      <c r="E5" s="355" t="s">
        <v>67</v>
      </c>
      <c r="H5" s="92"/>
      <c r="I5" s="92"/>
      <c r="J5" s="92"/>
      <c r="K5" s="92"/>
    </row>
    <row r="6" spans="2:11" ht="12.75" customHeight="1" x14ac:dyDescent="0.2">
      <c r="B6" s="64" t="s">
        <v>68</v>
      </c>
      <c r="C6" s="355" t="s">
        <v>67</v>
      </c>
      <c r="D6" s="355" t="s">
        <v>67</v>
      </c>
      <c r="E6" s="355" t="s">
        <v>67</v>
      </c>
      <c r="H6" s="92"/>
      <c r="I6" s="92"/>
      <c r="J6" s="92"/>
      <c r="K6" s="92"/>
    </row>
    <row r="7" spans="2:11" ht="12.75" customHeight="1" x14ac:dyDescent="0.2">
      <c r="B7" s="64" t="s">
        <v>69</v>
      </c>
      <c r="C7" s="356">
        <v>4.2934386856477699E-2</v>
      </c>
      <c r="D7" s="355" t="s">
        <v>67</v>
      </c>
      <c r="E7" s="355" t="s">
        <v>67</v>
      </c>
      <c r="H7" s="92"/>
      <c r="I7" s="92"/>
      <c r="J7" s="92"/>
      <c r="K7" s="92"/>
    </row>
    <row r="8" spans="2:11" ht="12.75" customHeight="1" x14ac:dyDescent="0.2">
      <c r="B8" s="64" t="s">
        <v>45</v>
      </c>
      <c r="C8" s="356">
        <v>9.1523025864139698E-2</v>
      </c>
      <c r="D8" s="355" t="s">
        <v>67</v>
      </c>
      <c r="E8" s="355" t="s">
        <v>67</v>
      </c>
      <c r="H8" s="92"/>
      <c r="I8" s="92"/>
      <c r="J8" s="92"/>
      <c r="K8" s="92"/>
    </row>
    <row r="9" spans="2:11" ht="12.75" customHeight="1" x14ac:dyDescent="0.2">
      <c r="B9" s="64" t="s">
        <v>70</v>
      </c>
      <c r="C9" s="356">
        <v>6.5702940901814597E-2</v>
      </c>
      <c r="D9" s="355" t="s">
        <v>67</v>
      </c>
      <c r="E9" s="355" t="s">
        <v>67</v>
      </c>
      <c r="H9" s="92"/>
      <c r="I9" s="92"/>
      <c r="J9" s="92"/>
      <c r="K9" s="92"/>
    </row>
    <row r="10" spans="2:11" ht="12.75" customHeight="1" x14ac:dyDescent="0.2">
      <c r="B10" s="64" t="s">
        <v>71</v>
      </c>
      <c r="C10" s="355" t="s">
        <v>67</v>
      </c>
      <c r="D10" s="355" t="s">
        <v>67</v>
      </c>
      <c r="E10" s="355" t="s">
        <v>67</v>
      </c>
      <c r="H10" s="92"/>
      <c r="I10" s="92"/>
      <c r="J10" s="92"/>
      <c r="K10" s="92"/>
    </row>
    <row r="11" spans="2:11" ht="12.75" customHeight="1" x14ac:dyDescent="0.2">
      <c r="B11" s="64" t="s">
        <v>48</v>
      </c>
      <c r="C11" s="356">
        <v>5.8363489841346698E-2</v>
      </c>
      <c r="D11" s="355" t="s">
        <v>67</v>
      </c>
      <c r="E11" s="355" t="s">
        <v>67</v>
      </c>
      <c r="H11" s="92"/>
      <c r="I11" s="92"/>
      <c r="J11" s="92"/>
      <c r="K11" s="92"/>
    </row>
    <row r="12" spans="2:11" ht="12.75" customHeight="1" x14ac:dyDescent="0.2">
      <c r="B12" s="64" t="s">
        <v>72</v>
      </c>
      <c r="C12" s="356">
        <v>0.190051988642576</v>
      </c>
      <c r="D12" s="356">
        <v>3.42612648930282E-2</v>
      </c>
      <c r="E12" s="356">
        <v>1.8900559637602399E-2</v>
      </c>
      <c r="H12" s="92"/>
      <c r="I12" s="92"/>
      <c r="J12" s="92"/>
      <c r="K12" s="92"/>
    </row>
    <row r="13" spans="2:11" ht="12.75" customHeight="1" x14ac:dyDescent="0.2">
      <c r="B13" s="64" t="s">
        <v>73</v>
      </c>
      <c r="C13" s="356">
        <v>7.72358915451163E-2</v>
      </c>
      <c r="D13" s="356">
        <v>1.60101126077212E-2</v>
      </c>
      <c r="E13" s="355" t="s">
        <v>67</v>
      </c>
      <c r="H13" s="92"/>
      <c r="I13" s="92"/>
      <c r="J13" s="92"/>
      <c r="K13" s="92"/>
    </row>
    <row r="14" spans="2:11" ht="12.75" customHeight="1" x14ac:dyDescent="0.2">
      <c r="B14" s="64" t="s">
        <v>74</v>
      </c>
      <c r="C14" s="356">
        <v>0.36651587661570201</v>
      </c>
      <c r="D14" s="356">
        <v>8.5803161662568295E-2</v>
      </c>
      <c r="E14" s="355" t="s">
        <v>67</v>
      </c>
      <c r="H14" s="92"/>
      <c r="I14" s="92"/>
      <c r="J14" s="92"/>
      <c r="K14" s="92"/>
    </row>
    <row r="15" spans="2:11" ht="12.75" customHeight="1" x14ac:dyDescent="0.2">
      <c r="B15" s="64" t="s">
        <v>75</v>
      </c>
      <c r="C15" s="356">
        <v>0.52170394859142999</v>
      </c>
      <c r="D15" s="356">
        <v>3.8116923397718903E-2</v>
      </c>
      <c r="E15" s="355" t="s">
        <v>67</v>
      </c>
      <c r="H15" s="92"/>
      <c r="I15" s="92"/>
      <c r="J15" s="92"/>
      <c r="K15" s="92"/>
    </row>
    <row r="16" spans="2:11" ht="12.75" customHeight="1" x14ac:dyDescent="0.2">
      <c r="B16" s="64" t="s">
        <v>76</v>
      </c>
      <c r="C16" s="356">
        <v>0.332516285043436</v>
      </c>
      <c r="D16" s="356">
        <v>3.9073009371811698E-2</v>
      </c>
      <c r="E16" s="355" t="s">
        <v>67</v>
      </c>
      <c r="H16" s="92"/>
      <c r="I16" s="92"/>
      <c r="J16" s="92"/>
      <c r="K16" s="92"/>
    </row>
    <row r="17" spans="2:11" ht="12.75" customHeight="1" x14ac:dyDescent="0.2">
      <c r="B17" s="64" t="s">
        <v>77</v>
      </c>
      <c r="C17" s="356">
        <v>0.32082340976103002</v>
      </c>
      <c r="D17" s="356">
        <v>1.36633698410154E-2</v>
      </c>
      <c r="E17" s="355" t="s">
        <v>67</v>
      </c>
      <c r="H17" s="92"/>
      <c r="I17" s="92"/>
      <c r="J17" s="92"/>
      <c r="K17" s="92"/>
    </row>
    <row r="18" spans="2:11" ht="12.75" customHeight="1" x14ac:dyDescent="0.2">
      <c r="B18" s="64" t="s">
        <v>78</v>
      </c>
      <c r="C18" s="356">
        <v>0.38223016493002199</v>
      </c>
      <c r="D18" s="356">
        <v>1.72397453421297E-2</v>
      </c>
      <c r="E18" s="355" t="s">
        <v>67</v>
      </c>
      <c r="H18" s="92"/>
      <c r="I18" s="92"/>
      <c r="J18" s="92"/>
      <c r="K18" s="92"/>
    </row>
    <row r="19" spans="2:11" ht="12.75" customHeight="1" x14ac:dyDescent="0.2">
      <c r="B19" s="64" t="s">
        <v>79</v>
      </c>
      <c r="C19" s="356">
        <v>0.36806732520861302</v>
      </c>
      <c r="D19" s="356">
        <v>0.26403206335596302</v>
      </c>
      <c r="E19" s="356">
        <v>0.231578985110379</v>
      </c>
      <c r="H19" s="92"/>
      <c r="I19" s="92"/>
      <c r="J19" s="92"/>
      <c r="K19" s="92"/>
    </row>
    <row r="20" spans="2:11" ht="12.75" customHeight="1" x14ac:dyDescent="0.2">
      <c r="B20" s="64" t="s">
        <v>56</v>
      </c>
      <c r="C20" s="356">
        <v>0.70650544141002602</v>
      </c>
      <c r="D20" s="356">
        <v>4.5500904264536797E-2</v>
      </c>
      <c r="E20" s="355" t="s">
        <v>67</v>
      </c>
      <c r="H20" s="92"/>
      <c r="I20" s="92"/>
      <c r="J20" s="92"/>
      <c r="K20" s="92"/>
    </row>
    <row r="21" spans="2:11" ht="12.75" customHeight="1" x14ac:dyDescent="0.2">
      <c r="B21" s="64" t="s">
        <v>80</v>
      </c>
      <c r="C21" s="356">
        <v>0.71518902954341002</v>
      </c>
      <c r="D21" s="356">
        <v>0.14672854316589701</v>
      </c>
      <c r="E21" s="356">
        <v>3.1909355114353798E-2</v>
      </c>
    </row>
    <row r="22" spans="2:11" ht="12.75" customHeight="1" x14ac:dyDescent="0.2">
      <c r="B22" s="64" t="s">
        <v>57</v>
      </c>
      <c r="C22" s="356">
        <v>0.30341473424920501</v>
      </c>
      <c r="D22" s="356">
        <v>0.290631956523555</v>
      </c>
      <c r="E22" s="356">
        <v>0.33373045231953902</v>
      </c>
    </row>
    <row r="23" spans="2:11" ht="12.75" customHeight="1" x14ac:dyDescent="0.2">
      <c r="B23" s="64" t="s">
        <v>81</v>
      </c>
      <c r="C23" s="356">
        <v>0.71912481580067</v>
      </c>
      <c r="D23" s="356">
        <v>0.14971463557073</v>
      </c>
      <c r="E23" s="356">
        <v>3.1909355114353798E-2</v>
      </c>
    </row>
    <row r="24" spans="2:11" ht="12.75" customHeight="1" thickBot="1" x14ac:dyDescent="0.25">
      <c r="B24" s="65" t="s">
        <v>82</v>
      </c>
      <c r="C24" s="357">
        <v>0.38124802595492802</v>
      </c>
      <c r="D24" s="357">
        <v>0.42386134843171402</v>
      </c>
      <c r="E24" s="357">
        <v>0.168982618018513</v>
      </c>
    </row>
    <row r="25" spans="2:11" ht="12.75" customHeight="1" thickTop="1" x14ac:dyDescent="0.2">
      <c r="B25" s="42" t="s">
        <v>83</v>
      </c>
      <c r="E25" s="89" t="s">
        <v>193</v>
      </c>
    </row>
    <row r="26" spans="2:11" ht="12.75" customHeight="1" x14ac:dyDescent="0.2">
      <c r="B26" s="42" t="s">
        <v>61</v>
      </c>
      <c r="E26" s="6"/>
    </row>
    <row r="27" spans="2:11" ht="12.75" customHeight="1" x14ac:dyDescent="0.2">
      <c r="B27" s="42" t="s">
        <v>192</v>
      </c>
    </row>
    <row r="28" spans="2:11" ht="12.75" customHeight="1" x14ac:dyDescent="0.2">
      <c r="B28" s="27"/>
    </row>
    <row r="31" spans="2:11" ht="12.75" customHeight="1" x14ac:dyDescent="0.2">
      <c r="D31" s="77"/>
    </row>
    <row r="32" spans="2:11" ht="12.75" customHeight="1" x14ac:dyDescent="0.2">
      <c r="D32" s="77"/>
      <c r="E32" s="94"/>
    </row>
    <row r="33" spans="3:9" ht="12.75" customHeight="1" x14ac:dyDescent="0.2">
      <c r="D33" s="77"/>
      <c r="E33" s="94"/>
    </row>
    <row r="34" spans="3:9" ht="12.75" customHeight="1" x14ac:dyDescent="0.2">
      <c r="D34" s="77"/>
      <c r="E34" s="94"/>
    </row>
    <row r="35" spans="3:9" ht="12.75" customHeight="1" x14ac:dyDescent="0.2">
      <c r="D35" s="77"/>
      <c r="E35" s="94"/>
    </row>
    <row r="36" spans="3:9" ht="12.75" customHeight="1" x14ac:dyDescent="0.2">
      <c r="D36" s="77"/>
      <c r="E36" s="94"/>
    </row>
    <row r="37" spans="3:9" ht="12.75" customHeight="1" x14ac:dyDescent="0.2">
      <c r="D37" s="77"/>
      <c r="E37" s="94"/>
    </row>
    <row r="38" spans="3:9" ht="12.75" customHeight="1" x14ac:dyDescent="0.2">
      <c r="D38" s="77"/>
      <c r="E38" s="94"/>
    </row>
    <row r="39" spans="3:9" ht="12.75" customHeight="1" x14ac:dyDescent="0.2">
      <c r="D39" s="77"/>
      <c r="E39" s="94"/>
    </row>
    <row r="40" spans="3:9" ht="12.75" customHeight="1" x14ac:dyDescent="0.2">
      <c r="D40" s="77"/>
      <c r="E40" s="94"/>
    </row>
    <row r="41" spans="3:9" ht="12.75" customHeight="1" x14ac:dyDescent="0.2">
      <c r="D41" s="77"/>
      <c r="E41" s="94"/>
    </row>
    <row r="42" spans="3:9" ht="12.75" customHeight="1" x14ac:dyDescent="0.2">
      <c r="C42" s="95"/>
      <c r="D42" s="77"/>
      <c r="E42" s="94"/>
      <c r="F42" s="63"/>
      <c r="G42" s="63"/>
      <c r="H42" s="63"/>
      <c r="I42" s="63"/>
    </row>
    <row r="43" spans="3:9" ht="12.75" customHeight="1" x14ac:dyDescent="0.2">
      <c r="C43" s="95"/>
      <c r="D43" s="77"/>
      <c r="E43" s="94"/>
      <c r="F43" s="63"/>
      <c r="G43" s="63"/>
      <c r="H43" s="63"/>
      <c r="I43" s="63"/>
    </row>
    <row r="44" spans="3:9" ht="12.75" customHeight="1" x14ac:dyDescent="0.2">
      <c r="C44" s="95"/>
      <c r="D44" s="77"/>
      <c r="E44" s="94"/>
      <c r="F44" s="63"/>
      <c r="G44" s="63"/>
      <c r="H44" s="63"/>
      <c r="I44" s="63"/>
    </row>
    <row r="45" spans="3:9" ht="12.75" customHeight="1" x14ac:dyDescent="0.2">
      <c r="C45" s="95"/>
      <c r="D45" s="77"/>
      <c r="E45" s="94"/>
      <c r="F45" s="63"/>
      <c r="G45" s="63"/>
      <c r="H45" s="63"/>
      <c r="I45" s="63"/>
    </row>
    <row r="46" spans="3:9" ht="12.75" customHeight="1" x14ac:dyDescent="0.2">
      <c r="C46" s="95"/>
      <c r="D46" s="77"/>
      <c r="E46" s="94"/>
      <c r="F46" s="63"/>
      <c r="G46" s="63"/>
      <c r="H46" s="63"/>
      <c r="I46" s="63"/>
    </row>
    <row r="47" spans="3:9" ht="12.75" customHeight="1" x14ac:dyDescent="0.2">
      <c r="C47" s="95"/>
      <c r="D47" s="77"/>
      <c r="E47" s="94"/>
      <c r="F47" s="63"/>
      <c r="G47" s="63"/>
      <c r="H47" s="63"/>
      <c r="I47" s="63"/>
    </row>
    <row r="48" spans="3:9" ht="12.75" customHeight="1" x14ac:dyDescent="0.2">
      <c r="C48" s="95"/>
      <c r="D48" s="96"/>
      <c r="E48" s="94"/>
      <c r="F48" s="63"/>
      <c r="G48" s="63"/>
      <c r="H48" s="63"/>
      <c r="I48" s="63"/>
    </row>
    <row r="49" spans="3:9" ht="12.75" customHeight="1" x14ac:dyDescent="0.2">
      <c r="C49" s="95"/>
      <c r="D49" s="77"/>
      <c r="E49" s="94"/>
      <c r="F49" s="63"/>
      <c r="G49" s="63"/>
      <c r="H49" s="63"/>
      <c r="I49" s="63"/>
    </row>
    <row r="50" spans="3:9" ht="12.75" customHeight="1" x14ac:dyDescent="0.2">
      <c r="C50" s="95"/>
      <c r="D50" s="95"/>
      <c r="E50" s="94"/>
      <c r="F50" s="63"/>
      <c r="G50" s="63"/>
      <c r="H50" s="63"/>
      <c r="I50" s="63"/>
    </row>
    <row r="51" spans="3:9" ht="12.75" customHeight="1" x14ac:dyDescent="0.2">
      <c r="C51" s="95"/>
      <c r="D51" s="95"/>
      <c r="E51" s="94"/>
      <c r="F51" s="63"/>
      <c r="G51" s="63"/>
      <c r="H51" s="63"/>
      <c r="I51" s="63"/>
    </row>
    <row r="52" spans="3:9" ht="12.75" customHeight="1" x14ac:dyDescent="0.2">
      <c r="C52" s="95"/>
      <c r="D52" s="95"/>
      <c r="E52" s="95"/>
      <c r="F52" s="63"/>
      <c r="G52" s="63"/>
      <c r="H52" s="63"/>
      <c r="I52" s="63"/>
    </row>
    <row r="53" spans="3:9" ht="12.75" customHeight="1" x14ac:dyDescent="0.2">
      <c r="C53" s="95"/>
      <c r="D53" s="95"/>
      <c r="E53" s="95"/>
      <c r="F53" s="63"/>
      <c r="G53" s="63"/>
      <c r="H53" s="63"/>
      <c r="I53" s="63"/>
    </row>
    <row r="54" spans="3:9" ht="12.75" customHeight="1" x14ac:dyDescent="0.2">
      <c r="C54" s="95"/>
      <c r="D54" s="95"/>
      <c r="E54" s="95"/>
      <c r="F54" s="63"/>
      <c r="G54" s="63"/>
      <c r="H54" s="63"/>
      <c r="I54" s="63"/>
    </row>
    <row r="55" spans="3:9" ht="12.75" customHeight="1" x14ac:dyDescent="0.2">
      <c r="C55" s="95"/>
      <c r="D55" s="95"/>
      <c r="E55" s="95"/>
      <c r="F55" s="63"/>
      <c r="G55" s="63"/>
      <c r="H55" s="63"/>
      <c r="I55" s="63"/>
    </row>
    <row r="56" spans="3:9" ht="12.75" customHeight="1" x14ac:dyDescent="0.2">
      <c r="C56" s="95"/>
      <c r="D56" s="95"/>
      <c r="E56" s="95"/>
      <c r="F56" s="63"/>
      <c r="G56" s="63"/>
      <c r="H56" s="63"/>
      <c r="I56" s="63"/>
    </row>
    <row r="57" spans="3:9" ht="12.75" customHeight="1" x14ac:dyDescent="0.2">
      <c r="C57" s="95"/>
      <c r="D57" s="95"/>
      <c r="E57" s="95"/>
      <c r="F57" s="63"/>
      <c r="G57" s="63"/>
      <c r="H57" s="63"/>
      <c r="I57" s="63"/>
    </row>
    <row r="58" spans="3:9" ht="12.75" customHeight="1" x14ac:dyDescent="0.2">
      <c r="C58" s="95"/>
      <c r="D58" s="95"/>
      <c r="E58" s="95"/>
      <c r="F58" s="63"/>
      <c r="G58" s="63"/>
      <c r="H58" s="63"/>
      <c r="I58" s="63"/>
    </row>
  </sheetData>
  <phoneticPr fontId="12" type="noConversion"/>
  <conditionalFormatting sqref="J5">
    <cfRule type="expression" dxfId="333" priority="178" stopIfTrue="1">
      <formula>OR($I10="f",$I10="g")</formula>
    </cfRule>
  </conditionalFormatting>
  <conditionalFormatting sqref="H7">
    <cfRule type="expression" dxfId="332" priority="176" stopIfTrue="1">
      <formula>OR($G7="f",$G7="g")</formula>
    </cfRule>
  </conditionalFormatting>
  <conditionalFormatting sqref="H15">
    <cfRule type="expression" dxfId="331" priority="175" stopIfTrue="1">
      <formula>OR($G15="f",$G15="g")</formula>
    </cfRule>
  </conditionalFormatting>
  <conditionalFormatting sqref="H9">
    <cfRule type="expression" dxfId="330" priority="174" stopIfTrue="1">
      <formula>OR($G9="f",$G9="g")</formula>
    </cfRule>
  </conditionalFormatting>
  <conditionalFormatting sqref="H11">
    <cfRule type="expression" dxfId="329" priority="173" stopIfTrue="1">
      <formula>OR($G11="f",$G11="g")</formula>
    </cfRule>
  </conditionalFormatting>
  <conditionalFormatting sqref="H18">
    <cfRule type="expression" dxfId="328" priority="172" stopIfTrue="1">
      <formula>OR($G18="f",$G18="g")</formula>
    </cfRule>
  </conditionalFormatting>
  <conditionalFormatting sqref="H12">
    <cfRule type="expression" dxfId="327" priority="171" stopIfTrue="1">
      <formula>OR($G12="f",$G12="g")</formula>
    </cfRule>
  </conditionalFormatting>
  <conditionalFormatting sqref="H16">
    <cfRule type="expression" dxfId="326" priority="170" stopIfTrue="1">
      <formula>OR($G16="f",$G16="g")</formula>
    </cfRule>
  </conditionalFormatting>
  <conditionalFormatting sqref="H19">
    <cfRule type="expression" dxfId="325" priority="169" stopIfTrue="1">
      <formula>OR($G19="f",$G19="g")</formula>
    </cfRule>
  </conditionalFormatting>
  <conditionalFormatting sqref="H20">
    <cfRule type="expression" dxfId="324" priority="167" stopIfTrue="1">
      <formula>OR($G20="f",$G20="g")</formula>
    </cfRule>
  </conditionalFormatting>
  <conditionalFormatting sqref="H8">
    <cfRule type="expression" dxfId="323" priority="166" stopIfTrue="1">
      <formula>OR($G8="f",$G8="g")</formula>
    </cfRule>
  </conditionalFormatting>
  <conditionalFormatting sqref="H17">
    <cfRule type="expression" dxfId="322" priority="165" stopIfTrue="1">
      <formula>OR($G17="f",$G17="g")</formula>
    </cfRule>
  </conditionalFormatting>
  <conditionalFormatting sqref="H6">
    <cfRule type="expression" dxfId="321" priority="164" stopIfTrue="1">
      <formula>OR($G6="f",$G6="g")</formula>
    </cfRule>
  </conditionalFormatting>
  <conditionalFormatting sqref="H5">
    <cfRule type="expression" dxfId="320" priority="162" stopIfTrue="1">
      <formula>OR($G5="f",$G5="g")</formula>
    </cfRule>
  </conditionalFormatting>
  <conditionalFormatting sqref="H13">
    <cfRule type="expression" dxfId="319" priority="161" stopIfTrue="1">
      <formula>OR($G13="f",$G13="g")</formula>
    </cfRule>
  </conditionalFormatting>
  <conditionalFormatting sqref="H14">
    <cfRule type="expression" dxfId="318" priority="160" stopIfTrue="1">
      <formula>OR($G14="f",$G14="g")</formula>
    </cfRule>
  </conditionalFormatting>
  <conditionalFormatting sqref="H10">
    <cfRule type="expression" dxfId="317" priority="158" stopIfTrue="1">
      <formula>OR($G10="f",$G10="g")</formula>
    </cfRule>
  </conditionalFormatting>
  <conditionalFormatting sqref="J13">
    <cfRule type="expression" dxfId="316" priority="129" stopIfTrue="1">
      <formula>OR($G13="f",$G13="g")</formula>
    </cfRule>
  </conditionalFormatting>
  <conditionalFormatting sqref="I7">
    <cfRule type="expression" dxfId="315" priority="155" stopIfTrue="1">
      <formula>OR($G7="f",$G7="g")</formula>
    </cfRule>
  </conditionalFormatting>
  <conditionalFormatting sqref="I15">
    <cfRule type="expression" dxfId="314" priority="154" stopIfTrue="1">
      <formula>OR($G15="f",$G15="g")</formula>
    </cfRule>
  </conditionalFormatting>
  <conditionalFormatting sqref="I9">
    <cfRule type="expression" dxfId="313" priority="153" stopIfTrue="1">
      <formula>OR($G9="f",$G9="g")</formula>
    </cfRule>
  </conditionalFormatting>
  <conditionalFormatting sqref="I11">
    <cfRule type="expression" dxfId="312" priority="152" stopIfTrue="1">
      <formula>OR($G11="f",$G11="g")</formula>
    </cfRule>
  </conditionalFormatting>
  <conditionalFormatting sqref="I18">
    <cfRule type="expression" dxfId="311" priority="151" stopIfTrue="1">
      <formula>OR($G18="f",$G18="g")</formula>
    </cfRule>
  </conditionalFormatting>
  <conditionalFormatting sqref="I12">
    <cfRule type="expression" dxfId="310" priority="150" stopIfTrue="1">
      <formula>OR($G12="f",$G12="g")</formula>
    </cfRule>
  </conditionalFormatting>
  <conditionalFormatting sqref="I16">
    <cfRule type="expression" dxfId="309" priority="148" stopIfTrue="1">
      <formula>OR($G16="f",$G16="g")</formula>
    </cfRule>
  </conditionalFormatting>
  <conditionalFormatting sqref="I19">
    <cfRule type="expression" dxfId="308" priority="147" stopIfTrue="1">
      <formula>OR($G19="f",$G19="g")</formula>
    </cfRule>
  </conditionalFormatting>
  <conditionalFormatting sqref="I20">
    <cfRule type="expression" dxfId="307" priority="146" stopIfTrue="1">
      <formula>OR($G20="f",$G20="g")</formula>
    </cfRule>
  </conditionalFormatting>
  <conditionalFormatting sqref="I8">
    <cfRule type="expression" dxfId="306" priority="145" stopIfTrue="1">
      <formula>OR($G8="f",$G8="g")</formula>
    </cfRule>
  </conditionalFormatting>
  <conditionalFormatting sqref="I17">
    <cfRule type="expression" dxfId="305" priority="144" stopIfTrue="1">
      <formula>OR($G17="f",$G17="g")</formula>
    </cfRule>
  </conditionalFormatting>
  <conditionalFormatting sqref="I6">
    <cfRule type="expression" dxfId="304" priority="143" stopIfTrue="1">
      <formula>OR($G6="f",$G6="g")</formula>
    </cfRule>
  </conditionalFormatting>
  <conditionalFormatting sqref="I13:I14">
    <cfRule type="expression" dxfId="303" priority="141" stopIfTrue="1">
      <formula>OR($G13="f",$G13="g")</formula>
    </cfRule>
  </conditionalFormatting>
  <conditionalFormatting sqref="J15">
    <cfRule type="expression" dxfId="302" priority="138" stopIfTrue="1">
      <formula>OR($G15="f",$G15="g")</formula>
    </cfRule>
  </conditionalFormatting>
  <conditionalFormatting sqref="J18">
    <cfRule type="expression" dxfId="301" priority="137" stopIfTrue="1">
      <formula>OR($G18="f",$G18="g")</formula>
    </cfRule>
  </conditionalFormatting>
  <conditionalFormatting sqref="J12">
    <cfRule type="expression" dxfId="300" priority="136" stopIfTrue="1">
      <formula>OR($G12="f",$G12="g")</formula>
    </cfRule>
  </conditionalFormatting>
  <conditionalFormatting sqref="J16">
    <cfRule type="expression" dxfId="299" priority="134" stopIfTrue="1">
      <formula>OR($G16="f",$G16="g")</formula>
    </cfRule>
  </conditionalFormatting>
  <conditionalFormatting sqref="J19">
    <cfRule type="expression" dxfId="298" priority="133" stopIfTrue="1">
      <formula>OR($G19="f",$G19="g")</formula>
    </cfRule>
  </conditionalFormatting>
  <conditionalFormatting sqref="J20">
    <cfRule type="expression" dxfId="297" priority="132" stopIfTrue="1">
      <formula>OR($G20="f",$G20="g")</formula>
    </cfRule>
  </conditionalFormatting>
  <conditionalFormatting sqref="J17">
    <cfRule type="expression" dxfId="296" priority="131" stopIfTrue="1">
      <formula>OR($G17="f",$G17="g")</formula>
    </cfRule>
  </conditionalFormatting>
  <conditionalFormatting sqref="J14">
    <cfRule type="expression" dxfId="295" priority="128" stopIfTrue="1">
      <formula>OR($G14="f",$G14="g")</formula>
    </cfRule>
  </conditionalFormatting>
  <conditionalFormatting sqref="J7">
    <cfRule type="expression" dxfId="294" priority="126" stopIfTrue="1">
      <formula>OR($I12="f",$I12="g")</formula>
    </cfRule>
  </conditionalFormatting>
  <conditionalFormatting sqref="J8">
    <cfRule type="expression" dxfId="293" priority="125" stopIfTrue="1">
      <formula>OR($I13="f",$I13="g")</formula>
    </cfRule>
  </conditionalFormatting>
  <conditionalFormatting sqref="J9">
    <cfRule type="expression" dxfId="292" priority="124" stopIfTrue="1">
      <formula>OR($I14="f",$I14="g")</formula>
    </cfRule>
  </conditionalFormatting>
  <conditionalFormatting sqref="J10">
    <cfRule type="expression" dxfId="291" priority="123" stopIfTrue="1">
      <formula>OR($I15="f",$I15="g")</formula>
    </cfRule>
  </conditionalFormatting>
  <conditionalFormatting sqref="J11">
    <cfRule type="expression" dxfId="290" priority="122" stopIfTrue="1">
      <formula>OR($I16="f",$I16="g")</formula>
    </cfRule>
  </conditionalFormatting>
  <conditionalFormatting sqref="K18">
    <cfRule type="expression" dxfId="289" priority="119" stopIfTrue="1">
      <formula>OR($G18="f",$G18="g")</formula>
    </cfRule>
  </conditionalFormatting>
  <conditionalFormatting sqref="K19">
    <cfRule type="expression" dxfId="288" priority="117" stopIfTrue="1">
      <formula>OR($G19="f",$G19="g")</formula>
    </cfRule>
  </conditionalFormatting>
  <conditionalFormatting sqref="K14:K15">
    <cfRule type="expression" dxfId="287" priority="114" stopIfTrue="1">
      <formula>OR($I19="f",$I19="g")</formula>
    </cfRule>
  </conditionalFormatting>
  <conditionalFormatting sqref="K17">
    <cfRule type="expression" dxfId="286" priority="113" stopIfTrue="1">
      <formula>OR($I22="f",$I22="g")</formula>
    </cfRule>
  </conditionalFormatting>
  <conditionalFormatting sqref="K20">
    <cfRule type="expression" dxfId="285" priority="112" stopIfTrue="1">
      <formula>OR($I25="f",$I25="g")</formula>
    </cfRule>
  </conditionalFormatting>
  <conditionalFormatting sqref="K16">
    <cfRule type="expression" dxfId="284" priority="110" stopIfTrue="1">
      <formula>OR($I21="f",$I21="g")</formula>
    </cfRule>
  </conditionalFormatting>
  <conditionalFormatting sqref="K13">
    <cfRule type="expression" dxfId="283" priority="109" stopIfTrue="1">
      <formula>OR($I18="f",$I18="g")</formula>
    </cfRule>
  </conditionalFormatting>
  <conditionalFormatting sqref="I10">
    <cfRule type="expression" dxfId="282" priority="108" stopIfTrue="1">
      <formula>OR($I15="f",$I15="g")</formula>
    </cfRule>
  </conditionalFormatting>
  <conditionalFormatting sqref="J6">
    <cfRule type="expression" dxfId="281" priority="127" stopIfTrue="1">
      <formula>OR($I11="f",$I11="g")</formula>
    </cfRule>
  </conditionalFormatting>
  <conditionalFormatting sqref="K5:K12">
    <cfRule type="expression" dxfId="280" priority="115" stopIfTrue="1">
      <formula>OR($I10="f",$I10="g")</formula>
    </cfRule>
  </conditionalFormatting>
  <conditionalFormatting sqref="I5">
    <cfRule type="expression" dxfId="279" priority="111" stopIfTrue="1">
      <formula>OR($I10="f",$I10="g")</formula>
    </cfRule>
  </conditionalFormatting>
  <conditionalFormatting sqref="C5">
    <cfRule type="expression" dxfId="278" priority="16" stopIfTrue="1">
      <formula>OR($I10="f",$I10="g")</formula>
    </cfRule>
  </conditionalFormatting>
  <conditionalFormatting sqref="C5">
    <cfRule type="expression" dxfId="277" priority="15" stopIfTrue="1">
      <formula>OR($I10="f",$I10="g")</formula>
    </cfRule>
  </conditionalFormatting>
  <conditionalFormatting sqref="D5">
    <cfRule type="expression" dxfId="276" priority="14" stopIfTrue="1">
      <formula>OR($I10="f",$I10="g")</formula>
    </cfRule>
  </conditionalFormatting>
  <conditionalFormatting sqref="D5">
    <cfRule type="expression" dxfId="275" priority="13" stopIfTrue="1">
      <formula>OR($I10="f",$I10="g")</formula>
    </cfRule>
  </conditionalFormatting>
  <conditionalFormatting sqref="E5">
    <cfRule type="expression" dxfId="274" priority="12" stopIfTrue="1">
      <formula>OR($I10="f",$I10="g")</formula>
    </cfRule>
  </conditionalFormatting>
  <conditionalFormatting sqref="E5">
    <cfRule type="expression" dxfId="273" priority="11" stopIfTrue="1">
      <formula>OR($I10="f",$I10="g")</formula>
    </cfRule>
  </conditionalFormatting>
  <conditionalFormatting sqref="C6:E6">
    <cfRule type="expression" dxfId="272" priority="10" stopIfTrue="1">
      <formula>OR($I11="f",$I11="g")</formula>
    </cfRule>
  </conditionalFormatting>
  <conditionalFormatting sqref="C6:E6">
    <cfRule type="expression" dxfId="271" priority="9" stopIfTrue="1">
      <formula>OR($I11="f",$I11="g")</formula>
    </cfRule>
  </conditionalFormatting>
  <conditionalFormatting sqref="D7:E11">
    <cfRule type="expression" dxfId="270" priority="8" stopIfTrue="1">
      <formula>OR($I12="f",$I12="g")</formula>
    </cfRule>
  </conditionalFormatting>
  <conditionalFormatting sqref="D7:E11">
    <cfRule type="expression" dxfId="269" priority="7" stopIfTrue="1">
      <formula>OR($I12="f",$I12="g")</formula>
    </cfRule>
  </conditionalFormatting>
  <conditionalFormatting sqref="C10">
    <cfRule type="expression" dxfId="268" priority="6" stopIfTrue="1">
      <formula>OR($I15="f",$I15="g")</formula>
    </cfRule>
  </conditionalFormatting>
  <conditionalFormatting sqref="C10">
    <cfRule type="expression" dxfId="267" priority="5" stopIfTrue="1">
      <formula>OR($I15="f",$I15="g")</formula>
    </cfRule>
  </conditionalFormatting>
  <conditionalFormatting sqref="E13:E18">
    <cfRule type="expression" dxfId="266" priority="4" stopIfTrue="1">
      <formula>OR($I18="f",$I18="g")</formula>
    </cfRule>
  </conditionalFormatting>
  <conditionalFormatting sqref="E13:E18">
    <cfRule type="expression" dxfId="265" priority="3" stopIfTrue="1">
      <formula>OR($I18="f",$I18="g")</formula>
    </cfRule>
  </conditionalFormatting>
  <conditionalFormatting sqref="E20">
    <cfRule type="expression" dxfId="264" priority="2" stopIfTrue="1">
      <formula>OR($I25="f",$I25="g")</formula>
    </cfRule>
  </conditionalFormatting>
  <conditionalFormatting sqref="E20">
    <cfRule type="expression" dxfId="263" priority="1" stopIfTrue="1">
      <formula>OR($I25="f",$I25="g")</formula>
    </cfRule>
  </conditionalFormatting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G3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10" customWidth="1"/>
    <col min="3" max="7" width="14" style="10" customWidth="1"/>
    <col min="8" max="16384" width="13.33203125" style="10"/>
  </cols>
  <sheetData>
    <row r="1" spans="2:7" ht="12.75" customHeight="1" x14ac:dyDescent="0.2">
      <c r="B1" s="27" t="s">
        <v>13</v>
      </c>
    </row>
    <row r="2" spans="2:7" ht="12.75" customHeight="1" x14ac:dyDescent="0.2">
      <c r="B2" s="106" t="s">
        <v>189</v>
      </c>
    </row>
    <row r="3" spans="2:7" ht="12.75" customHeight="1" x14ac:dyDescent="0.2">
      <c r="B3" s="7" t="s">
        <v>14</v>
      </c>
    </row>
    <row r="4" spans="2:7" ht="12.75" customHeight="1" x14ac:dyDescent="0.2">
      <c r="B4" s="113"/>
      <c r="C4" s="380" t="s">
        <v>84</v>
      </c>
      <c r="D4" s="381"/>
      <c r="E4" s="381"/>
      <c r="F4" s="381"/>
      <c r="G4" s="382"/>
    </row>
    <row r="5" spans="2:7" ht="57" customHeight="1" x14ac:dyDescent="0.2">
      <c r="B5" s="113" t="s">
        <v>93</v>
      </c>
      <c r="C5" s="99" t="s">
        <v>86</v>
      </c>
      <c r="D5" s="109" t="s">
        <v>87</v>
      </c>
      <c r="E5" s="109" t="s">
        <v>88</v>
      </c>
      <c r="F5" s="109" t="s">
        <v>89</v>
      </c>
      <c r="G5" s="110" t="s">
        <v>90</v>
      </c>
    </row>
    <row r="6" spans="2:7" ht="12.75" customHeight="1" x14ac:dyDescent="0.2">
      <c r="B6" s="121" t="s">
        <v>94</v>
      </c>
      <c r="C6" s="355" t="s">
        <v>67</v>
      </c>
      <c r="D6" s="355" t="s">
        <v>67</v>
      </c>
      <c r="E6" s="355" t="s">
        <v>67</v>
      </c>
      <c r="F6" s="355" t="s">
        <v>67</v>
      </c>
      <c r="G6" s="355" t="s">
        <v>67</v>
      </c>
    </row>
    <row r="7" spans="2:7" ht="12.75" customHeight="1" x14ac:dyDescent="0.2">
      <c r="B7" s="121" t="s">
        <v>58</v>
      </c>
      <c r="C7" s="356">
        <v>0.87043390840451196</v>
      </c>
      <c r="D7" s="356">
        <v>0.86715807866852002</v>
      </c>
      <c r="E7" s="356">
        <v>0.886987394479268</v>
      </c>
      <c r="F7" s="356">
        <v>0.91416359042172002</v>
      </c>
      <c r="G7" s="356">
        <v>0.91757390786455395</v>
      </c>
    </row>
    <row r="8" spans="2:7" ht="12.75" customHeight="1" x14ac:dyDescent="0.2">
      <c r="B8" s="139" t="s">
        <v>95</v>
      </c>
      <c r="C8" s="355" t="s">
        <v>67</v>
      </c>
      <c r="D8" s="355" t="s">
        <v>67</v>
      </c>
      <c r="E8" s="355" t="s">
        <v>67</v>
      </c>
      <c r="F8" s="355" t="s">
        <v>67</v>
      </c>
      <c r="G8" s="355" t="s">
        <v>67</v>
      </c>
    </row>
    <row r="9" spans="2:7" ht="12.75" customHeight="1" x14ac:dyDescent="0.2">
      <c r="B9" s="139" t="s">
        <v>97</v>
      </c>
      <c r="C9" s="356">
        <v>0.86688054508538004</v>
      </c>
      <c r="D9" s="356">
        <v>0.85052572376911195</v>
      </c>
      <c r="E9" s="356">
        <v>0.886987394479268</v>
      </c>
      <c r="F9" s="356">
        <v>0.89992456768425799</v>
      </c>
      <c r="G9" s="356">
        <v>0.91330199383393695</v>
      </c>
    </row>
    <row r="10" spans="2:7" ht="12.75" customHeight="1" x14ac:dyDescent="0.2">
      <c r="B10" s="121" t="s">
        <v>98</v>
      </c>
      <c r="C10" s="355" t="s">
        <v>67</v>
      </c>
      <c r="D10" s="355" t="s">
        <v>67</v>
      </c>
      <c r="E10" s="355" t="s">
        <v>67</v>
      </c>
      <c r="F10" s="355" t="s">
        <v>67</v>
      </c>
      <c r="G10" s="356">
        <v>3.5324457296476798E-2</v>
      </c>
    </row>
    <row r="11" spans="2:7" ht="12.75" customHeight="1" x14ac:dyDescent="0.2">
      <c r="B11" s="121" t="s">
        <v>99</v>
      </c>
      <c r="C11" s="355" t="s">
        <v>67</v>
      </c>
      <c r="D11" s="355" t="s">
        <v>67</v>
      </c>
      <c r="E11" s="355" t="s">
        <v>67</v>
      </c>
      <c r="F11" s="355" t="s">
        <v>67</v>
      </c>
      <c r="G11" s="356">
        <v>9.2554920739369301E-2</v>
      </c>
    </row>
    <row r="12" spans="2:7" ht="12.75" customHeight="1" x14ac:dyDescent="0.2">
      <c r="B12" s="121" t="s">
        <v>48</v>
      </c>
      <c r="C12" s="355" t="s">
        <v>67</v>
      </c>
      <c r="D12" s="355" t="s">
        <v>67</v>
      </c>
      <c r="E12" s="355" t="s">
        <v>67</v>
      </c>
      <c r="F12" s="355" t="s">
        <v>67</v>
      </c>
      <c r="G12" s="356">
        <v>6.5826177549881695E-2</v>
      </c>
    </row>
    <row r="13" spans="2:7" ht="12.75" customHeight="1" x14ac:dyDescent="0.2">
      <c r="B13" s="121" t="s">
        <v>47</v>
      </c>
      <c r="C13" s="355" t="s">
        <v>67</v>
      </c>
      <c r="D13" s="355" t="s">
        <v>67</v>
      </c>
      <c r="E13" s="356">
        <v>0.17869931106504999</v>
      </c>
      <c r="F13" s="356">
        <v>0.216873459475529</v>
      </c>
      <c r="G13" s="356">
        <v>0.354216614724016</v>
      </c>
    </row>
    <row r="14" spans="2:7" ht="12.75" customHeight="1" x14ac:dyDescent="0.2">
      <c r="B14" s="121" t="s">
        <v>57</v>
      </c>
      <c r="C14" s="356">
        <v>0.67213957124762103</v>
      </c>
      <c r="D14" s="356">
        <v>0.82989568075294395</v>
      </c>
      <c r="E14" s="356">
        <v>0.949723766266098</v>
      </c>
      <c r="F14" s="356">
        <v>0.96454596712144502</v>
      </c>
      <c r="G14" s="356">
        <v>0.98116394082025404</v>
      </c>
    </row>
    <row r="15" spans="2:7" ht="12.75" customHeight="1" x14ac:dyDescent="0.2">
      <c r="B15" s="139" t="s">
        <v>76</v>
      </c>
      <c r="C15" s="355" t="s">
        <v>67</v>
      </c>
      <c r="D15" s="356">
        <v>0.25711952157791002</v>
      </c>
      <c r="E15" s="356">
        <v>0.342087394639008</v>
      </c>
      <c r="F15" s="356">
        <v>0.38445850893914102</v>
      </c>
      <c r="G15" s="356">
        <v>0.47405652454078001</v>
      </c>
    </row>
    <row r="16" spans="2:7" ht="12.75" customHeight="1" x14ac:dyDescent="0.2">
      <c r="B16" s="139" t="s">
        <v>100</v>
      </c>
      <c r="C16" s="355" t="s">
        <v>67</v>
      </c>
      <c r="D16" s="356">
        <v>0.73754893898163698</v>
      </c>
      <c r="E16" s="356">
        <v>0.85969521365333801</v>
      </c>
      <c r="F16" s="356">
        <v>0.88632271498844095</v>
      </c>
      <c r="G16" s="356">
        <v>0.94180107703107097</v>
      </c>
    </row>
    <row r="17" spans="2:7" ht="12.75" customHeight="1" x14ac:dyDescent="0.2">
      <c r="B17" s="121" t="s">
        <v>51</v>
      </c>
      <c r="C17" s="355" t="s">
        <v>67</v>
      </c>
      <c r="D17" s="355" t="s">
        <v>67</v>
      </c>
      <c r="E17" s="355" t="s">
        <v>67</v>
      </c>
      <c r="F17" s="355" t="s">
        <v>67</v>
      </c>
      <c r="G17" s="355" t="s">
        <v>67</v>
      </c>
    </row>
    <row r="18" spans="2:7" ht="12.75" customHeight="1" x14ac:dyDescent="0.2">
      <c r="B18" s="121" t="s">
        <v>56</v>
      </c>
      <c r="C18" s="356">
        <v>0.47705749029950101</v>
      </c>
      <c r="D18" s="356">
        <v>0.581352602134664</v>
      </c>
      <c r="E18" s="356">
        <v>0.75221989160903202</v>
      </c>
      <c r="F18" s="356">
        <v>0.77618653542105198</v>
      </c>
      <c r="G18" s="356">
        <v>0.85654829232458796</v>
      </c>
    </row>
    <row r="19" spans="2:7" ht="12.75" customHeight="1" x14ac:dyDescent="0.2">
      <c r="B19" s="121" t="s">
        <v>45</v>
      </c>
      <c r="C19" s="355" t="s">
        <v>67</v>
      </c>
      <c r="D19" s="355" t="s">
        <v>67</v>
      </c>
      <c r="E19" s="355" t="s">
        <v>67</v>
      </c>
      <c r="F19" s="355" t="s">
        <v>67</v>
      </c>
      <c r="G19" s="355" t="s">
        <v>67</v>
      </c>
    </row>
    <row r="20" spans="2:7" ht="12.75" customHeight="1" x14ac:dyDescent="0.2">
      <c r="B20" s="121" t="s">
        <v>49</v>
      </c>
      <c r="C20" s="355" t="s">
        <v>67</v>
      </c>
      <c r="D20" s="356">
        <v>0.215797046485462</v>
      </c>
      <c r="E20" s="356">
        <v>0.38931980194430599</v>
      </c>
      <c r="F20" s="356">
        <v>0.45759629881053199</v>
      </c>
      <c r="G20" s="356">
        <v>0.62340299748816297</v>
      </c>
    </row>
    <row r="21" spans="2:7" ht="12.75" customHeight="1" x14ac:dyDescent="0.2">
      <c r="B21" s="121" t="s">
        <v>77</v>
      </c>
      <c r="C21" s="355" t="s">
        <v>67</v>
      </c>
      <c r="D21" s="356">
        <v>0.26193968424271402</v>
      </c>
      <c r="E21" s="356">
        <v>0.27322065310011301</v>
      </c>
      <c r="F21" s="356">
        <v>0.379945339107293</v>
      </c>
      <c r="G21" s="356">
        <v>0.40502337461196602</v>
      </c>
    </row>
    <row r="22" spans="2:7" ht="12.75" customHeight="1" x14ac:dyDescent="0.2">
      <c r="B22" s="121" t="s">
        <v>43</v>
      </c>
      <c r="C22" s="355" t="s">
        <v>67</v>
      </c>
      <c r="D22" s="355" t="s">
        <v>67</v>
      </c>
      <c r="E22" s="355" t="s">
        <v>67</v>
      </c>
      <c r="F22" s="355" t="s">
        <v>67</v>
      </c>
      <c r="G22" s="355" t="s">
        <v>67</v>
      </c>
    </row>
    <row r="23" spans="2:7" ht="12.75" customHeight="1" x14ac:dyDescent="0.2">
      <c r="B23" s="121" t="s">
        <v>59</v>
      </c>
      <c r="C23" s="356">
        <v>0.86892484074042398</v>
      </c>
      <c r="D23" s="356">
        <v>0.94310732900820304</v>
      </c>
      <c r="E23" s="356">
        <v>0.987149975110861</v>
      </c>
      <c r="F23" s="356">
        <v>0.98317680041233302</v>
      </c>
      <c r="G23" s="356">
        <v>0.99348177379566405</v>
      </c>
    </row>
    <row r="24" spans="2:7" ht="12.75" customHeight="1" x14ac:dyDescent="0.2">
      <c r="B24" s="121" t="s">
        <v>101</v>
      </c>
      <c r="C24" s="355" t="s">
        <v>67</v>
      </c>
      <c r="D24" s="355" t="s">
        <v>67</v>
      </c>
      <c r="E24" s="355" t="s">
        <v>67</v>
      </c>
      <c r="F24" s="355" t="s">
        <v>67</v>
      </c>
      <c r="G24" s="355" t="s">
        <v>67</v>
      </c>
    </row>
    <row r="25" spans="2:7" ht="12.75" customHeight="1" thickBot="1" x14ac:dyDescent="0.25">
      <c r="B25" s="124" t="s">
        <v>73</v>
      </c>
      <c r="C25" s="358" t="s">
        <v>67</v>
      </c>
      <c r="D25" s="359" t="s">
        <v>67</v>
      </c>
      <c r="E25" s="359" t="s">
        <v>67</v>
      </c>
      <c r="F25" s="359" t="s">
        <v>67</v>
      </c>
      <c r="G25" s="359" t="s">
        <v>67</v>
      </c>
    </row>
    <row r="26" spans="2:7" ht="12.75" customHeight="1" thickTop="1" x14ac:dyDescent="0.2">
      <c r="B26" s="42" t="s">
        <v>102</v>
      </c>
      <c r="G26" s="89" t="s">
        <v>193</v>
      </c>
    </row>
    <row r="27" spans="2:7" ht="12.75" customHeight="1" x14ac:dyDescent="0.2">
      <c r="B27" s="42" t="s">
        <v>164</v>
      </c>
      <c r="C27" s="102"/>
      <c r="D27" s="102"/>
      <c r="F27" s="102"/>
    </row>
    <row r="28" spans="2:7" ht="12.75" customHeight="1" x14ac:dyDescent="0.2">
      <c r="B28" s="7" t="s">
        <v>61</v>
      </c>
      <c r="C28" s="102"/>
      <c r="D28" s="102"/>
      <c r="E28" s="100"/>
      <c r="F28" s="100"/>
      <c r="G28" s="103"/>
    </row>
    <row r="29" spans="2:7" ht="12.75" customHeight="1" x14ac:dyDescent="0.2">
      <c r="B29" s="42" t="s">
        <v>192</v>
      </c>
      <c r="C29" s="8"/>
      <c r="D29" s="8"/>
      <c r="E29" s="100"/>
      <c r="F29" s="100"/>
      <c r="G29" s="100"/>
    </row>
    <row r="30" spans="2:7" ht="12.75" customHeight="1" x14ac:dyDescent="0.2">
      <c r="B30" s="27"/>
    </row>
    <row r="33" spans="6:6" ht="12.75" customHeight="1" x14ac:dyDescent="0.2">
      <c r="F33" s="89"/>
    </row>
  </sheetData>
  <mergeCells count="1">
    <mergeCell ref="C4:G4"/>
  </mergeCells>
  <phoneticPr fontId="12" type="noConversion"/>
  <conditionalFormatting sqref="F28">
    <cfRule type="expression" dxfId="262" priority="78" stopIfTrue="1">
      <formula>OR(#REF!="f",#REF!="g")</formula>
    </cfRule>
  </conditionalFormatting>
  <conditionalFormatting sqref="G28">
    <cfRule type="expression" dxfId="261" priority="79" stopIfTrue="1">
      <formula>OR(#REF!="f",#REF!="g")</formula>
    </cfRule>
  </conditionalFormatting>
  <conditionalFormatting sqref="E29:G29 E28">
    <cfRule type="expression" dxfId="260" priority="80" stopIfTrue="1">
      <formula>OR(#REF!="f",#REF!="g")</formula>
    </cfRule>
  </conditionalFormatting>
  <conditionalFormatting sqref="C18:G18">
    <cfRule type="cellIs" dxfId="259" priority="27" operator="equal">
      <formula>"g"</formula>
    </cfRule>
    <cfRule type="cellIs" dxfId="258" priority="28" operator="equal">
      <formula>"f"</formula>
    </cfRule>
  </conditionalFormatting>
  <conditionalFormatting sqref="C7:G7">
    <cfRule type="cellIs" dxfId="257" priority="45" operator="equal">
      <formula>"g"</formula>
    </cfRule>
    <cfRule type="cellIs" dxfId="256" priority="46" operator="equal">
      <formula>"f"</formula>
    </cfRule>
  </conditionalFormatting>
  <conditionalFormatting sqref="C9:G9">
    <cfRule type="cellIs" dxfId="255" priority="43" operator="equal">
      <formula>"g"</formula>
    </cfRule>
    <cfRule type="cellIs" dxfId="254" priority="44" operator="equal">
      <formula>"f"</formula>
    </cfRule>
  </conditionalFormatting>
  <conditionalFormatting sqref="G10">
    <cfRule type="cellIs" dxfId="253" priority="41" operator="equal">
      <formula>"g"</formula>
    </cfRule>
    <cfRule type="cellIs" dxfId="252" priority="42" operator="equal">
      <formula>"f"</formula>
    </cfRule>
  </conditionalFormatting>
  <conditionalFormatting sqref="G11">
    <cfRule type="cellIs" dxfId="251" priority="39" operator="equal">
      <formula>"g"</formula>
    </cfRule>
    <cfRule type="cellIs" dxfId="250" priority="40" operator="equal">
      <formula>"f"</formula>
    </cfRule>
  </conditionalFormatting>
  <conditionalFormatting sqref="G12">
    <cfRule type="cellIs" dxfId="249" priority="37" operator="equal">
      <formula>"g"</formula>
    </cfRule>
    <cfRule type="cellIs" dxfId="248" priority="38" operator="equal">
      <formula>"f"</formula>
    </cfRule>
  </conditionalFormatting>
  <conditionalFormatting sqref="D16:G16">
    <cfRule type="cellIs" dxfId="247" priority="29" operator="equal">
      <formula>"g"</formula>
    </cfRule>
    <cfRule type="cellIs" dxfId="246" priority="30" operator="equal">
      <formula>"f"</formula>
    </cfRule>
  </conditionalFormatting>
  <conditionalFormatting sqref="E13:G13">
    <cfRule type="cellIs" dxfId="245" priority="35" operator="equal">
      <formula>"g"</formula>
    </cfRule>
    <cfRule type="cellIs" dxfId="244" priority="36" operator="equal">
      <formula>"f"</formula>
    </cfRule>
  </conditionalFormatting>
  <conditionalFormatting sqref="C14:G14">
    <cfRule type="cellIs" dxfId="243" priority="33" operator="equal">
      <formula>"g"</formula>
    </cfRule>
    <cfRule type="cellIs" dxfId="242" priority="34" operator="equal">
      <formula>"f"</formula>
    </cfRule>
  </conditionalFormatting>
  <conditionalFormatting sqref="D15:G15">
    <cfRule type="cellIs" dxfId="241" priority="31" operator="equal">
      <formula>"g"</formula>
    </cfRule>
    <cfRule type="cellIs" dxfId="240" priority="32" operator="equal">
      <formula>"f"</formula>
    </cfRule>
  </conditionalFormatting>
  <conditionalFormatting sqref="D21:G21">
    <cfRule type="cellIs" dxfId="239" priority="25" operator="equal">
      <formula>"g"</formula>
    </cfRule>
    <cfRule type="cellIs" dxfId="238" priority="26" operator="equal">
      <formula>"f"</formula>
    </cfRule>
  </conditionalFormatting>
  <conditionalFormatting sqref="C23:G23">
    <cfRule type="cellIs" dxfId="237" priority="23" operator="equal">
      <formula>"g"</formula>
    </cfRule>
    <cfRule type="cellIs" dxfId="236" priority="24" operator="equal">
      <formula>"f"</formula>
    </cfRule>
  </conditionalFormatting>
  <conditionalFormatting sqref="D20:G20">
    <cfRule type="cellIs" dxfId="235" priority="21" operator="equal">
      <formula>"g"</formula>
    </cfRule>
    <cfRule type="cellIs" dxfId="234" priority="22" operator="equal">
      <formula>"f"</formula>
    </cfRule>
  </conditionalFormatting>
  <conditionalFormatting sqref="C6:G6">
    <cfRule type="expression" dxfId="233" priority="20" stopIfTrue="1">
      <formula>OR($I11="f",$I11="g")</formula>
    </cfRule>
  </conditionalFormatting>
  <conditionalFormatting sqref="C6:G6">
    <cfRule type="expression" dxfId="232" priority="19" stopIfTrue="1">
      <formula>OR($I11="f",$I11="g")</formula>
    </cfRule>
  </conditionalFormatting>
  <conditionalFormatting sqref="C8:G8">
    <cfRule type="expression" dxfId="231" priority="18" stopIfTrue="1">
      <formula>OR($I13="f",$I13="g")</formula>
    </cfRule>
  </conditionalFormatting>
  <conditionalFormatting sqref="C8:G8">
    <cfRule type="expression" dxfId="230" priority="17" stopIfTrue="1">
      <formula>OR($I13="f",$I13="g")</formula>
    </cfRule>
  </conditionalFormatting>
  <conditionalFormatting sqref="C10:F12">
    <cfRule type="expression" dxfId="229" priority="16" stopIfTrue="1">
      <formula>OR($I15="f",$I15="g")</formula>
    </cfRule>
  </conditionalFormatting>
  <conditionalFormatting sqref="C10:F12">
    <cfRule type="expression" dxfId="228" priority="15" stopIfTrue="1">
      <formula>OR($I15="f",$I15="g")</formula>
    </cfRule>
  </conditionalFormatting>
  <conditionalFormatting sqref="C13:D13">
    <cfRule type="expression" dxfId="227" priority="14" stopIfTrue="1">
      <formula>OR($I18="f",$I18="g")</formula>
    </cfRule>
  </conditionalFormatting>
  <conditionalFormatting sqref="C13:D13">
    <cfRule type="expression" dxfId="226" priority="13" stopIfTrue="1">
      <formula>OR($I18="f",$I18="g")</formula>
    </cfRule>
  </conditionalFormatting>
  <conditionalFormatting sqref="C15:C17">
    <cfRule type="expression" dxfId="225" priority="12" stopIfTrue="1">
      <formula>OR($I20="f",$I20="g")</formula>
    </cfRule>
  </conditionalFormatting>
  <conditionalFormatting sqref="C15:C17">
    <cfRule type="expression" dxfId="224" priority="11" stopIfTrue="1">
      <formula>OR($I20="f",$I20="g")</formula>
    </cfRule>
  </conditionalFormatting>
  <conditionalFormatting sqref="C19:C22">
    <cfRule type="expression" dxfId="223" priority="10" stopIfTrue="1">
      <formula>OR($I24="f",$I24="g")</formula>
    </cfRule>
  </conditionalFormatting>
  <conditionalFormatting sqref="C19:C22">
    <cfRule type="expression" dxfId="222" priority="9" stopIfTrue="1">
      <formula>OR($I24="f",$I24="g")</formula>
    </cfRule>
  </conditionalFormatting>
  <conditionalFormatting sqref="C24:G25">
    <cfRule type="expression" dxfId="221" priority="8" stopIfTrue="1">
      <formula>OR($I29="f",$I29="g")</formula>
    </cfRule>
  </conditionalFormatting>
  <conditionalFormatting sqref="C24:G25">
    <cfRule type="expression" dxfId="220" priority="7" stopIfTrue="1">
      <formula>OR($I29="f",$I29="g")</formula>
    </cfRule>
  </conditionalFormatting>
  <conditionalFormatting sqref="D22:G22">
    <cfRule type="expression" dxfId="219" priority="6" stopIfTrue="1">
      <formula>OR($I27="f",$I27="g")</formula>
    </cfRule>
  </conditionalFormatting>
  <conditionalFormatting sqref="D22:G22">
    <cfRule type="expression" dxfId="218" priority="5" stopIfTrue="1">
      <formula>OR($I27="f",$I27="g")</formula>
    </cfRule>
  </conditionalFormatting>
  <conditionalFormatting sqref="D19:G19">
    <cfRule type="expression" dxfId="217" priority="4" stopIfTrue="1">
      <formula>OR($I24="f",$I24="g")</formula>
    </cfRule>
  </conditionalFormatting>
  <conditionalFormatting sqref="D19:G19">
    <cfRule type="expression" dxfId="216" priority="3" stopIfTrue="1">
      <formula>OR($I24="f",$I24="g")</formula>
    </cfRule>
  </conditionalFormatting>
  <conditionalFormatting sqref="D17:G17">
    <cfRule type="expression" dxfId="215" priority="2" stopIfTrue="1">
      <formula>OR($I22="f",$I22="g")</formula>
    </cfRule>
  </conditionalFormatting>
  <conditionalFormatting sqref="D17:G17">
    <cfRule type="expression" dxfId="214" priority="1" stopIfTrue="1">
      <formula>OR($I22="f",$I22="g")</formula>
    </cfRule>
  </conditionalFormatting>
  <hyperlinks>
    <hyperlink ref="B1" location="'Titel'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31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5" customWidth="1"/>
    <col min="3" max="7" width="14.83203125" style="5" customWidth="1"/>
    <col min="8" max="16384" width="13.33203125" style="5"/>
  </cols>
  <sheetData>
    <row r="1" spans="2:7" ht="12.75" customHeight="1" x14ac:dyDescent="0.2">
      <c r="B1" s="27" t="s">
        <v>13</v>
      </c>
    </row>
    <row r="2" spans="2:7" ht="12.75" customHeight="1" x14ac:dyDescent="0.2">
      <c r="B2" s="322" t="s">
        <v>190</v>
      </c>
      <c r="C2" s="11"/>
      <c r="D2" s="11"/>
      <c r="E2" s="11"/>
      <c r="F2" s="11"/>
    </row>
    <row r="3" spans="2:7" ht="12.75" customHeight="1" x14ac:dyDescent="0.2">
      <c r="B3" s="26" t="s">
        <v>110</v>
      </c>
      <c r="C3" s="11"/>
      <c r="D3" s="11"/>
      <c r="E3" s="11"/>
      <c r="F3" s="11"/>
    </row>
    <row r="4" spans="2:7" ht="21" customHeight="1" x14ac:dyDescent="0.2">
      <c r="B4" s="354"/>
      <c r="C4" s="380" t="s">
        <v>111</v>
      </c>
      <c r="D4" s="381"/>
      <c r="E4" s="381"/>
      <c r="F4" s="381"/>
      <c r="G4" s="382"/>
    </row>
    <row r="5" spans="2:7" ht="32.25" customHeight="1" x14ac:dyDescent="0.2">
      <c r="B5" s="132" t="s">
        <v>93</v>
      </c>
      <c r="C5" s="98" t="s">
        <v>112</v>
      </c>
      <c r="D5" s="98" t="s">
        <v>113</v>
      </c>
      <c r="E5" s="98" t="s">
        <v>114</v>
      </c>
      <c r="F5" s="98" t="s">
        <v>115</v>
      </c>
      <c r="G5" s="110" t="s">
        <v>116</v>
      </c>
    </row>
    <row r="6" spans="2:7" ht="12.75" customHeight="1" x14ac:dyDescent="0.2">
      <c r="B6" s="121" t="s">
        <v>94</v>
      </c>
      <c r="C6" s="356">
        <v>0.38717102500535799</v>
      </c>
      <c r="D6" s="356">
        <v>0.43836517981063999</v>
      </c>
      <c r="E6" s="356">
        <v>0.39942856967699902</v>
      </c>
      <c r="F6" s="356">
        <v>0.38254818266903201</v>
      </c>
      <c r="G6" s="356">
        <v>0.376884745438399</v>
      </c>
    </row>
    <row r="7" spans="2:7" ht="12.75" customHeight="1" x14ac:dyDescent="0.2">
      <c r="B7" s="121" t="s">
        <v>58</v>
      </c>
      <c r="C7" s="356">
        <v>0.84708149482421402</v>
      </c>
      <c r="D7" s="356">
        <v>0.93535437575229297</v>
      </c>
      <c r="E7" s="356">
        <v>0.94348035689770104</v>
      </c>
      <c r="F7" s="356">
        <v>0.91890064548969197</v>
      </c>
      <c r="G7" s="356">
        <v>0.91962838932278201</v>
      </c>
    </row>
    <row r="8" spans="2:7" ht="12.75" customHeight="1" x14ac:dyDescent="0.2">
      <c r="B8" s="131" t="s">
        <v>95</v>
      </c>
      <c r="C8" s="356" t="s">
        <v>67</v>
      </c>
      <c r="D8" s="356" t="s">
        <v>67</v>
      </c>
      <c r="E8" s="356" t="s">
        <v>67</v>
      </c>
      <c r="F8" s="356" t="s">
        <v>67</v>
      </c>
      <c r="G8" s="356" t="s">
        <v>67</v>
      </c>
    </row>
    <row r="9" spans="2:7" ht="12.75" customHeight="1" x14ac:dyDescent="0.2">
      <c r="B9" s="131" t="s">
        <v>97</v>
      </c>
      <c r="C9" s="356">
        <v>0.83653228507864796</v>
      </c>
      <c r="D9" s="356">
        <v>0.93200343938985997</v>
      </c>
      <c r="E9" s="356">
        <v>0.93595121052867103</v>
      </c>
      <c r="F9" s="356">
        <v>0.91479481132665197</v>
      </c>
      <c r="G9" s="356">
        <v>0.90998474677095798</v>
      </c>
    </row>
    <row r="10" spans="2:7" ht="12.75" customHeight="1" x14ac:dyDescent="0.2">
      <c r="B10" s="121" t="s">
        <v>98</v>
      </c>
      <c r="C10" s="356" t="s">
        <v>67</v>
      </c>
      <c r="D10" s="356">
        <v>3.8457746523438897E-2</v>
      </c>
      <c r="E10" s="356" t="s">
        <v>67</v>
      </c>
      <c r="F10" s="356" t="s">
        <v>67</v>
      </c>
      <c r="G10" s="356" t="s">
        <v>67</v>
      </c>
    </row>
    <row r="11" spans="2:7" ht="12.75" customHeight="1" x14ac:dyDescent="0.2">
      <c r="B11" s="121" t="s">
        <v>99</v>
      </c>
      <c r="C11" s="356" t="s">
        <v>67</v>
      </c>
      <c r="D11" s="356">
        <v>6.2456885492055497E-2</v>
      </c>
      <c r="E11" s="356" t="s">
        <v>67</v>
      </c>
      <c r="F11" s="356" t="s">
        <v>67</v>
      </c>
      <c r="G11" s="356" t="s">
        <v>67</v>
      </c>
    </row>
    <row r="12" spans="2:7" ht="12.75" customHeight="1" x14ac:dyDescent="0.2">
      <c r="B12" s="121" t="s">
        <v>48</v>
      </c>
      <c r="C12" s="356">
        <v>5.0622723998315099E-2</v>
      </c>
      <c r="D12" s="356">
        <v>7.5382595441823394E-2</v>
      </c>
      <c r="E12" s="356" t="s">
        <v>67</v>
      </c>
      <c r="F12" s="356" t="s">
        <v>67</v>
      </c>
      <c r="G12" s="356" t="s">
        <v>67</v>
      </c>
    </row>
    <row r="13" spans="2:7" ht="12.75" customHeight="1" x14ac:dyDescent="0.2">
      <c r="B13" s="121" t="s">
        <v>47</v>
      </c>
      <c r="C13" s="356">
        <v>0.113746842382371</v>
      </c>
      <c r="D13" s="356">
        <v>0.16972084644344201</v>
      </c>
      <c r="E13" s="356">
        <v>0.43556531582824498</v>
      </c>
      <c r="F13" s="356">
        <v>0.54949923781909504</v>
      </c>
      <c r="G13" s="356">
        <v>0.59717409729233695</v>
      </c>
    </row>
    <row r="14" spans="2:7" ht="12.75" customHeight="1" x14ac:dyDescent="0.2">
      <c r="B14" s="121" t="s">
        <v>57</v>
      </c>
      <c r="C14" s="356">
        <v>0.84098084360924197</v>
      </c>
      <c r="D14" s="356">
        <v>0.97286124869198798</v>
      </c>
      <c r="E14" s="356">
        <v>0.98691661766473004</v>
      </c>
      <c r="F14" s="356">
        <v>0.98573681481380304</v>
      </c>
      <c r="G14" s="356">
        <v>0.99633421448076798</v>
      </c>
    </row>
    <row r="15" spans="2:7" ht="12.75" customHeight="1" x14ac:dyDescent="0.2">
      <c r="B15" s="131" t="s">
        <v>76</v>
      </c>
      <c r="C15" s="356">
        <v>0.22602078084275301</v>
      </c>
      <c r="D15" s="356">
        <v>0.48453148108386201</v>
      </c>
      <c r="E15" s="356">
        <v>0.44740038174056501</v>
      </c>
      <c r="F15" s="356">
        <v>0.45137555234777499</v>
      </c>
      <c r="G15" s="356">
        <v>0.55358834516024602</v>
      </c>
    </row>
    <row r="16" spans="2:7" ht="12.75" customHeight="1" x14ac:dyDescent="0.2">
      <c r="B16" s="131" t="s">
        <v>100</v>
      </c>
      <c r="C16" s="356">
        <v>0.76457252607071302</v>
      </c>
      <c r="D16" s="356">
        <v>0.89289647997876997</v>
      </c>
      <c r="E16" s="356">
        <v>0.96048559702438396</v>
      </c>
      <c r="F16" s="356">
        <v>0.97398809500907702</v>
      </c>
      <c r="G16" s="356">
        <v>0.92617393525639502</v>
      </c>
    </row>
    <row r="17" spans="2:7" ht="12.75" customHeight="1" x14ac:dyDescent="0.2">
      <c r="B17" s="121" t="s">
        <v>51</v>
      </c>
      <c r="C17" s="356">
        <v>0.49063151827998303</v>
      </c>
      <c r="D17" s="356">
        <v>0.59404731800687605</v>
      </c>
      <c r="E17" s="356">
        <v>0.63979799543058002</v>
      </c>
      <c r="F17" s="356">
        <v>0.66623879701382804</v>
      </c>
      <c r="G17" s="356">
        <v>0.564065947536182</v>
      </c>
    </row>
    <row r="18" spans="2:7" ht="12.75" customHeight="1" x14ac:dyDescent="0.2">
      <c r="B18" s="121" t="s">
        <v>56</v>
      </c>
      <c r="C18" s="356">
        <v>0.58725505540743095</v>
      </c>
      <c r="D18" s="356">
        <v>0.84226416297469298</v>
      </c>
      <c r="E18" s="356">
        <v>0.85700433096048501</v>
      </c>
      <c r="F18" s="356">
        <v>0.88118875386830398</v>
      </c>
      <c r="G18" s="356">
        <v>0.92449087988383405</v>
      </c>
    </row>
    <row r="19" spans="2:7" ht="12.75" customHeight="1" x14ac:dyDescent="0.2">
      <c r="B19" s="121" t="s">
        <v>45</v>
      </c>
      <c r="C19" s="356">
        <v>6.6437907566690199E-2</v>
      </c>
      <c r="D19" s="356">
        <v>0.113887519941089</v>
      </c>
      <c r="E19" s="356" t="s">
        <v>67</v>
      </c>
      <c r="F19" s="356">
        <v>0.106226601307553</v>
      </c>
      <c r="G19" s="356"/>
    </row>
    <row r="20" spans="2:7" ht="12.75" customHeight="1" x14ac:dyDescent="0.2">
      <c r="B20" s="121" t="s">
        <v>49</v>
      </c>
      <c r="C20" s="356">
        <v>0.29638977578016701</v>
      </c>
      <c r="D20" s="356">
        <v>0.53354226201985899</v>
      </c>
      <c r="E20" s="356">
        <v>0.59070563168495605</v>
      </c>
      <c r="F20" s="356">
        <v>0.62381683426773005</v>
      </c>
      <c r="G20" s="356">
        <v>0.56572268424969097</v>
      </c>
    </row>
    <row r="21" spans="2:7" ht="12.75" customHeight="1" x14ac:dyDescent="0.2">
      <c r="B21" s="121" t="s">
        <v>77</v>
      </c>
      <c r="C21" s="356">
        <v>0.26965760080601903</v>
      </c>
      <c r="D21" s="356">
        <v>0.34444677203500901</v>
      </c>
      <c r="E21" s="356">
        <v>0.42049922740485302</v>
      </c>
      <c r="F21" s="356">
        <v>0.43934040832909199</v>
      </c>
      <c r="G21" s="356">
        <v>0.42115954443550802</v>
      </c>
    </row>
    <row r="22" spans="2:7" ht="12.75" customHeight="1" x14ac:dyDescent="0.2">
      <c r="B22" s="121" t="s">
        <v>43</v>
      </c>
      <c r="C22" s="356" t="s">
        <v>67</v>
      </c>
      <c r="D22" s="356" t="s">
        <v>67</v>
      </c>
      <c r="E22" s="356" t="s">
        <v>67</v>
      </c>
      <c r="F22" s="356" t="s">
        <v>67</v>
      </c>
      <c r="G22" s="356" t="s">
        <v>67</v>
      </c>
    </row>
    <row r="23" spans="2:7" ht="12.75" customHeight="1" x14ac:dyDescent="0.2">
      <c r="B23" s="121" t="s">
        <v>59</v>
      </c>
      <c r="C23" s="356">
        <v>0.94727713077871001</v>
      </c>
      <c r="D23" s="356">
        <v>0.98504101231087005</v>
      </c>
      <c r="E23" s="356">
        <v>0.99578146417126101</v>
      </c>
      <c r="F23" s="356">
        <v>0.997617257742481</v>
      </c>
      <c r="G23" s="356">
        <v>0.99514109807352802</v>
      </c>
    </row>
    <row r="24" spans="2:7" ht="12.75" customHeight="1" x14ac:dyDescent="0.2">
      <c r="B24" s="121" t="s">
        <v>101</v>
      </c>
      <c r="C24" s="356" t="s">
        <v>67</v>
      </c>
      <c r="D24" s="356" t="s">
        <v>67</v>
      </c>
      <c r="E24" s="356" t="s">
        <v>67</v>
      </c>
      <c r="F24" s="356" t="s">
        <v>67</v>
      </c>
      <c r="G24" s="356" t="s">
        <v>67</v>
      </c>
    </row>
    <row r="25" spans="2:7" ht="12.75" customHeight="1" thickBot="1" x14ac:dyDescent="0.25">
      <c r="B25" s="124" t="s">
        <v>73</v>
      </c>
      <c r="C25" s="357">
        <v>6.4889793228634696E-2</v>
      </c>
      <c r="D25" s="357">
        <v>9.9957063457464898E-2</v>
      </c>
      <c r="E25" s="357">
        <v>0.13962070173044</v>
      </c>
      <c r="F25" s="357">
        <v>0.12982481439270499</v>
      </c>
      <c r="G25" s="357" t="s">
        <v>67</v>
      </c>
    </row>
    <row r="26" spans="2:7" ht="12.75" customHeight="1" thickTop="1" x14ac:dyDescent="0.2">
      <c r="B26" s="42" t="s">
        <v>102</v>
      </c>
      <c r="C26" s="102"/>
      <c r="D26" s="102"/>
      <c r="E26" s="10"/>
      <c r="F26" s="102"/>
      <c r="G26" s="89" t="s">
        <v>193</v>
      </c>
    </row>
    <row r="27" spans="2:7" ht="12.75" customHeight="1" x14ac:dyDescent="0.2">
      <c r="B27" s="42" t="s">
        <v>165</v>
      </c>
      <c r="C27" s="102"/>
      <c r="D27" s="102"/>
      <c r="E27" s="102"/>
      <c r="F27" s="102"/>
      <c r="G27" s="10"/>
    </row>
    <row r="28" spans="2:7" ht="12.75" customHeight="1" x14ac:dyDescent="0.2">
      <c r="B28" s="7" t="s">
        <v>61</v>
      </c>
      <c r="C28" s="8"/>
      <c r="D28" s="8"/>
      <c r="E28" s="8"/>
      <c r="F28" s="8"/>
      <c r="G28" s="23"/>
    </row>
    <row r="29" spans="2:7" ht="12.75" customHeight="1" x14ac:dyDescent="0.2">
      <c r="B29" s="42" t="s">
        <v>192</v>
      </c>
    </row>
    <row r="30" spans="2:7" ht="12.75" customHeight="1" x14ac:dyDescent="0.2">
      <c r="B30" s="27"/>
    </row>
    <row r="31" spans="2:7" ht="12.75" customHeight="1" x14ac:dyDescent="0.2">
      <c r="C31" s="101"/>
      <c r="D31" s="130"/>
      <c r="E31" s="130"/>
      <c r="F31" s="101"/>
      <c r="G31" s="101"/>
    </row>
  </sheetData>
  <mergeCells count="1">
    <mergeCell ref="C4:G4"/>
  </mergeCells>
  <phoneticPr fontId="12" type="noConversion"/>
  <conditionalFormatting sqref="F19:G19 G25">
    <cfRule type="expression" dxfId="213" priority="33" stopIfTrue="1">
      <formula>OR(#REF!="f",#REF!="g")</formula>
    </cfRule>
  </conditionalFormatting>
  <conditionalFormatting sqref="C7:G7 C19:D19 F19">
    <cfRule type="cellIs" dxfId="212" priority="31" operator="equal">
      <formula>"g"</formula>
    </cfRule>
    <cfRule type="cellIs" dxfId="211" priority="32" operator="equal">
      <formula>"f"</formula>
    </cfRule>
  </conditionalFormatting>
  <conditionalFormatting sqref="C9:G9">
    <cfRule type="cellIs" dxfId="210" priority="29" operator="equal">
      <formula>"g"</formula>
    </cfRule>
    <cfRule type="cellIs" dxfId="209" priority="30" operator="equal">
      <formula>"f"</formula>
    </cfRule>
  </conditionalFormatting>
  <conditionalFormatting sqref="D10">
    <cfRule type="cellIs" dxfId="208" priority="27" operator="equal">
      <formula>"g"</formula>
    </cfRule>
    <cfRule type="cellIs" dxfId="207" priority="28" operator="equal">
      <formula>"f"</formula>
    </cfRule>
  </conditionalFormatting>
  <conditionalFormatting sqref="C17:G17">
    <cfRule type="cellIs" dxfId="206" priority="25" operator="equal">
      <formula>"g"</formula>
    </cfRule>
    <cfRule type="cellIs" dxfId="205" priority="26" operator="equal">
      <formula>"f"</formula>
    </cfRule>
  </conditionalFormatting>
  <conditionalFormatting sqref="D11">
    <cfRule type="cellIs" dxfId="204" priority="23" operator="equal">
      <formula>"g"</formula>
    </cfRule>
    <cfRule type="cellIs" dxfId="203" priority="24" operator="equal">
      <formula>"f"</formula>
    </cfRule>
  </conditionalFormatting>
  <conditionalFormatting sqref="C12:D12">
    <cfRule type="cellIs" dxfId="202" priority="21" operator="equal">
      <formula>"g"</formula>
    </cfRule>
    <cfRule type="cellIs" dxfId="201" priority="22" operator="equal">
      <formula>"f"</formula>
    </cfRule>
  </conditionalFormatting>
  <conditionalFormatting sqref="C6:G6">
    <cfRule type="cellIs" dxfId="200" priority="19" operator="equal">
      <formula>"g"</formula>
    </cfRule>
    <cfRule type="cellIs" dxfId="199" priority="20" operator="equal">
      <formula>"f"</formula>
    </cfRule>
  </conditionalFormatting>
  <conditionalFormatting sqref="C13:G13">
    <cfRule type="cellIs" dxfId="198" priority="17" operator="equal">
      <formula>"g"</formula>
    </cfRule>
    <cfRule type="cellIs" dxfId="197" priority="18" operator="equal">
      <formula>"f"</formula>
    </cfRule>
  </conditionalFormatting>
  <conditionalFormatting sqref="C14:G14">
    <cfRule type="cellIs" dxfId="196" priority="15" operator="equal">
      <formula>"g"</formula>
    </cfRule>
    <cfRule type="cellIs" dxfId="195" priority="16" operator="equal">
      <formula>"f"</formula>
    </cfRule>
  </conditionalFormatting>
  <conditionalFormatting sqref="C15:G15">
    <cfRule type="cellIs" dxfId="194" priority="13" operator="equal">
      <formula>"g"</formula>
    </cfRule>
    <cfRule type="cellIs" dxfId="193" priority="14" operator="equal">
      <formula>"f"</formula>
    </cfRule>
  </conditionalFormatting>
  <conditionalFormatting sqref="C16:G16">
    <cfRule type="cellIs" dxfId="192" priority="11" operator="equal">
      <formula>"g"</formula>
    </cfRule>
    <cfRule type="cellIs" dxfId="191" priority="12" operator="equal">
      <formula>"f"</formula>
    </cfRule>
  </conditionalFormatting>
  <conditionalFormatting sqref="C18:G18">
    <cfRule type="cellIs" dxfId="190" priority="9" operator="equal">
      <formula>"g"</formula>
    </cfRule>
    <cfRule type="cellIs" dxfId="189" priority="10" operator="equal">
      <formula>"f"</formula>
    </cfRule>
  </conditionalFormatting>
  <conditionalFormatting sqref="C21:G21">
    <cfRule type="cellIs" dxfId="188" priority="7" operator="equal">
      <formula>"g"</formula>
    </cfRule>
    <cfRule type="cellIs" dxfId="187" priority="8" operator="equal">
      <formula>"f"</formula>
    </cfRule>
  </conditionalFormatting>
  <conditionalFormatting sqref="C23:G23">
    <cfRule type="cellIs" dxfId="186" priority="5" operator="equal">
      <formula>"g"</formula>
    </cfRule>
    <cfRule type="cellIs" dxfId="185" priority="6" operator="equal">
      <formula>"f"</formula>
    </cfRule>
  </conditionalFormatting>
  <conditionalFormatting sqref="C25:F25">
    <cfRule type="cellIs" dxfId="184" priority="3" operator="equal">
      <formula>"g"</formula>
    </cfRule>
    <cfRule type="cellIs" dxfId="183" priority="4" operator="equal">
      <formula>"f"</formula>
    </cfRule>
  </conditionalFormatting>
  <conditionalFormatting sqref="C20:G20">
    <cfRule type="cellIs" dxfId="182" priority="1" operator="equal">
      <formula>"g"</formula>
    </cfRule>
    <cfRule type="cellIs" dxfId="181" priority="2" operator="equal">
      <formula>"f"</formula>
    </cfRule>
  </conditionalFormatting>
  <hyperlinks>
    <hyperlink ref="B1" location="'Titel'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BW75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56.83203125" style="18" customWidth="1"/>
    <col min="3" max="5" width="12.83203125" style="18" customWidth="1"/>
    <col min="6" max="6" width="1.5" style="18" customWidth="1"/>
    <col min="7" max="9" width="12.83203125" style="18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25" width="12.83203125" style="18" customWidth="1"/>
    <col min="26" max="26" width="1.5" style="18" customWidth="1"/>
    <col min="27" max="29" width="12.83203125" style="18" customWidth="1"/>
    <col min="30" max="30" width="1.5" style="18" customWidth="1"/>
    <col min="31" max="33" width="12.83203125" style="18" customWidth="1"/>
    <col min="34" max="34" width="1.5" style="18" customWidth="1"/>
    <col min="35" max="37" width="12.83203125" style="18" customWidth="1"/>
    <col min="38" max="38" width="1.5" style="18" customWidth="1"/>
    <col min="39" max="56" width="12.83203125" style="18" customWidth="1"/>
    <col min="57" max="57" width="1.5" style="18" customWidth="1"/>
    <col min="58" max="71" width="11.33203125" style="18" customWidth="1"/>
    <col min="72" max="16384" width="24.83203125" style="18"/>
  </cols>
  <sheetData>
    <row r="1" spans="1:75" ht="12.75" customHeight="1" x14ac:dyDescent="0.2">
      <c r="B1" s="143" t="s">
        <v>13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</row>
    <row r="2" spans="1:75" ht="12" customHeight="1" x14ac:dyDescent="0.2">
      <c r="B2" s="144" t="s">
        <v>117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6"/>
      <c r="BO2" s="147"/>
      <c r="BP2" s="147"/>
      <c r="BQ2" s="147"/>
      <c r="BR2" s="148"/>
      <c r="BS2" s="148"/>
    </row>
    <row r="3" spans="1:75" s="153" customFormat="1" ht="12" customHeight="1" x14ac:dyDescent="0.2">
      <c r="A3" s="18"/>
      <c r="B3" s="149"/>
      <c r="C3" s="383">
        <v>2020</v>
      </c>
      <c r="D3" s="384"/>
      <c r="E3" s="385"/>
      <c r="F3" s="345"/>
      <c r="G3" s="383">
        <v>2019</v>
      </c>
      <c r="H3" s="384"/>
      <c r="I3" s="385"/>
      <c r="J3" s="345"/>
      <c r="K3" s="384">
        <v>2018</v>
      </c>
      <c r="L3" s="384"/>
      <c r="M3" s="388"/>
      <c r="N3" s="345"/>
      <c r="O3" s="383">
        <v>2017</v>
      </c>
      <c r="P3" s="384"/>
      <c r="Q3" s="388"/>
      <c r="R3" s="345"/>
      <c r="S3" s="383">
        <v>2016</v>
      </c>
      <c r="T3" s="384"/>
      <c r="U3" s="388"/>
      <c r="V3" s="345"/>
      <c r="W3" s="383">
        <v>2015</v>
      </c>
      <c r="X3" s="384"/>
      <c r="Y3" s="388"/>
      <c r="Z3" s="345"/>
      <c r="AA3" s="383">
        <v>2014</v>
      </c>
      <c r="AB3" s="384"/>
      <c r="AC3" s="388"/>
      <c r="AD3" s="345"/>
      <c r="AE3" s="383">
        <v>2013</v>
      </c>
      <c r="AF3" s="384"/>
      <c r="AG3" s="388"/>
      <c r="AH3" s="150"/>
      <c r="AI3" s="383">
        <v>2012</v>
      </c>
      <c r="AJ3" s="384"/>
      <c r="AK3" s="388"/>
      <c r="AL3" s="150"/>
      <c r="AM3" s="383">
        <v>2011</v>
      </c>
      <c r="AN3" s="384"/>
      <c r="AO3" s="388"/>
      <c r="AP3" s="383">
        <v>2010</v>
      </c>
      <c r="AQ3" s="384"/>
      <c r="AR3" s="388"/>
      <c r="AS3" s="383">
        <v>2009</v>
      </c>
      <c r="AT3" s="384"/>
      <c r="AU3" s="388"/>
      <c r="AV3" s="383">
        <v>2008</v>
      </c>
      <c r="AW3" s="384"/>
      <c r="AX3" s="388"/>
      <c r="AY3" s="383">
        <v>2007</v>
      </c>
      <c r="AZ3" s="384"/>
      <c r="BA3" s="388"/>
      <c r="BB3" s="383">
        <v>2006</v>
      </c>
      <c r="BC3" s="384"/>
      <c r="BD3" s="385"/>
      <c r="BE3" s="150"/>
      <c r="BF3" s="389">
        <v>2005</v>
      </c>
      <c r="BG3" s="395"/>
      <c r="BH3" s="390">
        <v>2004</v>
      </c>
      <c r="BI3" s="390"/>
      <c r="BJ3" s="389">
        <v>2003</v>
      </c>
      <c r="BK3" s="390"/>
      <c r="BL3" s="389">
        <v>2002</v>
      </c>
      <c r="BM3" s="390"/>
      <c r="BN3" s="386">
        <v>2001</v>
      </c>
      <c r="BO3" s="387"/>
      <c r="BP3" s="386">
        <v>2000</v>
      </c>
      <c r="BQ3" s="414"/>
      <c r="BR3" s="386">
        <v>1998</v>
      </c>
      <c r="BS3" s="387"/>
      <c r="BT3" s="151"/>
      <c r="BU3" s="152"/>
      <c r="BW3" s="151"/>
    </row>
    <row r="4" spans="1:75" s="162" customFormat="1" ht="60.75" customHeight="1" x14ac:dyDescent="0.2">
      <c r="A4" s="18"/>
      <c r="B4" s="154" t="s">
        <v>118</v>
      </c>
      <c r="C4" s="155" t="s">
        <v>119</v>
      </c>
      <c r="D4" s="156" t="s">
        <v>173</v>
      </c>
      <c r="E4" s="156" t="s">
        <v>120</v>
      </c>
      <c r="F4" s="346"/>
      <c r="G4" s="155" t="s">
        <v>119</v>
      </c>
      <c r="H4" s="156" t="s">
        <v>173</v>
      </c>
      <c r="I4" s="156" t="s">
        <v>120</v>
      </c>
      <c r="J4" s="346"/>
      <c r="K4" s="336" t="s">
        <v>119</v>
      </c>
      <c r="L4" s="156" t="s">
        <v>173</v>
      </c>
      <c r="M4" s="156" t="s">
        <v>120</v>
      </c>
      <c r="N4" s="346"/>
      <c r="O4" s="155" t="s">
        <v>119</v>
      </c>
      <c r="P4" s="156" t="s">
        <v>173</v>
      </c>
      <c r="Q4" s="156" t="s">
        <v>120</v>
      </c>
      <c r="R4" s="346"/>
      <c r="S4" s="155" t="s">
        <v>119</v>
      </c>
      <c r="T4" s="156" t="s">
        <v>173</v>
      </c>
      <c r="U4" s="156" t="s">
        <v>120</v>
      </c>
      <c r="V4" s="346"/>
      <c r="W4" s="155" t="s">
        <v>119</v>
      </c>
      <c r="X4" s="156" t="s">
        <v>173</v>
      </c>
      <c r="Y4" s="156" t="s">
        <v>120</v>
      </c>
      <c r="Z4" s="346"/>
      <c r="AA4" s="155" t="s">
        <v>119</v>
      </c>
      <c r="AB4" s="156" t="s">
        <v>173</v>
      </c>
      <c r="AC4" s="156" t="s">
        <v>120</v>
      </c>
      <c r="AD4" s="346"/>
      <c r="AE4" s="155" t="s">
        <v>119</v>
      </c>
      <c r="AF4" s="156" t="s">
        <v>173</v>
      </c>
      <c r="AG4" s="156" t="s">
        <v>120</v>
      </c>
      <c r="AH4" s="157"/>
      <c r="AI4" s="155" t="s">
        <v>119</v>
      </c>
      <c r="AJ4" s="156" t="s">
        <v>173</v>
      </c>
      <c r="AK4" s="156" t="s">
        <v>120</v>
      </c>
      <c r="AL4" s="157"/>
      <c r="AM4" s="155" t="s">
        <v>119</v>
      </c>
      <c r="AN4" s="156" t="s">
        <v>173</v>
      </c>
      <c r="AO4" s="156" t="s">
        <v>120</v>
      </c>
      <c r="AP4" s="155" t="s">
        <v>119</v>
      </c>
      <c r="AQ4" s="156" t="s">
        <v>173</v>
      </c>
      <c r="AR4" s="156" t="s">
        <v>120</v>
      </c>
      <c r="AS4" s="155" t="s">
        <v>119</v>
      </c>
      <c r="AT4" s="156" t="s">
        <v>173</v>
      </c>
      <c r="AU4" s="158" t="s">
        <v>120</v>
      </c>
      <c r="AV4" s="155" t="s">
        <v>119</v>
      </c>
      <c r="AW4" s="156" t="s">
        <v>173</v>
      </c>
      <c r="AX4" s="156" t="s">
        <v>120</v>
      </c>
      <c r="AY4" s="155" t="s">
        <v>119</v>
      </c>
      <c r="AZ4" s="156" t="s">
        <v>173</v>
      </c>
      <c r="BA4" s="158" t="s">
        <v>120</v>
      </c>
      <c r="BB4" s="155" t="s">
        <v>119</v>
      </c>
      <c r="BC4" s="156" t="s">
        <v>173</v>
      </c>
      <c r="BD4" s="156" t="s">
        <v>120</v>
      </c>
      <c r="BE4" s="157"/>
      <c r="BF4" s="155" t="s">
        <v>174</v>
      </c>
      <c r="BG4" s="158" t="s">
        <v>173</v>
      </c>
      <c r="BH4" s="155" t="s">
        <v>174</v>
      </c>
      <c r="BI4" s="156" t="s">
        <v>173</v>
      </c>
      <c r="BJ4" s="155" t="s">
        <v>174</v>
      </c>
      <c r="BK4" s="156" t="s">
        <v>173</v>
      </c>
      <c r="BL4" s="155" t="s">
        <v>174</v>
      </c>
      <c r="BM4" s="159" t="s">
        <v>173</v>
      </c>
      <c r="BN4" s="155" t="s">
        <v>174</v>
      </c>
      <c r="BO4" s="159" t="s">
        <v>173</v>
      </c>
      <c r="BP4" s="155" t="s">
        <v>174</v>
      </c>
      <c r="BQ4" s="415" t="s">
        <v>173</v>
      </c>
      <c r="BR4" s="155" t="s">
        <v>174</v>
      </c>
      <c r="BS4" s="159" t="s">
        <v>173</v>
      </c>
      <c r="BT4" s="160"/>
      <c r="BU4" s="161"/>
      <c r="BW4" s="160"/>
    </row>
    <row r="5" spans="1:75" s="49" customFormat="1" ht="12" customHeight="1" x14ac:dyDescent="0.2">
      <c r="A5" s="18"/>
      <c r="B5" s="164" t="s">
        <v>121</v>
      </c>
      <c r="C5" s="360">
        <v>4564.2834493968403</v>
      </c>
      <c r="D5" s="361">
        <v>100</v>
      </c>
      <c r="E5" s="361"/>
      <c r="F5" s="347"/>
      <c r="G5" s="165">
        <v>4984.8884418645603</v>
      </c>
      <c r="H5" s="166">
        <v>100</v>
      </c>
      <c r="I5" s="166"/>
      <c r="J5" s="347"/>
      <c r="K5" s="337">
        <v>5080.5056824647199</v>
      </c>
      <c r="L5" s="166">
        <v>100</v>
      </c>
      <c r="M5" s="166"/>
      <c r="N5" s="347"/>
      <c r="O5" s="165">
        <v>5067.1426832699799</v>
      </c>
      <c r="P5" s="166">
        <v>100</v>
      </c>
      <c r="Q5" s="166"/>
      <c r="R5" s="347"/>
      <c r="S5" s="165">
        <v>5057.0602651827903</v>
      </c>
      <c r="T5" s="166">
        <v>100</v>
      </c>
      <c r="U5" s="166"/>
      <c r="V5" s="347"/>
      <c r="W5" s="165">
        <v>5056.6618916054003</v>
      </c>
      <c r="X5" s="166">
        <v>100</v>
      </c>
      <c r="Y5" s="166"/>
      <c r="Z5" s="347"/>
      <c r="AA5" s="165">
        <v>5431.7370825111502</v>
      </c>
      <c r="AB5" s="166">
        <v>100</v>
      </c>
      <c r="AC5" s="166"/>
      <c r="AD5" s="347"/>
      <c r="AE5" s="165">
        <v>5480.8990681974956</v>
      </c>
      <c r="AF5" s="166">
        <v>100</v>
      </c>
      <c r="AG5" s="166"/>
      <c r="AH5" s="167"/>
      <c r="AI5" s="165">
        <v>5511.3140870515899</v>
      </c>
      <c r="AJ5" s="166">
        <v>100</v>
      </c>
      <c r="AK5" s="166"/>
      <c r="AL5" s="167"/>
      <c r="AM5" s="165">
        <v>5393.98195666021</v>
      </c>
      <c r="AN5" s="166">
        <v>100</v>
      </c>
      <c r="AO5" s="166"/>
      <c r="AP5" s="165">
        <v>5498.2366812146302</v>
      </c>
      <c r="AQ5" s="166">
        <v>100</v>
      </c>
      <c r="AR5" s="166"/>
      <c r="AS5" s="165">
        <v>5374.39</v>
      </c>
      <c r="AT5" s="166">
        <v>100</v>
      </c>
      <c r="AU5" s="168"/>
      <c r="AV5" s="169">
        <v>5310.77</v>
      </c>
      <c r="AW5" s="166">
        <v>100</v>
      </c>
      <c r="AX5" s="166"/>
      <c r="AY5" s="169">
        <v>5377.0179914680448</v>
      </c>
      <c r="AZ5" s="166">
        <v>100</v>
      </c>
      <c r="BA5" s="168"/>
      <c r="BB5" s="169">
        <v>5135.0435765257325</v>
      </c>
      <c r="BC5" s="166">
        <v>100</v>
      </c>
      <c r="BD5" s="166"/>
      <c r="BE5" s="167"/>
      <c r="BF5" s="169">
        <v>8104.2892685999996</v>
      </c>
      <c r="BG5" s="168">
        <v>100</v>
      </c>
      <c r="BH5" s="170">
        <v>7683.56</v>
      </c>
      <c r="BI5" s="171">
        <v>100</v>
      </c>
      <c r="BJ5" s="169">
        <v>7751.6217583999996</v>
      </c>
      <c r="BK5" s="168">
        <v>100</v>
      </c>
      <c r="BL5" s="172">
        <v>7649.4216106000003</v>
      </c>
      <c r="BM5" s="166">
        <v>100</v>
      </c>
      <c r="BN5" s="173">
        <v>7663.7571723999999</v>
      </c>
      <c r="BO5" s="166">
        <v>100</v>
      </c>
      <c r="BP5" s="174">
        <v>7391.7758002999999</v>
      </c>
      <c r="BQ5" s="168">
        <v>100</v>
      </c>
      <c r="BR5" s="175">
        <v>7418</v>
      </c>
      <c r="BS5" s="166">
        <v>100</v>
      </c>
      <c r="BT5" s="176"/>
      <c r="BW5" s="176"/>
    </row>
    <row r="6" spans="1:75" ht="12" customHeight="1" x14ac:dyDescent="0.2">
      <c r="B6" s="177" t="s">
        <v>122</v>
      </c>
      <c r="C6" s="362"/>
      <c r="D6" s="363"/>
      <c r="E6" s="363"/>
      <c r="F6" s="348"/>
      <c r="G6" s="178"/>
      <c r="H6" s="179"/>
      <c r="I6" s="179"/>
      <c r="J6" s="348"/>
      <c r="K6" s="182"/>
      <c r="L6" s="179"/>
      <c r="M6" s="179"/>
      <c r="N6" s="348"/>
      <c r="O6" s="178"/>
      <c r="P6" s="179"/>
      <c r="Q6" s="179"/>
      <c r="R6" s="348"/>
      <c r="S6" s="178"/>
      <c r="T6" s="179"/>
      <c r="U6" s="179"/>
      <c r="V6" s="348"/>
      <c r="W6" s="178"/>
      <c r="X6" s="179"/>
      <c r="Y6" s="179"/>
      <c r="Z6" s="348"/>
      <c r="AA6" s="178"/>
      <c r="AB6" s="179"/>
      <c r="AC6" s="179"/>
      <c r="AD6" s="348"/>
      <c r="AE6" s="178"/>
      <c r="AF6" s="179"/>
      <c r="AG6" s="179"/>
      <c r="AH6" s="180"/>
      <c r="AI6" s="178"/>
      <c r="AJ6" s="179"/>
      <c r="AK6" s="179"/>
      <c r="AL6" s="180"/>
      <c r="AM6" s="178"/>
      <c r="AN6" s="179"/>
      <c r="AO6" s="179"/>
      <c r="AP6" s="178"/>
      <c r="AQ6" s="179"/>
      <c r="AR6" s="179"/>
      <c r="AS6" s="178"/>
      <c r="AT6" s="179"/>
      <c r="AU6" s="179"/>
      <c r="AV6" s="181"/>
      <c r="AW6" s="182"/>
      <c r="AX6" s="179"/>
      <c r="AY6" s="183"/>
      <c r="AZ6" s="177"/>
      <c r="BA6" s="184"/>
      <c r="BB6" s="183"/>
      <c r="BC6" s="177"/>
      <c r="BD6" s="177"/>
      <c r="BE6" s="180"/>
      <c r="BF6" s="183"/>
      <c r="BG6" s="185"/>
      <c r="BH6" s="186"/>
      <c r="BI6" s="187"/>
      <c r="BJ6" s="188"/>
      <c r="BK6" s="189"/>
      <c r="BL6" s="186"/>
      <c r="BM6" s="187"/>
      <c r="BN6" s="190"/>
      <c r="BO6" s="191"/>
      <c r="BP6" s="416"/>
      <c r="BQ6" s="192"/>
      <c r="BR6" s="193"/>
      <c r="BS6" s="194"/>
      <c r="BT6" s="147"/>
      <c r="BW6" s="147"/>
    </row>
    <row r="7" spans="1:75" ht="12" customHeight="1" x14ac:dyDescent="0.2">
      <c r="B7" s="195" t="s">
        <v>123</v>
      </c>
      <c r="C7" s="364">
        <v>26.7738218537311</v>
      </c>
      <c r="D7" s="365">
        <v>0.272737598321175</v>
      </c>
      <c r="E7" s="366">
        <v>1269819055.39393</v>
      </c>
      <c r="F7" s="340"/>
      <c r="G7" s="196">
        <v>21.862627409755198</v>
      </c>
      <c r="H7" s="197">
        <v>0.43857806778876773</v>
      </c>
      <c r="I7" s="198">
        <v>1024497675.07019</v>
      </c>
      <c r="J7" s="340"/>
      <c r="K7" s="200">
        <v>20.4226262826711</v>
      </c>
      <c r="L7" s="197">
        <v>0.40198018778247713</v>
      </c>
      <c r="M7" s="198">
        <v>946377736.38626897</v>
      </c>
      <c r="N7" s="340"/>
      <c r="O7" s="196">
        <v>25.0720759892085</v>
      </c>
      <c r="P7" s="197">
        <v>0.49479711854154329</v>
      </c>
      <c r="Q7" s="198">
        <v>1149330885.3297</v>
      </c>
      <c r="R7" s="340"/>
      <c r="S7" s="196">
        <v>24.536549143283001</v>
      </c>
      <c r="T7" s="197">
        <v>0.48519392407114442</v>
      </c>
      <c r="U7" s="198">
        <v>1110209314.0639999</v>
      </c>
      <c r="V7" s="340"/>
      <c r="W7" s="196">
        <v>23.502986728006</v>
      </c>
      <c r="X7" s="197">
        <v>0.46479252977193253</v>
      </c>
      <c r="Y7" s="198">
        <v>1051389666.94733</v>
      </c>
      <c r="Z7" s="340"/>
      <c r="AA7" s="196">
        <v>33.775350090235897</v>
      </c>
      <c r="AB7" s="197">
        <f>(AA7*AB5)/AA5</f>
        <v>0.6218148923110467</v>
      </c>
      <c r="AC7" s="198">
        <v>1434614100.19206</v>
      </c>
      <c r="AD7" s="340"/>
      <c r="AE7" s="196">
        <v>29.882652456250401</v>
      </c>
      <c r="AF7" s="200">
        <f>(AE7/AE$5)*100</f>
        <v>0.5452144271300714</v>
      </c>
      <c r="AG7" s="198">
        <v>1270779154.6761601</v>
      </c>
      <c r="AH7" s="199"/>
      <c r="AI7" s="196">
        <v>34.969127104119799</v>
      </c>
      <c r="AJ7" s="200">
        <f t="shared" ref="AJ7:AJ12" si="0">AI7/$AI$5*100</f>
        <v>0.63449708276066297</v>
      </c>
      <c r="AK7" s="198">
        <v>1441174644.0109701</v>
      </c>
      <c r="AL7" s="199"/>
      <c r="AM7" s="196">
        <v>37.483155541999999</v>
      </c>
      <c r="AN7" s="200">
        <f t="shared" ref="AN7:AN12" si="1">AM7/$AM$5*100</f>
        <v>0.69490695080501219</v>
      </c>
      <c r="AO7" s="198">
        <v>1536077610.8</v>
      </c>
      <c r="AP7" s="196">
        <v>37.839458723</v>
      </c>
      <c r="AQ7" s="200">
        <f t="shared" ref="AQ7:AQ12" si="2">AP7/$AP$5*100</f>
        <v>0.68821080133350654</v>
      </c>
      <c r="AR7" s="198">
        <v>1531214609.0999999</v>
      </c>
      <c r="AS7" s="196">
        <v>36.846658294000001</v>
      </c>
      <c r="AT7" s="200">
        <f t="shared" ref="AT7:AT12" si="3">AS7/$AS$5*100</f>
        <v>0.68559703136542005</v>
      </c>
      <c r="AU7" s="201">
        <v>1499499758.3</v>
      </c>
      <c r="AV7" s="196">
        <v>35.063831464000003</v>
      </c>
      <c r="AW7" s="200">
        <f t="shared" ref="AW7:AW12" si="4">AV7/$AV$5*100</f>
        <v>0.66024006808805502</v>
      </c>
      <c r="AX7" s="201">
        <v>1403335171.9000001</v>
      </c>
      <c r="AY7" s="202">
        <v>40.373099078000003</v>
      </c>
      <c r="AZ7" s="203">
        <f t="shared" ref="AZ7:AZ12" si="5">AY7/AY$5*100</f>
        <v>0.75084552705722407</v>
      </c>
      <c r="BA7" s="201">
        <v>1585462203.9000001</v>
      </c>
      <c r="BB7" s="202">
        <v>34.438364753000002</v>
      </c>
      <c r="BC7" s="203">
        <f t="shared" ref="BC7:BC12" si="6">BB7/BB$5*100</f>
        <v>0.67065379757303456</v>
      </c>
      <c r="BD7" s="198">
        <v>1341197041.5</v>
      </c>
      <c r="BE7" s="199"/>
      <c r="BF7" s="202">
        <v>38.787234456</v>
      </c>
      <c r="BG7" s="204">
        <f t="shared" ref="BG7:BG12" si="7">BF7/BF$5*100</f>
        <v>0.47860130815271873</v>
      </c>
      <c r="BH7" s="202">
        <v>34.149958511000001</v>
      </c>
      <c r="BI7" s="204">
        <f t="shared" ref="BI7:BI12" si="8">BH7/BH$5*100</f>
        <v>0.44445489474930888</v>
      </c>
      <c r="BJ7" s="203">
        <v>23.309883455000001</v>
      </c>
      <c r="BK7" s="205">
        <f t="shared" ref="BK7:BK12" si="9">BJ7/BJ$5*100</f>
        <v>0.3007097634729195</v>
      </c>
      <c r="BL7" s="203">
        <v>26.363516291</v>
      </c>
      <c r="BM7" s="205">
        <f t="shared" ref="BM7:BM12" si="10">BL7/BL$5*100</f>
        <v>0.34464718553971974</v>
      </c>
      <c r="BN7" s="203">
        <v>24.102604662000001</v>
      </c>
      <c r="BO7" s="205">
        <f t="shared" ref="BO7:BO12" si="11">BN7/BN$5*100</f>
        <v>0.31450115289146058</v>
      </c>
      <c r="BP7" s="202">
        <v>22.848372691000002</v>
      </c>
      <c r="BQ7" s="205">
        <f t="shared" ref="BQ7:BQ12" si="12">BP7/BP$5*100</f>
        <v>0.30910532608514296</v>
      </c>
      <c r="BR7" s="206">
        <v>26.396598140943944</v>
      </c>
      <c r="BS7" s="207">
        <v>0.35582194049999999</v>
      </c>
      <c r="BT7" s="147"/>
      <c r="BW7" s="147"/>
    </row>
    <row r="8" spans="1:75" ht="12" customHeight="1" x14ac:dyDescent="0.2">
      <c r="B8" s="195" t="s">
        <v>124</v>
      </c>
      <c r="C8" s="364">
        <v>5.1179068452838496</v>
      </c>
      <c r="D8" s="365">
        <v>5.2134716852898701E-2</v>
      </c>
      <c r="E8" s="366">
        <v>242730218.77027401</v>
      </c>
      <c r="F8" s="341"/>
      <c r="G8" s="196">
        <v>6.3568932891278704</v>
      </c>
      <c r="H8" s="197">
        <v>0.12752328087707659</v>
      </c>
      <c r="I8" s="198">
        <v>297888367.821464</v>
      </c>
      <c r="J8" s="341"/>
      <c r="K8" s="200">
        <v>5.8766362627540403</v>
      </c>
      <c r="L8" s="197">
        <v>0.11567030193543827</v>
      </c>
      <c r="M8" s="198">
        <v>272321377.619766</v>
      </c>
      <c r="N8" s="341"/>
      <c r="O8" s="196">
        <v>6.4173656891190998</v>
      </c>
      <c r="P8" s="197">
        <v>0.12664663480480048</v>
      </c>
      <c r="Q8" s="198">
        <v>294178934.051346</v>
      </c>
      <c r="R8" s="341"/>
      <c r="S8" s="196">
        <v>7.8605371796158199</v>
      </c>
      <c r="T8" s="197">
        <v>0.15543688956476567</v>
      </c>
      <c r="U8" s="198">
        <v>355667031.22736597</v>
      </c>
      <c r="V8" s="341"/>
      <c r="W8" s="196">
        <v>8.4803618406484205</v>
      </c>
      <c r="X8" s="197">
        <v>0.16770672080580923</v>
      </c>
      <c r="Y8" s="198">
        <v>379363053.48833603</v>
      </c>
      <c r="Z8" s="341"/>
      <c r="AA8" s="196">
        <v>8.8225215830364192</v>
      </c>
      <c r="AB8" s="197">
        <f>(AA8*AB5)/AA5</f>
        <v>0.16242541656595927</v>
      </c>
      <c r="AC8" s="198">
        <v>374738198.96634799</v>
      </c>
      <c r="AD8" s="341"/>
      <c r="AE8" s="196">
        <v>11.224874772476101</v>
      </c>
      <c r="AF8" s="200">
        <f t="shared" ref="AF8:AF25" si="13">(AE8/AE$5)*100</f>
        <v>0.20479988105614991</v>
      </c>
      <c r="AG8" s="198">
        <v>477345071.54599297</v>
      </c>
      <c r="AH8" s="208"/>
      <c r="AI8" s="196">
        <v>12.572876984521301</v>
      </c>
      <c r="AJ8" s="200">
        <f t="shared" si="0"/>
        <v>0.22812847872452618</v>
      </c>
      <c r="AK8" s="198">
        <v>518163105.94228601</v>
      </c>
      <c r="AL8" s="208"/>
      <c r="AM8" s="196">
        <v>13.582346422000001</v>
      </c>
      <c r="AN8" s="200">
        <f t="shared" si="1"/>
        <v>0.25180555906808738</v>
      </c>
      <c r="AO8" s="198">
        <v>556611041.41999996</v>
      </c>
      <c r="AP8" s="196">
        <v>16.448908396</v>
      </c>
      <c r="AQ8" s="200">
        <f t="shared" si="2"/>
        <v>0.29916697569967521</v>
      </c>
      <c r="AR8" s="198">
        <v>665622862.75999999</v>
      </c>
      <c r="AS8" s="196">
        <v>17.590284575999998</v>
      </c>
      <c r="AT8" s="200">
        <f t="shared" si="3"/>
        <v>0.3272982529366123</v>
      </c>
      <c r="AU8" s="201">
        <v>715848565.15999997</v>
      </c>
      <c r="AV8" s="196">
        <v>15.202436497000001</v>
      </c>
      <c r="AW8" s="200">
        <f t="shared" si="4"/>
        <v>0.28625672919369505</v>
      </c>
      <c r="AX8" s="201">
        <v>608436469.85000002</v>
      </c>
      <c r="AY8" s="196">
        <v>18.020583668</v>
      </c>
      <c r="AZ8" s="200">
        <f t="shared" si="5"/>
        <v>0.33514084752169448</v>
      </c>
      <c r="BA8" s="201">
        <v>707673053.37</v>
      </c>
      <c r="BB8" s="196">
        <v>18.384042833999999</v>
      </c>
      <c r="BC8" s="200">
        <f t="shared" si="6"/>
        <v>0.35801142794660124</v>
      </c>
      <c r="BD8" s="198">
        <v>715963839.61000001</v>
      </c>
      <c r="BE8" s="208"/>
      <c r="BF8" s="196">
        <v>21.071788406</v>
      </c>
      <c r="BG8" s="209">
        <f t="shared" si="7"/>
        <v>0.26000785149220262</v>
      </c>
      <c r="BH8" s="200">
        <v>21.967254101000002</v>
      </c>
      <c r="BI8" s="205">
        <f t="shared" si="8"/>
        <v>0.28589942814268388</v>
      </c>
      <c r="BJ8" s="200">
        <v>20.490238672</v>
      </c>
      <c r="BK8" s="205">
        <f t="shared" si="9"/>
        <v>0.26433486192480782</v>
      </c>
      <c r="BL8" s="200">
        <v>20.959999062000001</v>
      </c>
      <c r="BM8" s="205">
        <f t="shared" si="10"/>
        <v>0.27400763258956984</v>
      </c>
      <c r="BN8" s="200">
        <v>22.790928805</v>
      </c>
      <c r="BO8" s="205">
        <f t="shared" si="11"/>
        <v>0.29738584211773428</v>
      </c>
      <c r="BP8" s="196">
        <v>21.660181322</v>
      </c>
      <c r="BQ8" s="210">
        <f t="shared" si="12"/>
        <v>0.29303082110689704</v>
      </c>
      <c r="BR8" s="206">
        <v>23.258826898714929</v>
      </c>
      <c r="BS8" s="207">
        <v>0.31352528369999999</v>
      </c>
      <c r="BT8" s="147"/>
      <c r="BW8" s="147"/>
    </row>
    <row r="9" spans="1:75" ht="12" customHeight="1" x14ac:dyDescent="0.2">
      <c r="B9" s="195" t="s">
        <v>125</v>
      </c>
      <c r="C9" s="364">
        <v>16.7321093297946</v>
      </c>
      <c r="D9" s="365">
        <v>0.17044542009677899</v>
      </c>
      <c r="E9" s="367">
        <v>793564377.173406</v>
      </c>
      <c r="F9" s="340"/>
      <c r="G9" s="196">
        <v>13.308790833678501</v>
      </c>
      <c r="H9" s="197">
        <v>0.26698272165746695</v>
      </c>
      <c r="I9" s="211">
        <v>623659042.05160499</v>
      </c>
      <c r="J9" s="340"/>
      <c r="K9" s="200">
        <v>16.562064642918202</v>
      </c>
      <c r="L9" s="197">
        <v>0.32599244402150535</v>
      </c>
      <c r="M9" s="211">
        <v>767480588.91659701</v>
      </c>
      <c r="N9" s="340"/>
      <c r="O9" s="196">
        <v>14.904785502169499</v>
      </c>
      <c r="P9" s="197">
        <v>0.29414576288487287</v>
      </c>
      <c r="Q9" s="211">
        <v>683251371.93390298</v>
      </c>
      <c r="R9" s="340"/>
      <c r="S9" s="196">
        <v>15.901603018095701</v>
      </c>
      <c r="T9" s="197">
        <v>0.31444361317139508</v>
      </c>
      <c r="U9" s="211">
        <v>719502472.66416895</v>
      </c>
      <c r="V9" s="340"/>
      <c r="W9" s="196">
        <v>17.985573286426899</v>
      </c>
      <c r="X9" s="197">
        <v>0.35568075683060546</v>
      </c>
      <c r="Y9" s="211">
        <v>804572037.00584495</v>
      </c>
      <c r="Z9" s="340"/>
      <c r="AA9" s="196">
        <v>22.609058962251201</v>
      </c>
      <c r="AB9" s="197">
        <f>(AA9*AB5)/AA5</f>
        <v>0.41623993611632598</v>
      </c>
      <c r="AC9" s="211">
        <v>960323866.15279102</v>
      </c>
      <c r="AD9" s="340"/>
      <c r="AE9" s="196">
        <v>23.654623284081602</v>
      </c>
      <c r="AF9" s="200">
        <f t="shared" si="13"/>
        <v>0.43158290254487214</v>
      </c>
      <c r="AG9" s="198">
        <v>1005928179.40566</v>
      </c>
      <c r="AH9" s="199"/>
      <c r="AI9" s="196">
        <v>34.588663590421199</v>
      </c>
      <c r="AJ9" s="200">
        <f t="shared" si="0"/>
        <v>0.62759376519085741</v>
      </c>
      <c r="AK9" s="198">
        <v>1425494688.16646</v>
      </c>
      <c r="AL9" s="199"/>
      <c r="AM9" s="196">
        <v>25.112730598999999</v>
      </c>
      <c r="AN9" s="200">
        <f t="shared" si="1"/>
        <v>0.46556942164020587</v>
      </c>
      <c r="AO9" s="198">
        <v>1029131690.3</v>
      </c>
      <c r="AP9" s="196">
        <v>37.770003465000002</v>
      </c>
      <c r="AQ9" s="200">
        <f t="shared" si="2"/>
        <v>0.6869475734656102</v>
      </c>
      <c r="AR9" s="198">
        <v>1528404027</v>
      </c>
      <c r="AS9" s="196">
        <v>37.206333604999998</v>
      </c>
      <c r="AT9" s="200">
        <f t="shared" si="3"/>
        <v>0.69228942456725318</v>
      </c>
      <c r="AU9" s="201">
        <v>1514136989.0999999</v>
      </c>
      <c r="AV9" s="196">
        <v>41.062958006000002</v>
      </c>
      <c r="AW9" s="200">
        <f t="shared" si="4"/>
        <v>0.77320158858319976</v>
      </c>
      <c r="AX9" s="201">
        <v>1643434012.4000001</v>
      </c>
      <c r="AY9" s="202">
        <v>41.492445066000002</v>
      </c>
      <c r="AZ9" s="203">
        <f t="shared" si="5"/>
        <v>0.77166275306941368</v>
      </c>
      <c r="BA9" s="201">
        <v>1629419214.8</v>
      </c>
      <c r="BB9" s="202">
        <v>32.924007746999997</v>
      </c>
      <c r="BC9" s="203">
        <f t="shared" si="6"/>
        <v>0.64116316164303555</v>
      </c>
      <c r="BD9" s="198">
        <v>1282220631</v>
      </c>
      <c r="BE9" s="199"/>
      <c r="BF9" s="202">
        <v>22.752318371000001</v>
      </c>
      <c r="BG9" s="212">
        <f t="shared" si="7"/>
        <v>0.28074415432274447</v>
      </c>
      <c r="BH9" s="203">
        <v>25.631706098999999</v>
      </c>
      <c r="BI9" s="213">
        <f t="shared" si="8"/>
        <v>0.33359153958581694</v>
      </c>
      <c r="BJ9" s="203">
        <v>25.852742320000001</v>
      </c>
      <c r="BK9" s="205">
        <f t="shared" si="9"/>
        <v>0.3335139810193245</v>
      </c>
      <c r="BL9" s="203">
        <v>23.468891721999999</v>
      </c>
      <c r="BM9" s="205">
        <f t="shared" si="10"/>
        <v>0.3068060948487733</v>
      </c>
      <c r="BN9" s="203">
        <v>25.93232652</v>
      </c>
      <c r="BO9" s="205">
        <f t="shared" si="11"/>
        <v>0.3383761507135406</v>
      </c>
      <c r="BP9" s="202">
        <v>23.237666096000002</v>
      </c>
      <c r="BQ9" s="210">
        <f t="shared" si="12"/>
        <v>0.31437190093153106</v>
      </c>
      <c r="BR9" s="206">
        <v>20.324628231377361</v>
      </c>
      <c r="BS9" s="207">
        <v>0.2739727528</v>
      </c>
      <c r="BT9" s="147"/>
      <c r="BW9" s="147"/>
    </row>
    <row r="10" spans="1:75" ht="12" customHeight="1" x14ac:dyDescent="0.2">
      <c r="B10" s="195" t="s">
        <v>126</v>
      </c>
      <c r="C10" s="364">
        <v>14.2695586340791</v>
      </c>
      <c r="D10" s="365">
        <v>0.14536008987523602</v>
      </c>
      <c r="E10" s="367">
        <v>676771421.15179706</v>
      </c>
      <c r="F10" s="340"/>
      <c r="G10" s="196">
        <v>10.415059647633701</v>
      </c>
      <c r="H10" s="197">
        <v>0.20893265253771709</v>
      </c>
      <c r="I10" s="211">
        <v>488056819.28042001</v>
      </c>
      <c r="J10" s="340"/>
      <c r="K10" s="200">
        <v>10.379229826981501</v>
      </c>
      <c r="L10" s="197">
        <v>0.20429521145513599</v>
      </c>
      <c r="M10" s="211">
        <v>480970071.778983</v>
      </c>
      <c r="N10" s="340"/>
      <c r="O10" s="196">
        <v>10.1728552270477</v>
      </c>
      <c r="P10" s="197">
        <v>0.20076117573391183</v>
      </c>
      <c r="Q10" s="211">
        <v>466334607.05312502</v>
      </c>
      <c r="R10" s="340"/>
      <c r="S10" s="196">
        <v>10.4527208395731</v>
      </c>
      <c r="T10" s="197">
        <v>0.2066955956910132</v>
      </c>
      <c r="U10" s="211">
        <v>472955995.79379898</v>
      </c>
      <c r="V10" s="340"/>
      <c r="W10" s="196">
        <v>10.236365390451001</v>
      </c>
      <c r="X10" s="197">
        <v>0.20243325754969818</v>
      </c>
      <c r="Y10" s="211">
        <v>457916643.66610098</v>
      </c>
      <c r="Z10" s="340"/>
      <c r="AA10" s="196">
        <v>9.4442566070409892</v>
      </c>
      <c r="AB10" s="197">
        <f>(AA10*AB5)/AA5</f>
        <v>0.1738717552705038</v>
      </c>
      <c r="AC10" s="211">
        <v>401146506.49350101</v>
      </c>
      <c r="AD10" s="340"/>
      <c r="AE10" s="196">
        <v>9.3879031670527802</v>
      </c>
      <c r="AF10" s="200">
        <f t="shared" si="13"/>
        <v>0.17128400012920109</v>
      </c>
      <c r="AG10" s="198">
        <v>399226663.97418803</v>
      </c>
      <c r="AH10" s="199"/>
      <c r="AI10" s="196">
        <v>7.9325657050033804</v>
      </c>
      <c r="AJ10" s="200">
        <f t="shared" si="0"/>
        <v>0.14393238308882333</v>
      </c>
      <c r="AK10" s="198">
        <v>326923017.60815299</v>
      </c>
      <c r="AL10" s="199"/>
      <c r="AM10" s="196">
        <v>6.8380665036000003</v>
      </c>
      <c r="AN10" s="200">
        <f t="shared" si="1"/>
        <v>0.126772142705385</v>
      </c>
      <c r="AO10" s="198">
        <v>280227230.22000003</v>
      </c>
      <c r="AP10" s="214">
        <v>8.7376960793999991</v>
      </c>
      <c r="AQ10" s="215">
        <f t="shared" si="2"/>
        <v>0.15891815114568206</v>
      </c>
      <c r="AR10" s="198">
        <v>353580319.01999998</v>
      </c>
      <c r="AS10" s="196">
        <v>7.2389830967000002</v>
      </c>
      <c r="AT10" s="200">
        <f t="shared" si="3"/>
        <v>0.13469404149494174</v>
      </c>
      <c r="AU10" s="201">
        <v>294595328.49000001</v>
      </c>
      <c r="AV10" s="196">
        <v>6.7278300061999996</v>
      </c>
      <c r="AW10" s="200">
        <f t="shared" si="4"/>
        <v>0.12668275986721322</v>
      </c>
      <c r="AX10" s="201">
        <v>269263228.93000001</v>
      </c>
      <c r="AY10" s="202">
        <v>7.3057373328999997</v>
      </c>
      <c r="AZ10" s="203">
        <f t="shared" si="5"/>
        <v>0.13586968361445584</v>
      </c>
      <c r="BA10" s="201">
        <v>286898223.75999999</v>
      </c>
      <c r="BB10" s="202">
        <v>6.3003384126000004</v>
      </c>
      <c r="BC10" s="203">
        <f t="shared" si="6"/>
        <v>0.1226929882620915</v>
      </c>
      <c r="BD10" s="198">
        <v>245365751.24000001</v>
      </c>
      <c r="BE10" s="199"/>
      <c r="BF10" s="202">
        <v>5.7369600145000001</v>
      </c>
      <c r="BG10" s="212">
        <f t="shared" si="7"/>
        <v>7.078918118986452E-2</v>
      </c>
      <c r="BH10" s="203">
        <v>6.6694561840000004</v>
      </c>
      <c r="BI10" s="213">
        <f t="shared" si="8"/>
        <v>8.6801641218393566E-2</v>
      </c>
      <c r="BJ10" s="203">
        <v>5.9134792028999996</v>
      </c>
      <c r="BK10" s="205">
        <f t="shared" si="9"/>
        <v>7.6286993705438386E-2</v>
      </c>
      <c r="BL10" s="203">
        <v>6.6123332809999997</v>
      </c>
      <c r="BM10" s="205">
        <f t="shared" si="10"/>
        <v>8.6442264756816642E-2</v>
      </c>
      <c r="BN10" s="203">
        <v>6.9456072767999997</v>
      </c>
      <c r="BO10" s="205">
        <f t="shared" si="11"/>
        <v>9.0629271264148076E-2</v>
      </c>
      <c r="BP10" s="202">
        <v>5.2018974741999999</v>
      </c>
      <c r="BQ10" s="210">
        <f t="shared" si="12"/>
        <v>7.0374124090572088E-2</v>
      </c>
      <c r="BR10" s="206">
        <v>8.1597696191913478</v>
      </c>
      <c r="BS10" s="207">
        <v>0.1099923954</v>
      </c>
      <c r="BT10" s="147"/>
      <c r="BW10" s="147"/>
    </row>
    <row r="11" spans="1:75" ht="12" customHeight="1" x14ac:dyDescent="0.2">
      <c r="B11" s="195" t="s">
        <v>127</v>
      </c>
      <c r="C11" s="364">
        <v>5.9088441085276697</v>
      </c>
      <c r="D11" s="365">
        <v>6.0191778365384203E-2</v>
      </c>
      <c r="E11" s="367">
        <v>280242502.74583</v>
      </c>
      <c r="F11" s="342"/>
      <c r="G11" s="196">
        <v>4.83254254505382</v>
      </c>
      <c r="H11" s="197">
        <v>9.6943845412240423E-2</v>
      </c>
      <c r="I11" s="211">
        <v>226456249.25558001</v>
      </c>
      <c r="J11" s="342"/>
      <c r="K11" s="200">
        <v>3.9558391026590298</v>
      </c>
      <c r="L11" s="197">
        <v>7.786309768951824E-2</v>
      </c>
      <c r="M11" s="211">
        <v>183312273.53748101</v>
      </c>
      <c r="N11" s="342"/>
      <c r="O11" s="196">
        <v>5.4005754003644197</v>
      </c>
      <c r="P11" s="197">
        <v>0.10658029066746677</v>
      </c>
      <c r="Q11" s="211">
        <v>247568175.40208</v>
      </c>
      <c r="R11" s="342"/>
      <c r="S11" s="196">
        <v>5.8194203296449203</v>
      </c>
      <c r="T11" s="197">
        <v>0.11507516273260338</v>
      </c>
      <c r="U11" s="211">
        <v>263312278.13238901</v>
      </c>
      <c r="V11" s="342"/>
      <c r="W11" s="196">
        <v>5.6242773403147597</v>
      </c>
      <c r="X11" s="197">
        <v>0.1112251018730689</v>
      </c>
      <c r="Y11" s="211">
        <v>251598111.68198001</v>
      </c>
      <c r="Z11" s="342"/>
      <c r="AA11" s="196">
        <v>7.6726660523227697</v>
      </c>
      <c r="AB11" s="197">
        <f>(AA11*AB5)/AA5</f>
        <v>0.14125621206937383</v>
      </c>
      <c r="AC11" s="211">
        <v>325897877.45558602</v>
      </c>
      <c r="AD11" s="342"/>
      <c r="AE11" s="214">
        <v>5.4884138915513399</v>
      </c>
      <c r="AF11" s="200">
        <f t="shared" si="13"/>
        <v>0.10013710931838626</v>
      </c>
      <c r="AG11" s="198">
        <v>233398356.31490701</v>
      </c>
      <c r="AH11" s="216"/>
      <c r="AI11" s="214">
        <v>6.4406896108127798</v>
      </c>
      <c r="AJ11" s="200">
        <f t="shared" si="0"/>
        <v>0.11686304770662022</v>
      </c>
      <c r="AK11" s="198">
        <v>265438669.06974399</v>
      </c>
      <c r="AL11" s="216"/>
      <c r="AM11" s="214">
        <v>7.1122808960999997</v>
      </c>
      <c r="AN11" s="200">
        <f t="shared" si="1"/>
        <v>0.13185585256395088</v>
      </c>
      <c r="AO11" s="198">
        <v>291464666.94999999</v>
      </c>
      <c r="AP11" s="214">
        <v>8.8985127008999996</v>
      </c>
      <c r="AQ11" s="215">
        <f t="shared" si="2"/>
        <v>0.16184302744374049</v>
      </c>
      <c r="AR11" s="198">
        <v>360087937.48000002</v>
      </c>
      <c r="AS11" s="214">
        <v>10.208610910999999</v>
      </c>
      <c r="AT11" s="215">
        <f t="shared" si="3"/>
        <v>0.18994920188151582</v>
      </c>
      <c r="AU11" s="201">
        <v>415446347.17000002</v>
      </c>
      <c r="AV11" s="214">
        <v>8.5627521767000001</v>
      </c>
      <c r="AW11" s="203">
        <f t="shared" si="4"/>
        <v>0.16123372273135533</v>
      </c>
      <c r="AX11" s="201">
        <v>342701033.99000001</v>
      </c>
      <c r="AY11" s="214">
        <v>11.142575971999999</v>
      </c>
      <c r="AZ11" s="203">
        <f t="shared" si="5"/>
        <v>0.20722593805117306</v>
      </c>
      <c r="BA11" s="201">
        <v>437571884.80000001</v>
      </c>
      <c r="BB11" s="214">
        <v>9.8115945880000002</v>
      </c>
      <c r="BC11" s="217">
        <f t="shared" si="6"/>
        <v>0.19107130137809519</v>
      </c>
      <c r="BD11" s="198">
        <v>382111105.68000001</v>
      </c>
      <c r="BE11" s="216"/>
      <c r="BF11" s="391">
        <v>6.52</v>
      </c>
      <c r="BG11" s="393">
        <f t="shared" si="7"/>
        <v>8.045122507240314E-2</v>
      </c>
      <c r="BH11" s="203">
        <v>15.095876517000001</v>
      </c>
      <c r="BI11" s="213">
        <f t="shared" si="8"/>
        <v>0.19646982020053205</v>
      </c>
      <c r="BJ11" s="203">
        <v>6.9848732693000004</v>
      </c>
      <c r="BK11" s="205">
        <f t="shared" si="9"/>
        <v>9.0108540986676547E-2</v>
      </c>
      <c r="BL11" s="203">
        <v>8.2195931782000002</v>
      </c>
      <c r="BM11" s="205">
        <f t="shared" si="10"/>
        <v>0.10745378666028682</v>
      </c>
      <c r="BN11" s="203">
        <v>5.3270431157000004</v>
      </c>
      <c r="BO11" s="205">
        <f t="shared" si="11"/>
        <v>6.9509549896552517E-2</v>
      </c>
      <c r="BP11" s="202">
        <v>9.3293508263000007</v>
      </c>
      <c r="BQ11" s="210">
        <f t="shared" si="12"/>
        <v>0.12621257838909783</v>
      </c>
      <c r="BR11" s="206">
        <v>4.6026445518331425</v>
      </c>
      <c r="BS11" s="207">
        <v>6.2042915800000001E-2</v>
      </c>
      <c r="BT11" s="147"/>
      <c r="BW11" s="147"/>
    </row>
    <row r="12" spans="1:75" ht="12" customHeight="1" x14ac:dyDescent="0.2">
      <c r="A12" s="49"/>
      <c r="B12" s="195" t="s">
        <v>128</v>
      </c>
      <c r="C12" s="368">
        <v>0.614365141107583</v>
      </c>
      <c r="D12" s="369">
        <v>6.2583696116802799E-3</v>
      </c>
      <c r="E12" s="367">
        <v>29137885.782992002</v>
      </c>
      <c r="F12" s="343"/>
      <c r="G12" s="218" t="s">
        <v>96</v>
      </c>
      <c r="H12" s="200"/>
      <c r="I12" s="211"/>
      <c r="J12" s="343"/>
      <c r="K12" s="338"/>
      <c r="L12" s="200"/>
      <c r="M12" s="211"/>
      <c r="N12" s="343"/>
      <c r="O12" s="218"/>
      <c r="P12" s="200"/>
      <c r="Q12" s="211"/>
      <c r="R12" s="343"/>
      <c r="S12" s="218"/>
      <c r="T12" s="200"/>
      <c r="U12" s="211"/>
      <c r="V12" s="343"/>
      <c r="W12" s="218"/>
      <c r="X12" s="200"/>
      <c r="Y12" s="211">
        <v>53778545.996264502</v>
      </c>
      <c r="Z12" s="343"/>
      <c r="AA12" s="218" t="s">
        <v>96</v>
      </c>
      <c r="AB12" s="200">
        <f>(AA12/AA$5)*100</f>
        <v>0</v>
      </c>
      <c r="AC12" s="211" t="s">
        <v>96</v>
      </c>
      <c r="AD12" s="343"/>
      <c r="AE12" s="218" t="s">
        <v>96</v>
      </c>
      <c r="AF12" s="200">
        <f t="shared" si="13"/>
        <v>0</v>
      </c>
      <c r="AG12" s="211" t="s">
        <v>96</v>
      </c>
      <c r="AH12" s="219"/>
      <c r="AI12" s="218" t="s">
        <v>96</v>
      </c>
      <c r="AJ12" s="200">
        <f t="shared" si="0"/>
        <v>0</v>
      </c>
      <c r="AK12" s="211" t="s">
        <v>96</v>
      </c>
      <c r="AL12" s="219"/>
      <c r="AM12" s="214">
        <v>1.6583493949999999</v>
      </c>
      <c r="AN12" s="200">
        <f t="shared" si="1"/>
        <v>3.0744437195462913E-2</v>
      </c>
      <c r="AO12" s="198">
        <v>67959950.003999993</v>
      </c>
      <c r="AP12" s="214">
        <v>1.7821105691000001</v>
      </c>
      <c r="AQ12" s="215">
        <f t="shared" si="2"/>
        <v>3.2412401874018802E-2</v>
      </c>
      <c r="AR12" s="198">
        <v>72115030.988999993</v>
      </c>
      <c r="AS12" s="214">
        <v>2.3572316622999998</v>
      </c>
      <c r="AT12" s="215">
        <f t="shared" si="3"/>
        <v>4.3860450438096221E-2</v>
      </c>
      <c r="AU12" s="201">
        <v>95929141.790999994</v>
      </c>
      <c r="AV12" s="214">
        <v>2.3232458351999998</v>
      </c>
      <c r="AW12" s="220">
        <f t="shared" si="4"/>
        <v>4.3745932043752593E-2</v>
      </c>
      <c r="AX12" s="201">
        <v>92981641.121999994</v>
      </c>
      <c r="AY12" s="202">
        <v>1.7310486383000001</v>
      </c>
      <c r="AZ12" s="203">
        <f t="shared" si="5"/>
        <v>3.2193469336474836E-2</v>
      </c>
      <c r="BA12" s="201">
        <v>67978734.648000002</v>
      </c>
      <c r="BB12" s="221">
        <v>1.4743944063000001</v>
      </c>
      <c r="BC12" s="222">
        <f t="shared" si="6"/>
        <v>2.8712403007445278E-2</v>
      </c>
      <c r="BD12" s="198">
        <v>57420072.928999998</v>
      </c>
      <c r="BE12" s="219"/>
      <c r="BF12" s="392"/>
      <c r="BG12" s="394">
        <f t="shared" si="7"/>
        <v>0</v>
      </c>
      <c r="BH12" s="220">
        <v>1.1488462045000001</v>
      </c>
      <c r="BI12" s="223">
        <f t="shared" si="8"/>
        <v>1.4952004077536975E-2</v>
      </c>
      <c r="BJ12" s="220">
        <v>1.5399218823</v>
      </c>
      <c r="BK12" s="224">
        <f t="shared" si="9"/>
        <v>1.9865802670664016E-2</v>
      </c>
      <c r="BL12" s="220">
        <v>2.3309044140999999</v>
      </c>
      <c r="BM12" s="224">
        <f t="shared" si="10"/>
        <v>3.0471642599356866E-2</v>
      </c>
      <c r="BN12" s="220">
        <v>1.5215507923</v>
      </c>
      <c r="BO12" s="224">
        <f t="shared" si="11"/>
        <v>1.9853849203099263E-2</v>
      </c>
      <c r="BP12" s="417">
        <v>2.4713991869999998</v>
      </c>
      <c r="BQ12" s="225">
        <f t="shared" si="12"/>
        <v>3.343444462830835E-2</v>
      </c>
      <c r="BR12" s="206">
        <v>2.6332250459608759</v>
      </c>
      <c r="BS12" s="207">
        <v>3.5495454400000001E-2</v>
      </c>
      <c r="BT12" s="147"/>
      <c r="BW12" s="147"/>
    </row>
    <row r="13" spans="1:75" s="241" customFormat="1" ht="12" customHeight="1" x14ac:dyDescent="0.2">
      <c r="A13" s="18"/>
      <c r="B13" s="226" t="s">
        <v>129</v>
      </c>
      <c r="C13" s="370">
        <v>69.416605912523906</v>
      </c>
      <c r="D13" s="371">
        <v>0.70712797312315401</v>
      </c>
      <c r="E13" s="372">
        <v>3292265461.01823</v>
      </c>
      <c r="F13" s="349"/>
      <c r="G13" s="227">
        <v>57.414845305751498</v>
      </c>
      <c r="H13" s="228">
        <v>1.1517779379687765</v>
      </c>
      <c r="I13" s="234">
        <v>2690498924.38868</v>
      </c>
      <c r="J13" s="349"/>
      <c r="K13" s="231">
        <v>58.193385493188202</v>
      </c>
      <c r="L13" s="228">
        <v>1.1454250645568942</v>
      </c>
      <c r="M13" s="229">
        <v>2696662205.6061101</v>
      </c>
      <c r="N13" s="349"/>
      <c r="O13" s="227">
        <v>63.071000686597998</v>
      </c>
      <c r="P13" s="228">
        <v>1.2447054410928169</v>
      </c>
      <c r="Q13" s="229">
        <v>2891242396.08075</v>
      </c>
      <c r="R13" s="349"/>
      <c r="S13" s="227">
        <v>65.303173819802794</v>
      </c>
      <c r="T13" s="228">
        <v>1.2913267866196245</v>
      </c>
      <c r="U13" s="229">
        <v>2954783551.2367702</v>
      </c>
      <c r="V13" s="349"/>
      <c r="W13" s="227">
        <v>67.031741564123394</v>
      </c>
      <c r="X13" s="228">
        <v>1.3256124890494114</v>
      </c>
      <c r="Y13" s="229">
        <v>2998618058.7858601</v>
      </c>
      <c r="Z13" s="349"/>
      <c r="AA13" s="227">
        <v>83.371867233105405</v>
      </c>
      <c r="AB13" s="231">
        <f>(AA13*AB5)/AA5</f>
        <v>1.5349024808572231</v>
      </c>
      <c r="AC13" s="229">
        <v>3541235130.7212801</v>
      </c>
      <c r="AD13" s="349"/>
      <c r="AE13" s="227">
        <v>80.621608679734706</v>
      </c>
      <c r="AF13" s="231">
        <f t="shared" si="13"/>
        <v>1.4709559084482238</v>
      </c>
      <c r="AG13" s="229">
        <v>3428486138.4597602</v>
      </c>
      <c r="AH13" s="230"/>
      <c r="AI13" s="227">
        <f>SUM(AI7:AI12)+1.58</f>
        <v>98.083922994878463</v>
      </c>
      <c r="AJ13" s="231">
        <f>SUM(AJ7:AJ12)</f>
        <v>1.75101475747149</v>
      </c>
      <c r="AK13" s="229">
        <f>SUM(AK7:AK12)+65000000</f>
        <v>4042194124.7976131</v>
      </c>
      <c r="AL13" s="230"/>
      <c r="AM13" s="227">
        <f>SUM(AM7:AM12)</f>
        <v>91.786929357700004</v>
      </c>
      <c r="AN13" s="231">
        <f t="shared" ref="AN13:BC13" si="14">SUM(AN7:AN12)</f>
        <v>1.7016543639781039</v>
      </c>
      <c r="AO13" s="229">
        <f>SUM(AO7:AO12)</f>
        <v>3761472189.6939998</v>
      </c>
      <c r="AP13" s="227">
        <f t="shared" si="14"/>
        <v>111.4766899334</v>
      </c>
      <c r="AQ13" s="231">
        <f t="shared" si="14"/>
        <v>2.0274989309622331</v>
      </c>
      <c r="AR13" s="229">
        <f>SUM(AR7:AR12)</f>
        <v>4511024786.349</v>
      </c>
      <c r="AS13" s="227">
        <f t="shared" si="14"/>
        <v>111.44810214499998</v>
      </c>
      <c r="AT13" s="231">
        <f t="shared" si="14"/>
        <v>2.0736884026838394</v>
      </c>
      <c r="AU13" s="229">
        <f>SUM(AU7:AU12)</f>
        <v>4535456130.0110006</v>
      </c>
      <c r="AV13" s="227">
        <f t="shared" si="14"/>
        <v>108.94305398510001</v>
      </c>
      <c r="AW13" s="231">
        <f t="shared" si="14"/>
        <v>2.0513608005072714</v>
      </c>
      <c r="AX13" s="229">
        <f>SUM(AX7:AX12)</f>
        <v>4360151558.1919994</v>
      </c>
      <c r="AY13" s="232">
        <f t="shared" si="14"/>
        <v>120.06548975520001</v>
      </c>
      <c r="AZ13" s="233">
        <f t="shared" si="14"/>
        <v>2.2329382186504358</v>
      </c>
      <c r="BA13" s="229">
        <f>SUM(BA7:BA12)</f>
        <v>4715003315.2779999</v>
      </c>
      <c r="BB13" s="232">
        <f t="shared" si="14"/>
        <v>103.33274274090002</v>
      </c>
      <c r="BC13" s="233">
        <f t="shared" si="14"/>
        <v>2.0123050798103033</v>
      </c>
      <c r="BD13" s="234">
        <f>SUM(BD7:BD12)</f>
        <v>4024278441.9590001</v>
      </c>
      <c r="BE13" s="230"/>
      <c r="BF13" s="232">
        <f>SUM(BF7:BF12)</f>
        <v>94.8683012475</v>
      </c>
      <c r="BG13" s="235">
        <f>SUM(BG7:BG12)</f>
        <v>1.1705937202299335</v>
      </c>
      <c r="BH13" s="233">
        <f>SUM(BH7:BH12)</f>
        <v>104.6630976165</v>
      </c>
      <c r="BI13" s="235">
        <f>SUM(BI7:BI12)</f>
        <v>1.3621693279742724</v>
      </c>
      <c r="BJ13" s="236">
        <f>SUM(BJ7:BJ12)</f>
        <v>84.091138801500009</v>
      </c>
      <c r="BK13" s="237">
        <v>1.0477044039654388</v>
      </c>
      <c r="BL13" s="238">
        <f>SUM(BL7:BL12)</f>
        <v>87.95523794830001</v>
      </c>
      <c r="BM13" s="239">
        <v>1.1126934580825627</v>
      </c>
      <c r="BN13" s="238">
        <f>SUM(BN7:BN12)</f>
        <v>86.620061171800003</v>
      </c>
      <c r="BO13" s="239">
        <v>1.0891407130095776</v>
      </c>
      <c r="BP13" s="238">
        <f>SUM(BP7:BP12)</f>
        <v>84.748867596500006</v>
      </c>
      <c r="BQ13" s="239">
        <v>1.1136956521213606</v>
      </c>
      <c r="BR13" s="232">
        <v>85.375692488021599</v>
      </c>
      <c r="BS13" s="233">
        <v>1.1508507425999999</v>
      </c>
      <c r="BT13" s="240"/>
      <c r="BW13" s="240"/>
    </row>
    <row r="14" spans="1:75" ht="12" customHeight="1" x14ac:dyDescent="0.2">
      <c r="B14" s="242" t="s">
        <v>130</v>
      </c>
      <c r="C14" s="6"/>
      <c r="D14" s="365"/>
      <c r="E14" s="373"/>
      <c r="F14" s="350"/>
      <c r="G14" s="252"/>
      <c r="H14" s="197"/>
      <c r="I14" s="344"/>
      <c r="J14" s="350"/>
      <c r="K14" s="163"/>
      <c r="L14" s="197"/>
      <c r="M14" s="243"/>
      <c r="N14" s="350"/>
      <c r="O14" s="163"/>
      <c r="P14" s="197"/>
      <c r="Q14" s="243"/>
      <c r="R14" s="350"/>
      <c r="S14" s="163"/>
      <c r="T14" s="197"/>
      <c r="U14" s="243"/>
      <c r="V14" s="350"/>
      <c r="W14" s="163"/>
      <c r="X14" s="197"/>
      <c r="Y14" s="243"/>
      <c r="Z14" s="350"/>
      <c r="AA14" s="163"/>
      <c r="AB14" s="197"/>
      <c r="AC14" s="243"/>
      <c r="AD14" s="350"/>
      <c r="AE14" s="245"/>
      <c r="AF14" s="200"/>
      <c r="AG14" s="243"/>
      <c r="AH14" s="244"/>
      <c r="AI14" s="245"/>
      <c r="AJ14" s="246"/>
      <c r="AK14" s="243"/>
      <c r="AL14" s="244"/>
      <c r="AM14" s="245"/>
      <c r="AN14" s="246"/>
      <c r="AO14" s="243"/>
      <c r="AP14" s="245"/>
      <c r="AQ14" s="246"/>
      <c r="AR14" s="243"/>
      <c r="AS14" s="246"/>
      <c r="AT14" s="246"/>
      <c r="AU14" s="246"/>
      <c r="AV14" s="247"/>
      <c r="AW14" s="248"/>
      <c r="AX14" s="249"/>
      <c r="AY14" s="250"/>
      <c r="AZ14" s="251"/>
      <c r="BA14" s="163"/>
      <c r="BB14" s="250"/>
      <c r="BC14" s="251"/>
      <c r="BD14" s="163"/>
      <c r="BE14" s="244"/>
      <c r="BF14" s="252"/>
      <c r="BG14" s="253"/>
      <c r="BH14" s="254"/>
      <c r="BI14" s="255"/>
      <c r="BJ14" s="254"/>
      <c r="BK14" s="255"/>
      <c r="BL14" s="254"/>
      <c r="BM14" s="255"/>
      <c r="BN14" s="190"/>
      <c r="BO14" s="191"/>
      <c r="BP14" s="418"/>
      <c r="BQ14" s="256"/>
      <c r="BR14" s="206"/>
      <c r="BS14" s="257"/>
      <c r="BT14" s="147"/>
      <c r="BW14" s="147"/>
    </row>
    <row r="15" spans="1:75" ht="12" customHeight="1" x14ac:dyDescent="0.2">
      <c r="B15" s="195" t="s">
        <v>131</v>
      </c>
      <c r="C15" s="364">
        <v>144.530347651477</v>
      </c>
      <c r="D15" s="365">
        <v>1.4722911102620599</v>
      </c>
      <c r="E15" s="367">
        <v>6854732601.6132498</v>
      </c>
      <c r="F15" s="351"/>
      <c r="G15" s="196">
        <v>150.638307325288</v>
      </c>
      <c r="H15" s="197">
        <v>3.0218992677987169</v>
      </c>
      <c r="I15" s="211">
        <v>7059014122.0814104</v>
      </c>
      <c r="J15" s="351"/>
      <c r="K15" s="200">
        <v>157.35750073951499</v>
      </c>
      <c r="L15" s="197">
        <v>3.0972802822095398</v>
      </c>
      <c r="M15" s="211">
        <v>7291894455.2995195</v>
      </c>
      <c r="N15" s="351"/>
      <c r="O15" s="196">
        <v>157.25287531584499</v>
      </c>
      <c r="P15" s="197">
        <v>3.1033836058148054</v>
      </c>
      <c r="Q15" s="211">
        <v>7208640660.0391998</v>
      </c>
      <c r="R15" s="351"/>
      <c r="S15" s="196">
        <v>153.829860172726</v>
      </c>
      <c r="T15" s="197">
        <v>3.0418830725001405</v>
      </c>
      <c r="U15" s="211">
        <v>6960365230.97118</v>
      </c>
      <c r="V15" s="351"/>
      <c r="W15" s="196">
        <v>148.93353669237999</v>
      </c>
      <c r="X15" s="197">
        <v>2.9452935530379358</v>
      </c>
      <c r="Y15" s="211">
        <v>6662437559.6358099</v>
      </c>
      <c r="Z15" s="351"/>
      <c r="AA15" s="196">
        <v>160.228400578605</v>
      </c>
      <c r="AB15" s="197">
        <f>(AA15*AB5)/AA5</f>
        <v>2.9498556013416191</v>
      </c>
      <c r="AC15" s="211">
        <v>6805730276.8785105</v>
      </c>
      <c r="AD15" s="351"/>
      <c r="AE15" s="196">
        <v>153.04695411373999</v>
      </c>
      <c r="AF15" s="200">
        <f t="shared" si="13"/>
        <v>2.7923695037878624</v>
      </c>
      <c r="AG15" s="198">
        <v>6508420872.5835104</v>
      </c>
      <c r="AH15" s="258"/>
      <c r="AI15" s="196">
        <v>137.04032873425001</v>
      </c>
      <c r="AJ15" s="200">
        <f t="shared" ref="AJ15:AJ22" si="15">AI15/$AI$5*100</f>
        <v>2.4865272885865051</v>
      </c>
      <c r="AK15" s="198">
        <v>5647811750.9390402</v>
      </c>
      <c r="AL15" s="258"/>
      <c r="AM15" s="196">
        <v>136.02308830000001</v>
      </c>
      <c r="AN15" s="259">
        <f t="shared" ref="AN15:AN23" si="16">AM15/$AM$5*100</f>
        <v>2.52175645734309</v>
      </c>
      <c r="AO15" s="198">
        <v>5574291104</v>
      </c>
      <c r="AP15" s="196">
        <v>132.12254228</v>
      </c>
      <c r="AQ15" s="259">
        <f t="shared" ref="AQ15:AQ23" si="17">AP15/$AP$5*100</f>
        <v>2.402998450965419</v>
      </c>
      <c r="AR15" s="198">
        <v>5346481523.6999998</v>
      </c>
      <c r="AS15" s="196">
        <v>129.96946715000001</v>
      </c>
      <c r="AT15" s="259">
        <f t="shared" ref="AT15:AT23" si="18">AS15/$AS$5*100</f>
        <v>2.4183110483236234</v>
      </c>
      <c r="AU15" s="201">
        <v>5289195644.8000002</v>
      </c>
      <c r="AV15" s="196">
        <v>126.34943217999999</v>
      </c>
      <c r="AW15" s="260">
        <f t="shared" ref="AW15:AW23" si="19">AV15/$AV$5*100</f>
        <v>2.3791170052553579</v>
      </c>
      <c r="AX15" s="201">
        <v>5056794843.3999996</v>
      </c>
      <c r="AY15" s="196">
        <v>130.13592396999999</v>
      </c>
      <c r="AZ15" s="260">
        <f t="shared" ref="AZ15:AZ23" si="20">AY15/AY$5*100</f>
        <v>2.4202248193421054</v>
      </c>
      <c r="BA15" s="201">
        <v>5110471911.8000002</v>
      </c>
      <c r="BB15" s="196">
        <v>132.95470904999999</v>
      </c>
      <c r="BC15" s="260">
        <f t="shared" ref="BC15:BC23" si="21">BB15/BB$5*100</f>
        <v>2.5891641827108796</v>
      </c>
      <c r="BD15" s="198">
        <v>5177901555.6999998</v>
      </c>
      <c r="BE15" s="258"/>
      <c r="BF15" s="196">
        <v>140.24</v>
      </c>
      <c r="BG15" s="205">
        <f t="shared" ref="BG15:BG23" si="22">BF15/BF$5*100</f>
        <v>1.7304416877536528</v>
      </c>
      <c r="BH15" s="200">
        <v>135.88999999999999</v>
      </c>
      <c r="BI15" s="205">
        <f t="shared" ref="BI15:BI23" si="23">BH15/BH$5*100</f>
        <v>1.7685812305754101</v>
      </c>
      <c r="BJ15" s="200">
        <v>136.10616139000001</v>
      </c>
      <c r="BK15" s="205">
        <f t="shared" ref="BK15:BK23" si="24">BJ15/BJ$5*100</f>
        <v>1.7558411082495011</v>
      </c>
      <c r="BL15" s="200">
        <v>131.14626107999999</v>
      </c>
      <c r="BM15" s="205">
        <f t="shared" ref="BM15:BM23" si="25">BL15/BL$5*100</f>
        <v>1.7144598344307136</v>
      </c>
      <c r="BN15" s="200">
        <v>126.32509645</v>
      </c>
      <c r="BO15" s="205">
        <f t="shared" ref="BO15:BO23" si="26">BN15/BN$5*100</f>
        <v>1.6483441947370541</v>
      </c>
      <c r="BP15" s="196">
        <v>121.20028893999999</v>
      </c>
      <c r="BQ15" s="205">
        <f t="shared" ref="BQ15:BQ23" si="27">BP15/BP$5*100</f>
        <v>1.6396640295161684</v>
      </c>
      <c r="BR15" s="206">
        <v>111.33064827650556</v>
      </c>
      <c r="BS15" s="207">
        <v>1.5007194145</v>
      </c>
      <c r="BT15" s="147"/>
      <c r="BW15" s="147"/>
    </row>
    <row r="16" spans="1:75" ht="12" customHeight="1" x14ac:dyDescent="0.2">
      <c r="B16" s="261" t="s">
        <v>132</v>
      </c>
      <c r="C16" s="364">
        <v>55.1168427127147</v>
      </c>
      <c r="D16" s="365">
        <v>0.56146019760032495</v>
      </c>
      <c r="E16" s="367">
        <v>2614061508.7420502</v>
      </c>
      <c r="F16" s="351"/>
      <c r="G16" s="196">
        <v>57.698179035405197</v>
      </c>
      <c r="H16" s="197">
        <v>1.1574617909367622</v>
      </c>
      <c r="I16" s="211">
        <v>2703776136.7684598</v>
      </c>
      <c r="J16" s="351"/>
      <c r="K16" s="200">
        <v>63.248019362825701</v>
      </c>
      <c r="L16" s="197">
        <v>1.2449158275941936</v>
      </c>
      <c r="M16" s="211">
        <v>2930892264.6395898</v>
      </c>
      <c r="N16" s="351"/>
      <c r="O16" s="196">
        <v>68.242382748278899</v>
      </c>
      <c r="P16" s="197">
        <v>1.3467626039738836</v>
      </c>
      <c r="Q16" s="211">
        <v>3128304102.73353</v>
      </c>
      <c r="R16" s="351"/>
      <c r="S16" s="196">
        <v>70.709980779359697</v>
      </c>
      <c r="T16" s="197">
        <v>1.3982427946565879</v>
      </c>
      <c r="U16" s="211">
        <v>3199426243.68683</v>
      </c>
      <c r="V16" s="351"/>
      <c r="W16" s="196">
        <v>69.484532296900895</v>
      </c>
      <c r="X16" s="197">
        <v>1.3741186139467354</v>
      </c>
      <c r="Y16" s="211">
        <v>3108341936.07306</v>
      </c>
      <c r="Z16" s="351"/>
      <c r="AA16" s="196">
        <v>21.931548448018798</v>
      </c>
      <c r="AB16" s="197">
        <f>(AA16*100)/AA5</f>
        <v>0.40376675297176956</v>
      </c>
      <c r="AC16" s="211">
        <v>931546484.59643698</v>
      </c>
      <c r="AD16" s="351"/>
      <c r="AE16" s="262">
        <v>33.475691791670499</v>
      </c>
      <c r="AF16" s="200">
        <f t="shared" si="13"/>
        <v>0.61077008306740554</v>
      </c>
      <c r="AG16" s="263">
        <v>1423575480.1050301</v>
      </c>
      <c r="AH16" s="258"/>
      <c r="AI16" s="262">
        <v>38.979902693361304</v>
      </c>
      <c r="AJ16" s="264">
        <f t="shared" si="15"/>
        <v>0.70727057245642366</v>
      </c>
      <c r="AK16" s="263">
        <v>1606469821.8065901</v>
      </c>
      <c r="AL16" s="258"/>
      <c r="AM16" s="196"/>
      <c r="AN16" s="259"/>
      <c r="AO16" s="198"/>
      <c r="AP16" s="196"/>
      <c r="AQ16" s="259"/>
      <c r="AR16" s="198"/>
      <c r="AS16" s="196"/>
      <c r="AT16" s="259"/>
      <c r="AU16" s="201"/>
      <c r="AV16" s="196"/>
      <c r="AW16" s="260"/>
      <c r="AX16" s="201"/>
      <c r="AY16" s="196"/>
      <c r="AZ16" s="260"/>
      <c r="BA16" s="201"/>
      <c r="BB16" s="196"/>
      <c r="BC16" s="260"/>
      <c r="BD16" s="198"/>
      <c r="BE16" s="258"/>
      <c r="BF16" s="196"/>
      <c r="BG16" s="205"/>
      <c r="BH16" s="200"/>
      <c r="BI16" s="205"/>
      <c r="BJ16" s="200"/>
      <c r="BK16" s="205"/>
      <c r="BL16" s="200"/>
      <c r="BM16" s="205"/>
      <c r="BN16" s="200"/>
      <c r="BO16" s="205"/>
      <c r="BP16" s="196"/>
      <c r="BQ16" s="205"/>
      <c r="BR16" s="206"/>
      <c r="BS16" s="207"/>
      <c r="BT16" s="147"/>
      <c r="BW16" s="147"/>
    </row>
    <row r="17" spans="1:75" ht="12" customHeight="1" x14ac:dyDescent="0.2">
      <c r="B17" s="265" t="s">
        <v>133</v>
      </c>
      <c r="C17" s="364">
        <v>68.081471069992205</v>
      </c>
      <c r="D17" s="365">
        <v>0.693527319754487</v>
      </c>
      <c r="E17" s="367">
        <v>3228943172.7835102</v>
      </c>
      <c r="F17" s="351"/>
      <c r="G17" s="196">
        <v>69.559241688893806</v>
      </c>
      <c r="H17" s="197">
        <v>1.3954021739927984</v>
      </c>
      <c r="I17" s="211">
        <v>3259593646.0097699</v>
      </c>
      <c r="J17" s="351"/>
      <c r="K17" s="200">
        <v>75.011464864818805</v>
      </c>
      <c r="L17" s="197">
        <v>1.4764566669754866</v>
      </c>
      <c r="M17" s="211">
        <v>3476006432.2393699</v>
      </c>
      <c r="N17" s="351"/>
      <c r="O17" s="196">
        <v>74.949579676917693</v>
      </c>
      <c r="P17" s="197">
        <v>1.4791290548098495</v>
      </c>
      <c r="Q17" s="211">
        <v>3435769212.0205002</v>
      </c>
      <c r="R17" s="351"/>
      <c r="S17" s="196">
        <v>76.0443197291481</v>
      </c>
      <c r="T17" s="197">
        <v>1.5037257960460439</v>
      </c>
      <c r="U17" s="211">
        <v>3440789964.06357</v>
      </c>
      <c r="V17" s="351"/>
      <c r="W17" s="196">
        <v>75.581231958202494</v>
      </c>
      <c r="X17" s="197">
        <v>1.4946862886695158</v>
      </c>
      <c r="Y17" s="211">
        <v>3381073529.74475</v>
      </c>
      <c r="Z17" s="351"/>
      <c r="AA17" s="196">
        <v>75.7076667908903</v>
      </c>
      <c r="AB17" s="197">
        <f>(AA17*100)/AA5</f>
        <v>1.3938021233511146</v>
      </c>
      <c r="AC17" s="211">
        <v>3215696831.5852399</v>
      </c>
      <c r="AD17" s="351"/>
      <c r="AE17" s="262">
        <v>64.721525371550499</v>
      </c>
      <c r="AF17" s="200">
        <f t="shared" si="13"/>
        <v>1.1808559976426547</v>
      </c>
      <c r="AG17" s="263">
        <v>2752324795.1775098</v>
      </c>
      <c r="AH17" s="258"/>
      <c r="AI17" s="262">
        <v>58.353610376531101</v>
      </c>
      <c r="AJ17" s="264">
        <f t="shared" si="15"/>
        <v>1.0587966763430963</v>
      </c>
      <c r="AK17" s="263">
        <v>2404914009.1702299</v>
      </c>
      <c r="AL17" s="258"/>
      <c r="AM17" s="196"/>
      <c r="AN17" s="259"/>
      <c r="AO17" s="198"/>
      <c r="AP17" s="196"/>
      <c r="AQ17" s="259"/>
      <c r="AR17" s="198"/>
      <c r="AS17" s="196"/>
      <c r="AT17" s="259"/>
      <c r="AU17" s="201"/>
      <c r="AV17" s="196"/>
      <c r="AW17" s="260"/>
      <c r="AX17" s="201"/>
      <c r="AY17" s="196"/>
      <c r="AZ17" s="260"/>
      <c r="BA17" s="201"/>
      <c r="BB17" s="196"/>
      <c r="BC17" s="260"/>
      <c r="BD17" s="198"/>
      <c r="BE17" s="258"/>
      <c r="BF17" s="196"/>
      <c r="BG17" s="205"/>
      <c r="BH17" s="200"/>
      <c r="BI17" s="205"/>
      <c r="BJ17" s="200"/>
      <c r="BK17" s="205"/>
      <c r="BL17" s="200"/>
      <c r="BM17" s="205"/>
      <c r="BN17" s="200"/>
      <c r="BO17" s="205"/>
      <c r="BP17" s="196"/>
      <c r="BQ17" s="205"/>
      <c r="BR17" s="206"/>
      <c r="BS17" s="207"/>
      <c r="BT17" s="147"/>
      <c r="BW17" s="147"/>
    </row>
    <row r="18" spans="1:75" ht="12" customHeight="1" x14ac:dyDescent="0.2">
      <c r="B18" s="265" t="s">
        <v>134</v>
      </c>
      <c r="C18" s="364">
        <v>21.332033868770498</v>
      </c>
      <c r="D18" s="365">
        <v>0.21730359290725101</v>
      </c>
      <c r="E18" s="367">
        <v>1011727920.08769</v>
      </c>
      <c r="F18" s="351"/>
      <c r="G18" s="196">
        <v>23.380886600989101</v>
      </c>
      <c r="H18" s="197">
        <v>0.46903530286915818</v>
      </c>
      <c r="I18" s="211">
        <v>1095644339.30319</v>
      </c>
      <c r="J18" s="351"/>
      <c r="K18" s="200">
        <v>19.098016511870998</v>
      </c>
      <c r="L18" s="197">
        <v>0.37590778763986982</v>
      </c>
      <c r="M18" s="211">
        <v>884995758.420555</v>
      </c>
      <c r="N18" s="351"/>
      <c r="O18" s="196">
        <v>14.060912890648099</v>
      </c>
      <c r="P18" s="197">
        <v>0.27749194703106661</v>
      </c>
      <c r="Q18" s="211">
        <v>644567345.28517795</v>
      </c>
      <c r="R18" s="351"/>
      <c r="S18" s="196">
        <v>7.0755596642181597</v>
      </c>
      <c r="T18" s="197">
        <v>0.13991448179750751</v>
      </c>
      <c r="U18" s="211">
        <v>320149023.22077203</v>
      </c>
      <c r="V18" s="351"/>
      <c r="W18" s="196">
        <v>3.8677724372764799</v>
      </c>
      <c r="X18" s="197">
        <v>7.6488650421682264E-2</v>
      </c>
      <c r="Y18" s="211">
        <v>173022093.817996</v>
      </c>
      <c r="Z18" s="351"/>
      <c r="AA18" s="196">
        <v>62.589185339696201</v>
      </c>
      <c r="AB18" s="197">
        <f>(AA18*100)/AA5</f>
        <v>1.1522867250187401</v>
      </c>
      <c r="AC18" s="211">
        <v>2658486960.6968298</v>
      </c>
      <c r="AD18" s="351"/>
      <c r="AE18" s="262">
        <v>54.8497369505194</v>
      </c>
      <c r="AF18" s="200">
        <f t="shared" si="13"/>
        <v>1.0007434230778098</v>
      </c>
      <c r="AG18" s="263">
        <v>2332520597.3009701</v>
      </c>
      <c r="AH18" s="258"/>
      <c r="AI18" s="262">
        <v>39.7068156643573</v>
      </c>
      <c r="AJ18" s="264">
        <f t="shared" si="15"/>
        <v>0.72046003978697959</v>
      </c>
      <c r="AK18" s="263">
        <v>1636427919.96222</v>
      </c>
      <c r="AL18" s="258"/>
      <c r="AM18" s="196"/>
      <c r="AN18" s="259"/>
      <c r="AO18" s="198"/>
      <c r="AP18" s="196"/>
      <c r="AQ18" s="259"/>
      <c r="AR18" s="198"/>
      <c r="AS18" s="196"/>
      <c r="AT18" s="259"/>
      <c r="AU18" s="201"/>
      <c r="AV18" s="196"/>
      <c r="AW18" s="260"/>
      <c r="AX18" s="201"/>
      <c r="AY18" s="196"/>
      <c r="AZ18" s="260"/>
      <c r="BA18" s="201"/>
      <c r="BB18" s="196"/>
      <c r="BC18" s="260"/>
      <c r="BD18" s="198"/>
      <c r="BE18" s="258"/>
      <c r="BF18" s="196"/>
      <c r="BG18" s="205"/>
      <c r="BH18" s="200"/>
      <c r="BI18" s="205"/>
      <c r="BJ18" s="200"/>
      <c r="BK18" s="205"/>
      <c r="BL18" s="200"/>
      <c r="BM18" s="205"/>
      <c r="BN18" s="200"/>
      <c r="BO18" s="205"/>
      <c r="BP18" s="196"/>
      <c r="BQ18" s="205"/>
      <c r="BR18" s="206"/>
      <c r="BS18" s="207"/>
      <c r="BT18" s="147"/>
      <c r="BW18" s="147"/>
    </row>
    <row r="19" spans="1:75" ht="12" customHeight="1" x14ac:dyDescent="0.2">
      <c r="B19" s="195" t="s">
        <v>135</v>
      </c>
      <c r="C19" s="364">
        <v>29.5412886662908</v>
      </c>
      <c r="D19" s="365">
        <v>0.30092902560468499</v>
      </c>
      <c r="E19" s="367">
        <v>1401073461.7673299</v>
      </c>
      <c r="F19" s="351"/>
      <c r="G19" s="196">
        <v>28.766445115965201</v>
      </c>
      <c r="H19" s="197">
        <v>0.57707299674705115</v>
      </c>
      <c r="I19" s="211">
        <v>1348015295.1877301</v>
      </c>
      <c r="J19" s="351"/>
      <c r="K19" s="200">
        <v>33.0402931011091</v>
      </c>
      <c r="L19" s="197">
        <v>0.65033473370863693</v>
      </c>
      <c r="M19" s="211">
        <v>1531076236.8059599</v>
      </c>
      <c r="N19" s="351"/>
      <c r="O19" s="196">
        <v>32.646509412049397</v>
      </c>
      <c r="P19" s="197">
        <v>0.64427847117542825</v>
      </c>
      <c r="Q19" s="211">
        <v>1496551046.73523</v>
      </c>
      <c r="R19" s="351"/>
      <c r="S19" s="196">
        <v>33.116742817584097</v>
      </c>
      <c r="T19" s="197">
        <v>0.65486154170612942</v>
      </c>
      <c r="U19" s="211">
        <v>1498438762.22541</v>
      </c>
      <c r="V19" s="351"/>
      <c r="W19" s="196">
        <v>33.228229402731699</v>
      </c>
      <c r="X19" s="197">
        <v>0.65711787964099622</v>
      </c>
      <c r="Y19" s="211">
        <v>1486441593.5425899</v>
      </c>
      <c r="Z19" s="351"/>
      <c r="AA19" s="196">
        <v>34.095033436751102</v>
      </c>
      <c r="AB19" s="197">
        <f>(AA19*100)/AA5</f>
        <v>0.62770036396880613</v>
      </c>
      <c r="AC19" s="211">
        <v>1448192708.1201</v>
      </c>
      <c r="AD19" s="351"/>
      <c r="AE19" s="196">
        <v>34.263221662649997</v>
      </c>
      <c r="AF19" s="200">
        <f t="shared" si="13"/>
        <v>0.62513870874688726</v>
      </c>
      <c r="AG19" s="198">
        <v>1457065698.0564301</v>
      </c>
      <c r="AH19" s="258"/>
      <c r="AI19" s="196">
        <v>34.203131804321004</v>
      </c>
      <c r="AJ19" s="200">
        <f t="shared" si="15"/>
        <v>0.62059848638782245</v>
      </c>
      <c r="AK19" s="198">
        <v>1409605854.76969</v>
      </c>
      <c r="AL19" s="258"/>
      <c r="AM19" s="196">
        <v>34.157792016000002</v>
      </c>
      <c r="AN19" s="259">
        <f t="shared" si="16"/>
        <v>0.63325743931760325</v>
      </c>
      <c r="AO19" s="198">
        <v>1399802625.8</v>
      </c>
      <c r="AP19" s="196">
        <v>34.799506999000002</v>
      </c>
      <c r="AQ19" s="266">
        <f t="shared" si="17"/>
        <v>0.63292122577946852</v>
      </c>
      <c r="AR19" s="198">
        <v>1408199675.8</v>
      </c>
      <c r="AS19" s="196">
        <v>34.406912978000001</v>
      </c>
      <c r="AT19" s="266">
        <f t="shared" si="18"/>
        <v>0.6402012689440103</v>
      </c>
      <c r="AU19" s="201">
        <v>1400212667.4000001</v>
      </c>
      <c r="AV19" s="196">
        <v>33.789758098</v>
      </c>
      <c r="AW19" s="260">
        <f t="shared" si="19"/>
        <v>0.63624969821701927</v>
      </c>
      <c r="AX19" s="201">
        <v>1352343825.8</v>
      </c>
      <c r="AY19" s="196">
        <v>33.800205413999997</v>
      </c>
      <c r="AZ19" s="260">
        <f t="shared" si="20"/>
        <v>0.62860502731499679</v>
      </c>
      <c r="BA19" s="201">
        <v>1327342943.5</v>
      </c>
      <c r="BB19" s="196">
        <v>33.370807778</v>
      </c>
      <c r="BC19" s="260">
        <f t="shared" si="21"/>
        <v>0.64986415948933418</v>
      </c>
      <c r="BD19" s="198">
        <v>1299621192.3</v>
      </c>
      <c r="BE19" s="258"/>
      <c r="BF19" s="196">
        <v>33.679481490999997</v>
      </c>
      <c r="BG19" s="205">
        <f t="shared" si="22"/>
        <v>0.41557600395004241</v>
      </c>
      <c r="BH19" s="200">
        <v>33.265870221</v>
      </c>
      <c r="BI19" s="205">
        <f t="shared" si="23"/>
        <v>0.43294866209153049</v>
      </c>
      <c r="BJ19" s="200">
        <v>33.561794190000001</v>
      </c>
      <c r="BK19" s="205">
        <f t="shared" si="24"/>
        <v>0.4329648070564196</v>
      </c>
      <c r="BL19" s="200">
        <v>32.406840060999997</v>
      </c>
      <c r="BM19" s="205">
        <f t="shared" si="25"/>
        <v>0.4236508550671727</v>
      </c>
      <c r="BN19" s="200">
        <v>33.837399796</v>
      </c>
      <c r="BO19" s="205">
        <f t="shared" si="26"/>
        <v>0.44152494703069251</v>
      </c>
      <c r="BP19" s="196">
        <v>33.566794307000002</v>
      </c>
      <c r="BQ19" s="210">
        <f t="shared" si="27"/>
        <v>0.45411001650831556</v>
      </c>
      <c r="BR19" s="206">
        <v>32.334588693683465</v>
      </c>
      <c r="BS19" s="207">
        <v>0.43586510779999998</v>
      </c>
      <c r="BT19" s="147"/>
      <c r="BW19" s="147"/>
    </row>
    <row r="20" spans="1:75" ht="12" customHeight="1" x14ac:dyDescent="0.2">
      <c r="B20" s="195" t="s">
        <v>136</v>
      </c>
      <c r="C20" s="364" t="s">
        <v>67</v>
      </c>
      <c r="D20" s="367" t="s">
        <v>67</v>
      </c>
      <c r="E20" s="367" t="s">
        <v>67</v>
      </c>
      <c r="F20" s="351"/>
      <c r="G20" s="196" t="s">
        <v>67</v>
      </c>
      <c r="H20" s="197"/>
      <c r="I20" s="211" t="s">
        <v>67</v>
      </c>
      <c r="J20" s="351"/>
      <c r="K20" s="200">
        <v>5.8448757390765902</v>
      </c>
      <c r="L20" s="197">
        <v>0.11504515700573037</v>
      </c>
      <c r="M20" s="211">
        <v>270849605.47409397</v>
      </c>
      <c r="N20" s="351"/>
      <c r="O20" s="196">
        <v>7.2793431771592099</v>
      </c>
      <c r="P20" s="197">
        <v>0.14365775017927124</v>
      </c>
      <c r="Q20" s="211">
        <v>333692907.680408</v>
      </c>
      <c r="R20" s="351"/>
      <c r="S20" s="196">
        <v>7.6162751466346803</v>
      </c>
      <c r="T20" s="197">
        <v>0.15060677048030763</v>
      </c>
      <c r="U20" s="211">
        <v>344614866.45454901</v>
      </c>
      <c r="V20" s="351"/>
      <c r="W20" s="196">
        <v>7.94768173675992</v>
      </c>
      <c r="X20" s="197">
        <v>0.15717249654270779</v>
      </c>
      <c r="Y20" s="211">
        <v>355533981.74106503</v>
      </c>
      <c r="Z20" s="351"/>
      <c r="AA20" s="196">
        <v>9.6935489532538295</v>
      </c>
      <c r="AB20" s="197">
        <f>(AA20*100)/AA5</f>
        <v>0.17846130631883231</v>
      </c>
      <c r="AC20" s="211">
        <v>411735243.96006697</v>
      </c>
      <c r="AD20" s="351"/>
      <c r="AE20" s="267">
        <v>8.9489083504330704</v>
      </c>
      <c r="AF20" s="200">
        <f t="shared" si="13"/>
        <v>0.16327445988484696</v>
      </c>
      <c r="AG20" s="198">
        <v>380558125.00202203</v>
      </c>
      <c r="AH20" s="258"/>
      <c r="AI20" s="267">
        <v>8.9850944064146407</v>
      </c>
      <c r="AJ20" s="200">
        <f t="shared" si="15"/>
        <v>0.16302998276807396</v>
      </c>
      <c r="AK20" s="198">
        <v>370300642.44995201</v>
      </c>
      <c r="AL20" s="258"/>
      <c r="AM20" s="268">
        <v>7.9823516746000003</v>
      </c>
      <c r="AN20" s="259">
        <f t="shared" si="16"/>
        <v>0.14798625095035414</v>
      </c>
      <c r="AO20" s="198">
        <v>327120582.88</v>
      </c>
      <c r="AP20" s="268">
        <v>8.9489141230999998</v>
      </c>
      <c r="AQ20" s="266">
        <f t="shared" si="17"/>
        <v>0.16275971083011057</v>
      </c>
      <c r="AR20" s="198">
        <v>362127485.51999998</v>
      </c>
      <c r="AS20" s="268">
        <v>9.6376506224000007</v>
      </c>
      <c r="AT20" s="266">
        <f t="shared" si="18"/>
        <v>0.17932547921531561</v>
      </c>
      <c r="AU20" s="201">
        <v>392210730.86000001</v>
      </c>
      <c r="AV20" s="268">
        <v>9.0878017800999995</v>
      </c>
      <c r="AW20" s="260">
        <f t="shared" si="19"/>
        <v>0.17112022889524492</v>
      </c>
      <c r="AX20" s="201">
        <v>363714726.57999998</v>
      </c>
      <c r="AY20" s="268">
        <v>8.8576284462999997</v>
      </c>
      <c r="AZ20" s="260">
        <f t="shared" si="20"/>
        <v>0.16473124063104858</v>
      </c>
      <c r="BA20" s="201">
        <v>347841395.35000002</v>
      </c>
      <c r="BB20" s="268">
        <v>8.8389889836000002</v>
      </c>
      <c r="BC20" s="260">
        <f t="shared" si="21"/>
        <v>0.17213074926971278</v>
      </c>
      <c r="BD20" s="198">
        <v>344233123.70999998</v>
      </c>
      <c r="BE20" s="258"/>
      <c r="BF20" s="268">
        <v>9.8071110484999995</v>
      </c>
      <c r="BG20" s="205">
        <f t="shared" si="22"/>
        <v>0.12101136476578604</v>
      </c>
      <c r="BH20" s="269">
        <v>10.096808040000001</v>
      </c>
      <c r="BI20" s="205">
        <f t="shared" si="23"/>
        <v>0.13140794163122302</v>
      </c>
      <c r="BJ20" s="269">
        <v>10.199404796</v>
      </c>
      <c r="BK20" s="205">
        <f t="shared" si="24"/>
        <v>0.13157768933897573</v>
      </c>
      <c r="BL20" s="269">
        <v>10.120734284999999</v>
      </c>
      <c r="BM20" s="205">
        <f t="shared" si="25"/>
        <v>0.1323071834735248</v>
      </c>
      <c r="BN20" s="200">
        <v>9.2083422512999995</v>
      </c>
      <c r="BO20" s="205">
        <f t="shared" si="26"/>
        <v>0.12015441048240172</v>
      </c>
      <c r="BP20" s="202">
        <v>9.1384870395999993</v>
      </c>
      <c r="BQ20" s="210">
        <f t="shared" si="27"/>
        <v>0.12363046832709818</v>
      </c>
      <c r="BR20" s="206">
        <v>8.8662154922551029</v>
      </c>
      <c r="BS20" s="207">
        <v>0.11951517330000001</v>
      </c>
      <c r="BT20" s="147"/>
      <c r="BW20" s="147"/>
    </row>
    <row r="21" spans="1:75" ht="12" customHeight="1" x14ac:dyDescent="0.2">
      <c r="B21" s="195" t="s">
        <v>137</v>
      </c>
      <c r="C21" s="364">
        <v>3.53497762539204</v>
      </c>
      <c r="D21" s="365">
        <v>3.6009849954766901E-2</v>
      </c>
      <c r="E21" s="367">
        <v>167655629.20515499</v>
      </c>
      <c r="F21" s="352"/>
      <c r="G21" s="196">
        <v>3.0051229902630001</v>
      </c>
      <c r="H21" s="197">
        <v>6.0284658830578687E-2</v>
      </c>
      <c r="I21" s="211">
        <v>140822118.91195899</v>
      </c>
      <c r="J21" s="352"/>
      <c r="K21" s="200">
        <v>3.0224318688341301</v>
      </c>
      <c r="L21" s="197">
        <v>5.9490768394689586E-2</v>
      </c>
      <c r="M21" s="211">
        <v>140058491.53867301</v>
      </c>
      <c r="N21" s="352"/>
      <c r="O21" s="196">
        <v>2.6191877636225298</v>
      </c>
      <c r="P21" s="197">
        <v>5.1689639059705521E-2</v>
      </c>
      <c r="Q21" s="211">
        <v>120066379.525361</v>
      </c>
      <c r="R21" s="352"/>
      <c r="S21" s="196">
        <v>3.3442093945354299</v>
      </c>
      <c r="T21" s="197">
        <v>6.6129514365487821E-2</v>
      </c>
      <c r="U21" s="211">
        <v>151315997.873725</v>
      </c>
      <c r="V21" s="352"/>
      <c r="W21" s="196">
        <v>4.5184117056450503</v>
      </c>
      <c r="X21" s="197">
        <v>8.9355622394807474E-2</v>
      </c>
      <c r="Y21" s="211">
        <v>202127986.25581801</v>
      </c>
      <c r="Z21" s="352"/>
      <c r="AA21" s="196">
        <v>4.2660462225980798</v>
      </c>
      <c r="AB21" s="197">
        <f>(AA21*100)/AA5</f>
        <v>7.8539262077571712E-2</v>
      </c>
      <c r="AC21" s="211">
        <v>181201084.41983399</v>
      </c>
      <c r="AD21" s="352"/>
      <c r="AE21" s="267">
        <v>5.6598873272202299</v>
      </c>
      <c r="AF21" s="200">
        <f t="shared" si="13"/>
        <v>0.10326567332832857</v>
      </c>
      <c r="AG21" s="198">
        <v>240690375.25290999</v>
      </c>
      <c r="AH21" s="270"/>
      <c r="AI21" s="267">
        <v>7.1913650580808497</v>
      </c>
      <c r="AJ21" s="200">
        <f t="shared" si="15"/>
        <v>0.13048367312210368</v>
      </c>
      <c r="AK21" s="198">
        <v>296376084.729653</v>
      </c>
      <c r="AL21" s="270"/>
      <c r="AM21" s="268">
        <v>5.0269507338999997</v>
      </c>
      <c r="AN21" s="259">
        <f t="shared" si="16"/>
        <v>9.3195542259702613E-2</v>
      </c>
      <c r="AO21" s="198">
        <v>206006841.24000001</v>
      </c>
      <c r="AP21" s="268">
        <v>5.0642645775000004</v>
      </c>
      <c r="AQ21" s="200">
        <f t="shared" si="17"/>
        <v>9.2107067613197757E-2</v>
      </c>
      <c r="AR21" s="198">
        <v>204930941.59</v>
      </c>
      <c r="AS21" s="268">
        <v>4.7492152589999996</v>
      </c>
      <c r="AT21" s="200">
        <f t="shared" si="18"/>
        <v>8.8367521876901362E-2</v>
      </c>
      <c r="AU21" s="201">
        <v>193272537.12</v>
      </c>
      <c r="AV21" s="202">
        <v>3.3935038059</v>
      </c>
      <c r="AW21" s="203">
        <f t="shared" si="19"/>
        <v>6.3898527066696548E-2</v>
      </c>
      <c r="AX21" s="201">
        <v>135815826.40000001</v>
      </c>
      <c r="AY21" s="202">
        <v>3.2691861867999998</v>
      </c>
      <c r="AZ21" s="271">
        <f t="shared" si="20"/>
        <v>6.0799242107565266E-2</v>
      </c>
      <c r="BA21" s="201">
        <v>128381800.14</v>
      </c>
      <c r="BB21" s="202">
        <v>2.4124086807</v>
      </c>
      <c r="BC21" s="271">
        <f t="shared" si="21"/>
        <v>4.6979322468226982E-2</v>
      </c>
      <c r="BD21" s="198">
        <v>93950900.645999998</v>
      </c>
      <c r="BE21" s="270"/>
      <c r="BF21" s="202">
        <v>1.1639199065000001</v>
      </c>
      <c r="BG21" s="272">
        <f t="shared" si="22"/>
        <v>1.4361776436208886E-2</v>
      </c>
      <c r="BH21" s="203">
        <v>0.80074335590000001</v>
      </c>
      <c r="BI21" s="205">
        <f t="shared" si="23"/>
        <v>1.0421514973527895E-2</v>
      </c>
      <c r="BJ21" s="203">
        <v>0.95253774530000002</v>
      </c>
      <c r="BK21" s="205">
        <f t="shared" si="24"/>
        <v>1.228823819051527E-2</v>
      </c>
      <c r="BL21" s="203">
        <v>0.72840648050000001</v>
      </c>
      <c r="BM21" s="205">
        <f t="shared" si="25"/>
        <v>9.5223732927810969E-3</v>
      </c>
      <c r="BN21" s="273">
        <v>0.469019362</v>
      </c>
      <c r="BO21" s="205">
        <f t="shared" si="26"/>
        <v>6.1199663748364927E-3</v>
      </c>
      <c r="BP21" s="202">
        <v>0.16160700159999999</v>
      </c>
      <c r="BQ21" s="210">
        <f t="shared" si="27"/>
        <v>2.1863082155906444E-3</v>
      </c>
      <c r="BR21" s="206"/>
      <c r="BS21" s="207"/>
      <c r="BT21" s="147"/>
      <c r="BW21" s="147"/>
    </row>
    <row r="22" spans="1:75" ht="12" customHeight="1" x14ac:dyDescent="0.2">
      <c r="B22" s="195" t="s">
        <v>138</v>
      </c>
      <c r="C22" s="364">
        <v>2.5699190906032401</v>
      </c>
      <c r="D22" s="365">
        <v>2.6179062685934396E-2</v>
      </c>
      <c r="E22" s="367">
        <v>121885185.084769</v>
      </c>
      <c r="F22" s="352"/>
      <c r="G22" s="274">
        <v>1.94279035653613</v>
      </c>
      <c r="H22" s="197">
        <v>3.8973597487558694E-2</v>
      </c>
      <c r="I22" s="211">
        <v>91040485.030263603</v>
      </c>
      <c r="J22" s="352"/>
      <c r="K22" s="275">
        <v>1.36788776154032</v>
      </c>
      <c r="L22" s="197">
        <v>2.6924244298388675E-2</v>
      </c>
      <c r="M22" s="211">
        <v>63387465.719599701</v>
      </c>
      <c r="N22" s="352"/>
      <c r="O22" s="274" t="s">
        <v>67</v>
      </c>
      <c r="P22" s="197"/>
      <c r="Q22" s="211"/>
      <c r="R22" s="352"/>
      <c r="S22" s="274" t="s">
        <v>67</v>
      </c>
      <c r="T22" s="197"/>
      <c r="U22" s="211"/>
      <c r="V22" s="352"/>
      <c r="W22" s="274" t="s">
        <v>67</v>
      </c>
      <c r="X22" s="197"/>
      <c r="Y22" s="211"/>
      <c r="Z22" s="352"/>
      <c r="AA22" s="274" t="s">
        <v>96</v>
      </c>
      <c r="AB22" s="200">
        <f>(AA22/AA$5)*100</f>
        <v>0</v>
      </c>
      <c r="AC22" s="275" t="s">
        <v>96</v>
      </c>
      <c r="AD22" s="352"/>
      <c r="AE22" s="274" t="s">
        <v>96</v>
      </c>
      <c r="AF22" s="200">
        <f t="shared" si="13"/>
        <v>0</v>
      </c>
      <c r="AG22" s="275" t="s">
        <v>96</v>
      </c>
      <c r="AH22" s="270"/>
      <c r="AI22" s="274" t="s">
        <v>96</v>
      </c>
      <c r="AJ22" s="200">
        <f t="shared" si="15"/>
        <v>0</v>
      </c>
      <c r="AK22" s="275" t="s">
        <v>96</v>
      </c>
      <c r="AL22" s="270"/>
      <c r="AM22" s="202">
        <v>0.29918614640000002</v>
      </c>
      <c r="AN22" s="259">
        <f t="shared" si="16"/>
        <v>5.5466656878705427E-3</v>
      </c>
      <c r="AO22" s="198">
        <v>12260791.128</v>
      </c>
      <c r="AP22" s="202">
        <v>0.50846783549999996</v>
      </c>
      <c r="AQ22" s="203">
        <f t="shared" si="17"/>
        <v>9.2478346237301837E-3</v>
      </c>
      <c r="AR22" s="198">
        <v>20575700.717</v>
      </c>
      <c r="AS22" s="202">
        <v>0.73092434979999998</v>
      </c>
      <c r="AT22" s="203">
        <f t="shared" si="18"/>
        <v>1.3600136011714817E-2</v>
      </c>
      <c r="AU22" s="201">
        <v>29745462.318999998</v>
      </c>
      <c r="AV22" s="202">
        <v>0.95492490370000005</v>
      </c>
      <c r="AW22" s="203">
        <f t="shared" si="19"/>
        <v>1.7980912442075257E-2</v>
      </c>
      <c r="AX22" s="201">
        <v>38218290.697999999</v>
      </c>
      <c r="AY22" s="202">
        <v>0.96840085740000004</v>
      </c>
      <c r="AZ22" s="271">
        <f t="shared" si="20"/>
        <v>1.8009998458934022E-2</v>
      </c>
      <c r="BA22" s="201">
        <v>38029355.998999998</v>
      </c>
      <c r="BB22" s="202">
        <v>0.87143287290000004</v>
      </c>
      <c r="BC22" s="271">
        <f t="shared" si="21"/>
        <v>1.6970311155364997E-2</v>
      </c>
      <c r="BD22" s="198">
        <v>33937824.844999999</v>
      </c>
      <c r="BE22" s="270"/>
      <c r="BF22" s="202">
        <v>1.1626707851</v>
      </c>
      <c r="BG22" s="272">
        <f t="shared" si="22"/>
        <v>1.4346363346194442E-2</v>
      </c>
      <c r="BH22" s="203">
        <v>1.3187258818000001</v>
      </c>
      <c r="BI22" s="205">
        <f t="shared" si="23"/>
        <v>1.7162954174887682E-2</v>
      </c>
      <c r="BJ22" s="269">
        <v>1.9756686303</v>
      </c>
      <c r="BK22" s="205">
        <f t="shared" si="24"/>
        <v>2.5487165033034258E-2</v>
      </c>
      <c r="BL22" s="269">
        <v>1.5620806057000001</v>
      </c>
      <c r="BM22" s="205">
        <f t="shared" si="25"/>
        <v>2.0420898274653664E-2</v>
      </c>
      <c r="BN22" s="200">
        <v>1.9057367409999999</v>
      </c>
      <c r="BO22" s="205">
        <f t="shared" si="26"/>
        <v>2.4866872711771935E-2</v>
      </c>
      <c r="BP22" s="202">
        <v>2.6957457211000002</v>
      </c>
      <c r="BQ22" s="210">
        <f t="shared" si="27"/>
        <v>3.6469527674129289E-2</v>
      </c>
      <c r="BR22" s="206">
        <v>3.6625777964739288</v>
      </c>
      <c r="BS22" s="207">
        <v>4.9370965599999997E-2</v>
      </c>
      <c r="BT22" s="147"/>
      <c r="BW22" s="147"/>
    </row>
    <row r="23" spans="1:75" ht="12" customHeight="1" x14ac:dyDescent="0.2">
      <c r="B23" s="195" t="s">
        <v>139</v>
      </c>
      <c r="C23" s="364">
        <v>10.4959867800633</v>
      </c>
      <c r="D23" s="365">
        <v>0.106919745789163</v>
      </c>
      <c r="E23" s="367">
        <v>497799831.914168</v>
      </c>
      <c r="F23" s="351"/>
      <c r="G23" s="196">
        <v>8.7166793612900992</v>
      </c>
      <c r="H23" s="197">
        <v>0.17486207490793296</v>
      </c>
      <c r="I23" s="211">
        <v>408469557.322707</v>
      </c>
      <c r="J23" s="351"/>
      <c r="K23" s="200">
        <v>7.3187490078388704</v>
      </c>
      <c r="L23" s="197">
        <v>0.14405552252602355</v>
      </c>
      <c r="M23" s="211">
        <v>339148404.48776603</v>
      </c>
      <c r="N23" s="351"/>
      <c r="O23" s="196">
        <v>7.0044163306742302</v>
      </c>
      <c r="P23" s="197">
        <v>0.13823207216565034</v>
      </c>
      <c r="Q23" s="211">
        <v>321089965.82559299</v>
      </c>
      <c r="R23" s="351"/>
      <c r="S23" s="196">
        <v>10.255427224539201</v>
      </c>
      <c r="T23" s="197">
        <v>0.20279424580218072</v>
      </c>
      <c r="U23" s="211">
        <v>464029018.828255</v>
      </c>
      <c r="V23" s="351"/>
      <c r="W23" s="196">
        <v>14.397951936662899</v>
      </c>
      <c r="X23" s="197">
        <v>0.28473234408978459</v>
      </c>
      <c r="Y23" s="211">
        <v>644082306.07446396</v>
      </c>
      <c r="Z23" s="351"/>
      <c r="AA23" s="196">
        <v>16.346523414824901</v>
      </c>
      <c r="AB23" s="197">
        <f>(AA23*100)/AA5</f>
        <v>0.30094467325115315</v>
      </c>
      <c r="AC23" s="211">
        <v>694321536.78273499</v>
      </c>
      <c r="AD23" s="351"/>
      <c r="AE23" s="196">
        <v>19.321408875092001</v>
      </c>
      <c r="AF23" s="200">
        <f t="shared" si="13"/>
        <v>0.3525226178165371</v>
      </c>
      <c r="AG23" s="198">
        <v>821655429.46326005</v>
      </c>
      <c r="AH23" s="258"/>
      <c r="AI23" s="196">
        <v>24.907154049137599</v>
      </c>
      <c r="AJ23" s="200">
        <f>AI23/$AI$5*100</f>
        <v>0.45192768286705071</v>
      </c>
      <c r="AK23" s="198">
        <v>1026492847.9116499</v>
      </c>
      <c r="AL23" s="258"/>
      <c r="AM23" s="196">
        <v>28.827421069</v>
      </c>
      <c r="AN23" s="259">
        <f t="shared" si="16"/>
        <v>0.53443673524723956</v>
      </c>
      <c r="AO23" s="198">
        <v>1181361479.3</v>
      </c>
      <c r="AP23" s="196">
        <v>31.976074379</v>
      </c>
      <c r="AQ23" s="266">
        <f t="shared" si="17"/>
        <v>0.58156962373500598</v>
      </c>
      <c r="AR23" s="198">
        <v>1293946422.2</v>
      </c>
      <c r="AS23" s="196">
        <v>34.517950589999998</v>
      </c>
      <c r="AT23" s="266">
        <f t="shared" si="18"/>
        <v>0.64226731945392868</v>
      </c>
      <c r="AU23" s="201">
        <v>1404731418.4000001</v>
      </c>
      <c r="AV23" s="196">
        <v>32.992196325000002</v>
      </c>
      <c r="AW23" s="276">
        <f t="shared" si="19"/>
        <v>0.62123188021699305</v>
      </c>
      <c r="AX23" s="201">
        <v>1320423569.5</v>
      </c>
      <c r="AY23" s="196">
        <v>30.893499015</v>
      </c>
      <c r="AZ23" s="260">
        <f t="shared" si="20"/>
        <v>0.57454706426536228</v>
      </c>
      <c r="BA23" s="201">
        <v>1213195819.8</v>
      </c>
      <c r="BB23" s="196">
        <v>27.641637748000001</v>
      </c>
      <c r="BC23" s="260">
        <f t="shared" si="21"/>
        <v>0.53829412226140794</v>
      </c>
      <c r="BD23" s="198">
        <v>1076499509.5999999</v>
      </c>
      <c r="BE23" s="258"/>
      <c r="BF23" s="196">
        <v>14.967721280999999</v>
      </c>
      <c r="BG23" s="224">
        <f t="shared" si="22"/>
        <v>0.18468888245379284</v>
      </c>
      <c r="BH23" s="277">
        <v>10.237112743999999</v>
      </c>
      <c r="BI23" s="224">
        <f t="shared" si="23"/>
        <v>0.13323397935332057</v>
      </c>
      <c r="BJ23" s="277">
        <v>3.0092874592999999</v>
      </c>
      <c r="BK23" s="224">
        <f t="shared" si="24"/>
        <v>3.8821391872468532E-2</v>
      </c>
      <c r="BL23" s="220">
        <v>2.1234018944000002</v>
      </c>
      <c r="BM23" s="224">
        <f t="shared" si="25"/>
        <v>2.7758986267112633E-2</v>
      </c>
      <c r="BN23" s="220">
        <v>0.95613639350000001</v>
      </c>
      <c r="BO23" s="224">
        <f t="shared" si="26"/>
        <v>1.247607892566583E-2</v>
      </c>
      <c r="BP23" s="417">
        <v>0.87861250209999997</v>
      </c>
      <c r="BQ23" s="225">
        <f t="shared" si="27"/>
        <v>1.1886352154570772E-2</v>
      </c>
      <c r="BR23" s="206">
        <v>1.155749591971746</v>
      </c>
      <c r="BS23" s="207">
        <v>1.55793205E-2</v>
      </c>
      <c r="BT23" s="147"/>
      <c r="BW23" s="147"/>
    </row>
    <row r="24" spans="1:75" s="241" customFormat="1" ht="12" customHeight="1" x14ac:dyDescent="0.2">
      <c r="A24" s="18"/>
      <c r="B24" s="226" t="s">
        <v>140</v>
      </c>
      <c r="C24" s="370">
        <v>190.67251981382699</v>
      </c>
      <c r="D24" s="371">
        <v>1.9423287942966099</v>
      </c>
      <c r="E24" s="372">
        <v>9043146709.5846691</v>
      </c>
      <c r="F24" s="349"/>
      <c r="G24" s="227">
        <v>193.06934514934301</v>
      </c>
      <c r="H24" s="278">
        <v>3.8730925957718494</v>
      </c>
      <c r="I24" s="234">
        <v>9047361578.5340805</v>
      </c>
      <c r="J24" s="349"/>
      <c r="K24" s="231">
        <v>207.95173821791499</v>
      </c>
      <c r="L24" s="278">
        <v>4.093130708143029</v>
      </c>
      <c r="M24" s="229">
        <v>9636414659.3256092</v>
      </c>
      <c r="N24" s="349"/>
      <c r="O24" s="227">
        <v>207.62844390415199</v>
      </c>
      <c r="P24" s="278">
        <v>4.0975448469148512</v>
      </c>
      <c r="Q24" s="229">
        <v>9517910816.5873394</v>
      </c>
      <c r="R24" s="349"/>
      <c r="S24" s="227">
        <v>208.725194103522</v>
      </c>
      <c r="T24" s="278">
        <v>4.1274017543466535</v>
      </c>
      <c r="U24" s="229">
        <v>9444223522.2381496</v>
      </c>
      <c r="V24" s="349"/>
      <c r="W24" s="227">
        <v>209.277244073248</v>
      </c>
      <c r="X24" s="278">
        <v>4.1386441996580912</v>
      </c>
      <c r="Y24" s="229">
        <v>9361871088.6492596</v>
      </c>
      <c r="Z24" s="349"/>
      <c r="AA24" s="227">
        <v>224.80483528932999</v>
      </c>
      <c r="AB24" s="231">
        <f>(AA24*100)/AA5</f>
        <v>4.1387282166720842</v>
      </c>
      <c r="AC24" s="229">
        <v>9548626013.8177395</v>
      </c>
      <c r="AD24" s="349"/>
      <c r="AE24" s="227">
        <v>221.349283269518</v>
      </c>
      <c r="AF24" s="231">
        <f t="shared" si="13"/>
        <v>4.0385579175117554</v>
      </c>
      <c r="AG24" s="229">
        <v>9413021668.4488506</v>
      </c>
      <c r="AH24" s="230"/>
      <c r="AI24" s="227">
        <f>SUM(AI16:AI23)+0.11</f>
        <v>212.43707405220383</v>
      </c>
      <c r="AJ24" s="231">
        <f>SUM(AJ16:AJ23)</f>
        <v>3.8525671137315505</v>
      </c>
      <c r="AK24" s="229">
        <f>SUM(AK16:AK23)+4000000</f>
        <v>8754587180.7999859</v>
      </c>
      <c r="AL24" s="230"/>
      <c r="AM24" s="227">
        <f>SUM(AM15:AM23)</f>
        <v>212.31678993990002</v>
      </c>
      <c r="AN24" s="231">
        <f>SUM(AN15:AN23)</f>
        <v>3.9361790908058598</v>
      </c>
      <c r="AO24" s="229">
        <f>SUM(AO15:AO23)</f>
        <v>8700843424.3479996</v>
      </c>
      <c r="AP24" s="227">
        <f t="shared" ref="AP24:BC24" si="28">SUM(AP15:AP23)</f>
        <v>213.41977019410004</v>
      </c>
      <c r="AQ24" s="231">
        <f>SUM(AQ15:AQ23)</f>
        <v>3.881603913546932</v>
      </c>
      <c r="AR24" s="229">
        <f>SUM(AR15:AR23)</f>
        <v>8636261749.5270004</v>
      </c>
      <c r="AS24" s="227">
        <f t="shared" si="28"/>
        <v>214.01212094920004</v>
      </c>
      <c r="AT24" s="231">
        <f>SUM(AT15:AT23)</f>
        <v>3.9820727738254944</v>
      </c>
      <c r="AU24" s="229">
        <f>SUM(AU15:AU23)</f>
        <v>8709368460.8990002</v>
      </c>
      <c r="AV24" s="227">
        <f t="shared" si="28"/>
        <v>206.5676170927</v>
      </c>
      <c r="AW24" s="231">
        <f t="shared" si="28"/>
        <v>3.8895982520933865</v>
      </c>
      <c r="AX24" s="229">
        <f>SUM(AX15:AX23)</f>
        <v>8267311082.3779993</v>
      </c>
      <c r="AY24" s="232">
        <f t="shared" si="28"/>
        <v>207.92484388950001</v>
      </c>
      <c r="AZ24" s="233">
        <f t="shared" si="28"/>
        <v>3.8669173921200124</v>
      </c>
      <c r="BA24" s="229">
        <f>SUM(BA15:BA23)</f>
        <v>8165263226.5890007</v>
      </c>
      <c r="BB24" s="232">
        <f t="shared" si="28"/>
        <v>206.08998511319996</v>
      </c>
      <c r="BC24" s="233">
        <f t="shared" si="28"/>
        <v>4.0134028473549268</v>
      </c>
      <c r="BD24" s="234">
        <f>SUM(BD15:BD23)</f>
        <v>8026144106.8010006</v>
      </c>
      <c r="BE24" s="230"/>
      <c r="BF24" s="232">
        <f>SUM(BF15:BF23)</f>
        <v>201.0209045121</v>
      </c>
      <c r="BG24" s="235">
        <f>SUM(BG15:BG23)</f>
        <v>2.4804260787056776</v>
      </c>
      <c r="BH24" s="233">
        <f>SUM(BH15:BH23)</f>
        <v>191.6092602427</v>
      </c>
      <c r="BI24" s="235">
        <f>SUM(BI15:BI23)</f>
        <v>2.4937562827998998</v>
      </c>
      <c r="BJ24" s="236">
        <f>SUM(BJ15:BJ23)</f>
        <v>185.8048542109</v>
      </c>
      <c r="BK24" s="237">
        <v>2.3734198831197193</v>
      </c>
      <c r="BL24" s="238">
        <f>SUM(BL15:BL23)</f>
        <v>178.08772440659999</v>
      </c>
      <c r="BM24" s="239">
        <v>2.3120839177620844</v>
      </c>
      <c r="BN24" s="238">
        <f>SUM(BN15:BN23)</f>
        <v>172.7017309938</v>
      </c>
      <c r="BO24" s="239">
        <v>2.2306258224380171</v>
      </c>
      <c r="BP24" s="238">
        <f>SUM(BP15:BP23)</f>
        <v>167.64153551139998</v>
      </c>
      <c r="BQ24" s="239">
        <v>2.2543234351606962</v>
      </c>
      <c r="BR24" s="232">
        <v>157.3497798508898</v>
      </c>
      <c r="BS24" s="233">
        <v>2.1210499817000001</v>
      </c>
      <c r="BT24" s="240"/>
      <c r="BW24" s="240"/>
    </row>
    <row r="25" spans="1:75" s="289" customFormat="1" ht="12" customHeight="1" thickBot="1" x14ac:dyDescent="0.25">
      <c r="A25" s="18"/>
      <c r="B25" s="279" t="s">
        <v>140</v>
      </c>
      <c r="C25" s="374">
        <v>260.08912572635091</v>
      </c>
      <c r="D25" s="375">
        <v>2.649456767419764</v>
      </c>
      <c r="E25" s="376">
        <v>12335412170.6029</v>
      </c>
      <c r="F25" s="353"/>
      <c r="G25" s="280">
        <v>250.48419045509451</v>
      </c>
      <c r="H25" s="281">
        <v>5.0248705337406259</v>
      </c>
      <c r="I25" s="287">
        <v>11737860502.92276</v>
      </c>
      <c r="J25" s="353"/>
      <c r="K25" s="339">
        <v>266.14512371110322</v>
      </c>
      <c r="L25" s="281">
        <v>5.2385557726999235</v>
      </c>
      <c r="M25" s="282">
        <v>12333076864.931719</v>
      </c>
      <c r="N25" s="353"/>
      <c r="O25" s="280">
        <v>270.69944459074998</v>
      </c>
      <c r="P25" s="281">
        <v>5.3422502880076683</v>
      </c>
      <c r="Q25" s="282">
        <v>12409153212.668089</v>
      </c>
      <c r="R25" s="353"/>
      <c r="S25" s="280">
        <v>274.02836792332482</v>
      </c>
      <c r="T25" s="281">
        <v>5.4187285409662787</v>
      </c>
      <c r="U25" s="282">
        <v>12399007073.47492</v>
      </c>
      <c r="V25" s="353"/>
      <c r="W25" s="280">
        <v>276.30898563737139</v>
      </c>
      <c r="X25" s="281">
        <v>5.4642566887075024</v>
      </c>
      <c r="Y25" s="282">
        <v>12360489147.43512</v>
      </c>
      <c r="Z25" s="353"/>
      <c r="AA25" s="284">
        <f>AA13+AA24</f>
        <v>308.17670252243539</v>
      </c>
      <c r="AB25" s="281">
        <f>(AA25*100)/AA5</f>
        <v>5.6736306975293074</v>
      </c>
      <c r="AC25" s="282">
        <f>AC13+AC24</f>
        <v>13089861144.539021</v>
      </c>
      <c r="AD25" s="353"/>
      <c r="AE25" s="285">
        <f>AE24+AE13</f>
        <v>301.97089194925269</v>
      </c>
      <c r="AF25" s="286">
        <f t="shared" si="13"/>
        <v>5.5095138259599796</v>
      </c>
      <c r="AG25" s="282">
        <f>AG24+AG13</f>
        <v>12841507806.908611</v>
      </c>
      <c r="AH25" s="283"/>
      <c r="AI25" s="285">
        <f>SUM(AI24+AI13)</f>
        <v>310.52099704708229</v>
      </c>
      <c r="AJ25" s="286">
        <f>SUM(AJ24+AJ13)</f>
        <v>5.6035818712030405</v>
      </c>
      <c r="AK25" s="282">
        <f>SUM(AK24+AK13)</f>
        <v>12796781305.597599</v>
      </c>
      <c r="AL25" s="283"/>
      <c r="AM25" s="285">
        <f>SUM(AM24+AM13)</f>
        <v>304.10371929760004</v>
      </c>
      <c r="AN25" s="286">
        <f t="shared" ref="AN25:BD25" si="29">SUM(AN24+AN13)</f>
        <v>5.6378334547839639</v>
      </c>
      <c r="AO25" s="282">
        <f t="shared" si="29"/>
        <v>12462315614.042</v>
      </c>
      <c r="AP25" s="285">
        <f t="shared" si="29"/>
        <v>324.89646012750006</v>
      </c>
      <c r="AQ25" s="286">
        <f t="shared" si="29"/>
        <v>5.9091028445091656</v>
      </c>
      <c r="AR25" s="282">
        <f t="shared" si="29"/>
        <v>13147286535.875999</v>
      </c>
      <c r="AS25" s="285">
        <f t="shared" si="29"/>
        <v>325.46022309420005</v>
      </c>
      <c r="AT25" s="286">
        <f t="shared" si="29"/>
        <v>6.0557611765093338</v>
      </c>
      <c r="AU25" s="282">
        <f t="shared" si="29"/>
        <v>13244824590.91</v>
      </c>
      <c r="AV25" s="285">
        <f t="shared" si="29"/>
        <v>315.5106710778</v>
      </c>
      <c r="AW25" s="286">
        <f t="shared" si="29"/>
        <v>5.9409590526006575</v>
      </c>
      <c r="AX25" s="282">
        <f t="shared" si="29"/>
        <v>12627462640.57</v>
      </c>
      <c r="AY25" s="285">
        <f t="shared" si="29"/>
        <v>327.9903336447</v>
      </c>
      <c r="AZ25" s="286">
        <f t="shared" si="29"/>
        <v>6.0998556107704482</v>
      </c>
      <c r="BA25" s="282">
        <f t="shared" si="29"/>
        <v>12880266541.867001</v>
      </c>
      <c r="BB25" s="285">
        <f t="shared" si="29"/>
        <v>309.4227278541</v>
      </c>
      <c r="BC25" s="286">
        <f t="shared" si="29"/>
        <v>6.0257079271652305</v>
      </c>
      <c r="BD25" s="287">
        <f t="shared" si="29"/>
        <v>12050422548.76</v>
      </c>
      <c r="BE25" s="283"/>
      <c r="BF25" s="285">
        <f>SUM(BF24+BF13)</f>
        <v>295.88920575960003</v>
      </c>
      <c r="BG25" s="288">
        <f>SUM(BG24+BG13)</f>
        <v>3.6510197989356108</v>
      </c>
      <c r="BH25" s="286">
        <f>SUM(BH24+BH13)</f>
        <v>296.27235785919999</v>
      </c>
      <c r="BI25" s="288">
        <f>SUM(BI24+BI13)</f>
        <v>3.8559256107741722</v>
      </c>
      <c r="BJ25" s="286">
        <f>SUM(BJ24+BJ13)</f>
        <v>269.89599301240003</v>
      </c>
      <c r="BK25" s="288">
        <v>3.4211242870851581</v>
      </c>
      <c r="BL25" s="286">
        <f>SUM(BL24+BL13)</f>
        <v>266.0429623549</v>
      </c>
      <c r="BM25" s="286">
        <v>3.4247773758446471</v>
      </c>
      <c r="BN25" s="286">
        <f>SUM(BN24+BN13)</f>
        <v>259.32179216560002</v>
      </c>
      <c r="BO25" s="288">
        <v>3.3197665354475947</v>
      </c>
      <c r="BP25" s="285">
        <f>SUM(BP24+BP13)</f>
        <v>252.3904031079</v>
      </c>
      <c r="BQ25" s="288">
        <v>3.3680190872820566</v>
      </c>
      <c r="BR25" s="285">
        <v>242.7254723389114</v>
      </c>
      <c r="BS25" s="286">
        <v>3.2719007243</v>
      </c>
    </row>
    <row r="26" spans="1:75" ht="12" customHeight="1" thickTop="1" x14ac:dyDescent="0.2">
      <c r="B26" s="142" t="s">
        <v>141</v>
      </c>
      <c r="C26" s="290"/>
      <c r="D26" s="291"/>
      <c r="E26" s="142"/>
      <c r="F26" s="142"/>
      <c r="G26" s="290"/>
      <c r="H26" s="291"/>
      <c r="I26" s="142"/>
      <c r="J26" s="142"/>
      <c r="K26" s="290"/>
      <c r="L26" s="291"/>
      <c r="M26" s="142"/>
      <c r="N26" s="142"/>
      <c r="O26" s="290"/>
      <c r="P26" s="291"/>
      <c r="Q26" s="142"/>
      <c r="R26" s="142"/>
      <c r="S26" s="290"/>
      <c r="T26" s="291"/>
      <c r="U26" s="142"/>
      <c r="V26" s="142"/>
      <c r="W26" s="290"/>
      <c r="X26" s="291"/>
      <c r="Y26" s="142"/>
      <c r="Z26" s="142"/>
      <c r="AA26" s="290"/>
      <c r="AB26" s="291"/>
      <c r="AC26" s="142"/>
      <c r="AD26" s="142"/>
      <c r="AE26" s="290"/>
      <c r="AF26" s="291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292"/>
      <c r="BK26" s="293"/>
      <c r="BL26" s="142"/>
      <c r="BS26" s="89" t="s">
        <v>193</v>
      </c>
    </row>
    <row r="27" spans="1:75" ht="12" customHeight="1" x14ac:dyDescent="0.2">
      <c r="B27" s="3" t="s">
        <v>142</v>
      </c>
      <c r="C27" s="330"/>
      <c r="D27" s="331"/>
      <c r="E27" s="6"/>
      <c r="F27" s="6"/>
      <c r="G27" s="330"/>
      <c r="H27" s="331"/>
      <c r="I27" s="6"/>
      <c r="J27" s="6"/>
      <c r="K27" s="330"/>
      <c r="L27" s="331"/>
      <c r="M27" s="6"/>
      <c r="N27" s="6"/>
      <c r="O27" s="330"/>
      <c r="P27" s="331"/>
      <c r="Q27" s="6"/>
      <c r="R27" s="6"/>
      <c r="S27" s="330"/>
      <c r="T27" s="331"/>
      <c r="U27" s="6"/>
      <c r="V27" s="6"/>
      <c r="W27" s="326"/>
      <c r="X27" s="327"/>
      <c r="Y27" s="6"/>
      <c r="Z27" s="6"/>
      <c r="AA27" s="326"/>
      <c r="AB27" s="327"/>
      <c r="AC27" s="6"/>
      <c r="AD27" s="6"/>
      <c r="AE27" s="326"/>
      <c r="AF27" s="327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328"/>
      <c r="BK27" s="329"/>
      <c r="BL27" s="6"/>
      <c r="BS27" s="294"/>
    </row>
    <row r="28" spans="1:75" ht="12" customHeight="1" x14ac:dyDescent="0.2">
      <c r="B28" s="142" t="s">
        <v>143</v>
      </c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295"/>
      <c r="BI28" s="142"/>
      <c r="BJ28" s="292"/>
      <c r="BK28" s="293"/>
      <c r="BL28" s="142"/>
    </row>
    <row r="29" spans="1:75" ht="12" customHeight="1" x14ac:dyDescent="0.2">
      <c r="B29" s="18" t="s">
        <v>187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296"/>
      <c r="BL29" s="142"/>
    </row>
    <row r="30" spans="1:75" ht="12.75" customHeight="1" x14ac:dyDescent="0.2">
      <c r="B30" s="42" t="s">
        <v>192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297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L30" s="142"/>
    </row>
    <row r="31" spans="1:75" ht="12.75" customHeight="1" x14ac:dyDescent="0.2">
      <c r="B31" s="298"/>
      <c r="C31" s="60"/>
      <c r="D31" s="142"/>
      <c r="E31" s="142"/>
      <c r="F31" s="142"/>
      <c r="G31" s="60"/>
      <c r="H31" s="142"/>
      <c r="I31" s="142"/>
      <c r="J31" s="142"/>
      <c r="K31" s="60"/>
      <c r="L31" s="142"/>
      <c r="M31" s="142"/>
      <c r="N31" s="142"/>
      <c r="O31" s="60"/>
      <c r="P31" s="142"/>
      <c r="Q31" s="142"/>
      <c r="R31" s="142"/>
      <c r="S31" s="60"/>
      <c r="T31" s="142"/>
      <c r="U31" s="142"/>
      <c r="V31" s="142"/>
      <c r="W31" s="60"/>
      <c r="X31" s="142"/>
      <c r="Y31" s="142"/>
      <c r="Z31" s="142"/>
      <c r="AA31" s="60"/>
      <c r="AB31" s="142"/>
      <c r="AC31" s="142"/>
      <c r="AD31" s="142"/>
      <c r="AE31" s="60"/>
      <c r="AF31" s="142"/>
      <c r="AG31" s="142"/>
      <c r="AH31" s="142"/>
      <c r="AI31" s="60"/>
      <c r="AJ31" s="142"/>
      <c r="AK31" s="60"/>
      <c r="AL31" s="142"/>
      <c r="AM31" s="299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L31" s="142"/>
    </row>
    <row r="32" spans="1:75" ht="12.75" customHeight="1" x14ac:dyDescent="0.2">
      <c r="B32" s="300"/>
      <c r="C32" s="301"/>
      <c r="D32" s="142"/>
      <c r="E32" s="142"/>
      <c r="F32" s="142"/>
      <c r="G32" s="301"/>
      <c r="H32" s="142"/>
      <c r="I32" s="142"/>
      <c r="J32" s="142"/>
      <c r="K32" s="301"/>
      <c r="L32" s="142"/>
      <c r="M32" s="142"/>
      <c r="N32" s="142"/>
      <c r="O32" s="301"/>
      <c r="P32" s="142"/>
      <c r="Q32" s="142"/>
      <c r="R32" s="142"/>
      <c r="S32" s="301"/>
      <c r="T32" s="142"/>
      <c r="U32" s="142"/>
      <c r="V32" s="142"/>
      <c r="W32" s="301"/>
      <c r="X32" s="142"/>
      <c r="Y32" s="142"/>
      <c r="Z32" s="142"/>
      <c r="AA32" s="301"/>
      <c r="AB32" s="142"/>
      <c r="AC32" s="142"/>
      <c r="AD32" s="142"/>
      <c r="AE32" s="301"/>
      <c r="AF32" s="142"/>
      <c r="AG32" s="142"/>
      <c r="AH32" s="142"/>
      <c r="AI32" s="301"/>
      <c r="AJ32" s="142"/>
      <c r="AK32" s="198"/>
      <c r="AL32" s="142"/>
      <c r="AM32" s="299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L32" s="142"/>
    </row>
    <row r="33" spans="2:64" ht="12.75" customHeight="1" x14ac:dyDescent="0.2">
      <c r="B33" s="300"/>
      <c r="C33" s="301"/>
      <c r="D33" s="142"/>
      <c r="E33" s="198"/>
      <c r="F33" s="142"/>
      <c r="G33" s="301"/>
      <c r="H33" s="142"/>
      <c r="I33" s="198"/>
      <c r="J33" s="142"/>
      <c r="K33" s="301"/>
      <c r="L33" s="142"/>
      <c r="M33" s="198"/>
      <c r="N33" s="142"/>
      <c r="O33" s="301"/>
      <c r="P33" s="142"/>
      <c r="Q33" s="198"/>
      <c r="R33" s="142"/>
      <c r="S33" s="301"/>
      <c r="T33" s="142"/>
      <c r="U33" s="198"/>
      <c r="V33" s="142"/>
      <c r="W33" s="301"/>
      <c r="X33" s="142"/>
      <c r="Y33" s="198"/>
      <c r="Z33" s="142"/>
      <c r="AA33" s="301"/>
      <c r="AB33" s="142"/>
      <c r="AC33" s="198"/>
      <c r="AD33" s="142"/>
      <c r="AE33" s="301"/>
      <c r="AF33" s="142"/>
      <c r="AG33" s="198"/>
      <c r="AH33" s="142"/>
      <c r="AI33" s="301"/>
      <c r="AJ33" s="142"/>
      <c r="AK33" s="198"/>
      <c r="AL33" s="142"/>
      <c r="AM33" s="299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L33" s="142"/>
    </row>
    <row r="34" spans="2:64" ht="12.75" customHeight="1" x14ac:dyDescent="0.2">
      <c r="B34" s="300"/>
      <c r="C34" s="301"/>
      <c r="D34" s="142"/>
      <c r="E34" s="198"/>
      <c r="F34" s="142"/>
      <c r="G34" s="301"/>
      <c r="H34" s="142"/>
      <c r="I34" s="198"/>
      <c r="J34" s="142"/>
      <c r="K34" s="301"/>
      <c r="L34" s="142"/>
      <c r="M34" s="198"/>
      <c r="N34" s="142"/>
      <c r="O34" s="301"/>
      <c r="P34" s="142"/>
      <c r="Q34" s="198"/>
      <c r="R34" s="142"/>
      <c r="S34" s="301"/>
      <c r="T34" s="142"/>
      <c r="U34" s="198"/>
      <c r="V34" s="142"/>
      <c r="W34" s="301"/>
      <c r="X34" s="142"/>
      <c r="Y34" s="198"/>
      <c r="Z34" s="142"/>
      <c r="AA34" s="301"/>
      <c r="AB34" s="142"/>
      <c r="AC34" s="198"/>
      <c r="AD34" s="142"/>
      <c r="AE34" s="301"/>
      <c r="AF34" s="142"/>
      <c r="AG34" s="198"/>
      <c r="AH34" s="142"/>
      <c r="AI34" s="301"/>
      <c r="AJ34" s="142"/>
      <c r="AK34" s="198"/>
      <c r="AL34" s="142"/>
      <c r="AM34" s="299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L34" s="142"/>
    </row>
    <row r="35" spans="2:64" ht="12.75" customHeight="1" x14ac:dyDescent="0.2">
      <c r="B35" s="299"/>
      <c r="C35" s="299"/>
      <c r="D35" s="142"/>
      <c r="E35" s="299"/>
      <c r="F35" s="142"/>
      <c r="G35" s="299"/>
      <c r="H35" s="142"/>
      <c r="I35" s="299"/>
      <c r="J35" s="142"/>
      <c r="K35" s="299"/>
      <c r="L35" s="142"/>
      <c r="M35" s="299"/>
      <c r="N35" s="142"/>
      <c r="O35" s="299"/>
      <c r="P35" s="142"/>
      <c r="Q35" s="299"/>
      <c r="R35" s="142"/>
      <c r="S35" s="299"/>
      <c r="T35" s="142"/>
      <c r="U35" s="299"/>
      <c r="V35" s="142"/>
      <c r="W35" s="299"/>
      <c r="X35" s="142"/>
      <c r="Y35" s="299"/>
      <c r="Z35" s="142"/>
      <c r="AA35" s="299"/>
      <c r="AB35" s="142"/>
      <c r="AC35" s="299"/>
      <c r="AD35" s="142"/>
      <c r="AE35" s="299"/>
      <c r="AF35" s="142"/>
      <c r="AG35" s="299"/>
      <c r="AH35" s="142"/>
      <c r="AI35" s="299"/>
      <c r="AJ35" s="142"/>
      <c r="AK35" s="299"/>
      <c r="AL35" s="142"/>
      <c r="AM35" s="299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L35" s="142"/>
    </row>
    <row r="36" spans="2:64" ht="12.75" customHeight="1" x14ac:dyDescent="0.2"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K36" s="302"/>
      <c r="BL36" s="142"/>
    </row>
    <row r="37" spans="2:64" ht="12.75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303"/>
      <c r="BK37" s="293"/>
      <c r="BL37" s="142"/>
    </row>
    <row r="38" spans="2:64" ht="12.75" customHeight="1" x14ac:dyDescent="0.2"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296"/>
      <c r="BL38" s="142"/>
    </row>
    <row r="39" spans="2:64" ht="12.75" customHeight="1" x14ac:dyDescent="0.2"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L39" s="142"/>
    </row>
    <row r="40" spans="2:64" ht="12.75" customHeight="1" x14ac:dyDescent="0.2"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L40" s="142"/>
    </row>
    <row r="41" spans="2:64" ht="12.75" customHeight="1" x14ac:dyDescent="0.2"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L41" s="142"/>
    </row>
    <row r="42" spans="2:64" ht="12.75" customHeight="1" x14ac:dyDescent="0.2"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L42" s="142"/>
    </row>
    <row r="43" spans="2:64" ht="12.75" customHeight="1" x14ac:dyDescent="0.2"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L43" s="142"/>
    </row>
    <row r="44" spans="2:64" ht="12.75" customHeight="1" x14ac:dyDescent="0.2"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L44" s="142"/>
    </row>
    <row r="45" spans="2:64" ht="12.75" customHeight="1" x14ac:dyDescent="0.2"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K45" s="293"/>
      <c r="BL45" s="142"/>
    </row>
    <row r="46" spans="2:64" ht="12.75" customHeight="1" x14ac:dyDescent="0.2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77"/>
      <c r="BL46" s="142"/>
    </row>
    <row r="47" spans="2:64" ht="12.75" customHeight="1" x14ac:dyDescent="0.2"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K47" s="142"/>
      <c r="BL47" s="142"/>
    </row>
    <row r="48" spans="2:64" ht="12.75" customHeight="1" x14ac:dyDescent="0.2"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</row>
    <row r="49" spans="2:69" ht="12.75" customHeight="1" x14ac:dyDescent="0.2">
      <c r="B49" s="147"/>
    </row>
    <row r="51" spans="2:69" ht="12.75" customHeight="1" x14ac:dyDescent="0.2">
      <c r="B51" s="30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</row>
    <row r="52" spans="2:69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</row>
    <row r="53" spans="2:69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</row>
    <row r="54" spans="2:69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19"/>
      <c r="BM54" s="19"/>
      <c r="BN54" s="21"/>
      <c r="BO54" s="19"/>
    </row>
    <row r="55" spans="2:69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19"/>
      <c r="BM55" s="19"/>
      <c r="BN55" s="21"/>
      <c r="BO55" s="19"/>
    </row>
    <row r="56" spans="2:69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19"/>
      <c r="BM56" s="19"/>
      <c r="BN56" s="21"/>
      <c r="BO56" s="19"/>
    </row>
    <row r="57" spans="2:69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19"/>
      <c r="BM57" s="19"/>
      <c r="BN57" s="21"/>
      <c r="BO57" s="19"/>
    </row>
    <row r="58" spans="2:69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19"/>
      <c r="BM58" s="19"/>
      <c r="BN58" s="21"/>
      <c r="BO58" s="19"/>
    </row>
    <row r="59" spans="2:69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19"/>
      <c r="BM59" s="19"/>
      <c r="BN59" s="21"/>
      <c r="BO59" s="19"/>
      <c r="BQ59" s="19"/>
    </row>
    <row r="60" spans="2:69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19"/>
      <c r="BM60" s="19"/>
      <c r="BN60" s="21"/>
      <c r="BO60" s="19"/>
    </row>
    <row r="61" spans="2:69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19"/>
      <c r="BM61" s="19"/>
      <c r="BN61" s="21"/>
      <c r="BO61" s="19"/>
    </row>
    <row r="62" spans="2:69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19"/>
      <c r="BM62" s="19"/>
      <c r="BN62" s="21"/>
      <c r="BO62" s="19"/>
    </row>
    <row r="63" spans="2:69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19"/>
      <c r="BM63" s="19"/>
      <c r="BN63" s="21"/>
      <c r="BO63" s="19"/>
    </row>
    <row r="64" spans="2:69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19"/>
      <c r="BM64" s="19"/>
      <c r="BN64" s="21"/>
      <c r="BO64" s="19"/>
    </row>
    <row r="65" spans="2:67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19"/>
      <c r="BM65" s="19"/>
      <c r="BN65" s="21"/>
      <c r="BO65" s="19"/>
    </row>
    <row r="66" spans="2:67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19"/>
      <c r="BM66" s="19"/>
      <c r="BN66" s="21"/>
      <c r="BO66" s="19"/>
    </row>
    <row r="67" spans="2:67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19"/>
      <c r="BM67" s="19"/>
      <c r="BN67" s="21"/>
      <c r="BO67" s="19"/>
    </row>
    <row r="68" spans="2:67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19"/>
      <c r="BM68" s="19"/>
      <c r="BN68" s="21"/>
      <c r="BO68" s="19"/>
    </row>
    <row r="69" spans="2:67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19"/>
      <c r="BM69" s="19"/>
      <c r="BN69" s="21"/>
      <c r="BO69" s="19"/>
    </row>
    <row r="70" spans="2:67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19"/>
      <c r="BM70" s="19"/>
      <c r="BN70" s="21"/>
      <c r="BO70" s="19"/>
    </row>
    <row r="71" spans="2:67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19"/>
      <c r="BM71" s="19"/>
      <c r="BN71" s="21"/>
      <c r="BO71" s="19"/>
    </row>
    <row r="72" spans="2:67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19"/>
      <c r="BM72" s="19"/>
      <c r="BN72" s="21"/>
      <c r="BO72" s="19"/>
    </row>
    <row r="73" spans="2:67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19"/>
      <c r="BM73" s="19"/>
      <c r="BN73" s="21"/>
      <c r="BO73" s="19"/>
    </row>
    <row r="74" spans="2:67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19"/>
      <c r="BM74" s="19"/>
      <c r="BN74" s="21"/>
      <c r="BO74" s="19"/>
    </row>
    <row r="75" spans="2:67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19"/>
      <c r="BM75" s="19"/>
      <c r="BN75" s="21"/>
      <c r="BO75" s="19"/>
    </row>
  </sheetData>
  <mergeCells count="24">
    <mergeCell ref="BF11:BF12"/>
    <mergeCell ref="BG11:BG12"/>
    <mergeCell ref="BH3:BI3"/>
    <mergeCell ref="AP3:AR3"/>
    <mergeCell ref="AS3:AU3"/>
    <mergeCell ref="AV3:AX3"/>
    <mergeCell ref="AY3:BA3"/>
    <mergeCell ref="BB3:BD3"/>
    <mergeCell ref="BF3:BG3"/>
    <mergeCell ref="C3:E3"/>
    <mergeCell ref="G3:I3"/>
    <mergeCell ref="BR3:BS3"/>
    <mergeCell ref="O3:Q3"/>
    <mergeCell ref="K3:M3"/>
    <mergeCell ref="AM3:AO3"/>
    <mergeCell ref="S3:U3"/>
    <mergeCell ref="W3:Y3"/>
    <mergeCell ref="BP3:BQ3"/>
    <mergeCell ref="AA3:AC3"/>
    <mergeCell ref="AI3:AK3"/>
    <mergeCell ref="BJ3:BK3"/>
    <mergeCell ref="BL3:BM3"/>
    <mergeCell ref="BN3:BO3"/>
    <mergeCell ref="AE3:AG3"/>
  </mergeCells>
  <conditionalFormatting sqref="AK22">
    <cfRule type="expression" dxfId="180" priority="161" stopIfTrue="1">
      <formula>OR($AP22="f",$AP22="g")</formula>
    </cfRule>
  </conditionalFormatting>
  <conditionalFormatting sqref="AK12">
    <cfRule type="expression" dxfId="179" priority="163" stopIfTrue="1">
      <formula>OR($AP12="f",$AP12="g")</formula>
    </cfRule>
  </conditionalFormatting>
  <conditionalFormatting sqref="AI22">
    <cfRule type="expression" dxfId="178" priority="162" stopIfTrue="1">
      <formula>OR($AP22="f",$AP22="g")</formula>
    </cfRule>
  </conditionalFormatting>
  <conditionalFormatting sqref="AG22">
    <cfRule type="expression" dxfId="177" priority="158" stopIfTrue="1">
      <formula>OR($AP22="f",$AP22="g")</formula>
    </cfRule>
  </conditionalFormatting>
  <conditionalFormatting sqref="AG12">
    <cfRule type="expression" dxfId="176" priority="160" stopIfTrue="1">
      <formula>OR($AP12="f",$AP12="g")</formula>
    </cfRule>
  </conditionalFormatting>
  <conditionalFormatting sqref="AE22">
    <cfRule type="expression" dxfId="175" priority="159" stopIfTrue="1">
      <formula>OR($AP22="f",$AP22="g")</formula>
    </cfRule>
  </conditionalFormatting>
  <conditionalFormatting sqref="AB7">
    <cfRule type="expression" dxfId="174" priority="157" stopIfTrue="1">
      <formula>OR($AF7="f",$AF7="g")</formula>
    </cfRule>
  </conditionalFormatting>
  <conditionalFormatting sqref="AB8">
    <cfRule type="expression" dxfId="173" priority="156" stopIfTrue="1">
      <formula>OR($AF8="f",$AF8="g")</formula>
    </cfRule>
  </conditionalFormatting>
  <conditionalFormatting sqref="AB9">
    <cfRule type="expression" dxfId="172" priority="155" stopIfTrue="1">
      <formula>OR($AF9="f",$AF9="g")</formula>
    </cfRule>
  </conditionalFormatting>
  <conditionalFormatting sqref="AB10">
    <cfRule type="expression" dxfId="171" priority="154" stopIfTrue="1">
      <formula>OR($AF10="f",$AF10="g")</formula>
    </cfRule>
  </conditionalFormatting>
  <conditionalFormatting sqref="AC9">
    <cfRule type="expression" dxfId="170" priority="153" stopIfTrue="1">
      <formula>OR($AI9="f",$AI9="g")</formula>
    </cfRule>
  </conditionalFormatting>
  <conditionalFormatting sqref="AC10">
    <cfRule type="expression" dxfId="169" priority="152" stopIfTrue="1">
      <formula>OR($AI10="f",$AI10="g")</formula>
    </cfRule>
  </conditionalFormatting>
  <conditionalFormatting sqref="AC11">
    <cfRule type="expression" dxfId="168" priority="151" stopIfTrue="1">
      <formula>OR($AI11="f",$AI11="g")</formula>
    </cfRule>
  </conditionalFormatting>
  <conditionalFormatting sqref="AC15">
    <cfRule type="expression" dxfId="167" priority="150" stopIfTrue="1">
      <formula>OR($AI15="f",$AI15="g")</formula>
    </cfRule>
  </conditionalFormatting>
  <conditionalFormatting sqref="AC16">
    <cfRule type="expression" dxfId="166" priority="149" stopIfTrue="1">
      <formula>OR($AI16="f",$AI16="g")</formula>
    </cfRule>
  </conditionalFormatting>
  <conditionalFormatting sqref="AC17">
    <cfRule type="expression" dxfId="165" priority="148" stopIfTrue="1">
      <formula>OR($AI17="f",$AI17="g")</formula>
    </cfRule>
  </conditionalFormatting>
  <conditionalFormatting sqref="AC18">
    <cfRule type="expression" dxfId="164" priority="147" stopIfTrue="1">
      <formula>OR($AI18="f",$AI18="g")</formula>
    </cfRule>
  </conditionalFormatting>
  <conditionalFormatting sqref="AC19">
    <cfRule type="expression" dxfId="163" priority="146" stopIfTrue="1">
      <formula>OR($AI19="f",$AI19="g")</formula>
    </cfRule>
  </conditionalFormatting>
  <conditionalFormatting sqref="AC20">
    <cfRule type="expression" dxfId="162" priority="145" stopIfTrue="1">
      <formula>OR($AI20="f",$AI20="g")</formula>
    </cfRule>
  </conditionalFormatting>
  <conditionalFormatting sqref="AC21">
    <cfRule type="expression" dxfId="161" priority="144" stopIfTrue="1">
      <formula>OR($AI21="f",$AI21="g")</formula>
    </cfRule>
  </conditionalFormatting>
  <conditionalFormatting sqref="AC23">
    <cfRule type="expression" dxfId="160" priority="143" stopIfTrue="1">
      <formula>OR($AI23="f",$AI23="g")</formula>
    </cfRule>
  </conditionalFormatting>
  <conditionalFormatting sqref="AC22">
    <cfRule type="expression" dxfId="159" priority="141" stopIfTrue="1">
      <formula>OR($AP22="f",$AP22="g")</formula>
    </cfRule>
  </conditionalFormatting>
  <conditionalFormatting sqref="AA22">
    <cfRule type="expression" dxfId="158" priority="142" stopIfTrue="1">
      <formula>OR($AP22="f",$AP22="g")</formula>
    </cfRule>
  </conditionalFormatting>
  <conditionalFormatting sqref="AC12">
    <cfRule type="expression" dxfId="157" priority="140" stopIfTrue="1">
      <formula>OR($AP12="f",$AP12="g")</formula>
    </cfRule>
  </conditionalFormatting>
  <conditionalFormatting sqref="X7">
    <cfRule type="expression" dxfId="156" priority="139" stopIfTrue="1">
      <formula>OR($AF7="f",$AF7="g")</formula>
    </cfRule>
  </conditionalFormatting>
  <conditionalFormatting sqref="Y9">
    <cfRule type="expression" dxfId="155" priority="138" stopIfTrue="1">
      <formula>OR($AI9="f",$AI9="g")</formula>
    </cfRule>
  </conditionalFormatting>
  <conditionalFormatting sqref="Y10">
    <cfRule type="expression" dxfId="154" priority="137" stopIfTrue="1">
      <formula>OR($AI10="f",$AI10="g")</formula>
    </cfRule>
  </conditionalFormatting>
  <conditionalFormatting sqref="Y11">
    <cfRule type="expression" dxfId="153" priority="136" stopIfTrue="1">
      <formula>OR($AI11="f",$AI11="g")</formula>
    </cfRule>
  </conditionalFormatting>
  <conditionalFormatting sqref="Y15">
    <cfRule type="expression" dxfId="152" priority="135" stopIfTrue="1">
      <formula>OR($AI15="f",$AI15="g")</formula>
    </cfRule>
  </conditionalFormatting>
  <conditionalFormatting sqref="Y16">
    <cfRule type="expression" dxfId="151" priority="134" stopIfTrue="1">
      <formula>OR($AI16="f",$AI16="g")</formula>
    </cfRule>
  </conditionalFormatting>
  <conditionalFormatting sqref="Y17">
    <cfRule type="expression" dxfId="150" priority="133" stopIfTrue="1">
      <formula>OR($AI17="f",$AI17="g")</formula>
    </cfRule>
  </conditionalFormatting>
  <conditionalFormatting sqref="Y18">
    <cfRule type="expression" dxfId="149" priority="132" stopIfTrue="1">
      <formula>OR($AI18="f",$AI18="g")</formula>
    </cfRule>
  </conditionalFormatting>
  <conditionalFormatting sqref="Y19">
    <cfRule type="expression" dxfId="148" priority="131" stopIfTrue="1">
      <formula>OR($AI19="f",$AI19="g")</formula>
    </cfRule>
  </conditionalFormatting>
  <conditionalFormatting sqref="Y20">
    <cfRule type="expression" dxfId="147" priority="130" stopIfTrue="1">
      <formula>OR($AI20="f",$AI20="g")</formula>
    </cfRule>
  </conditionalFormatting>
  <conditionalFormatting sqref="Y21">
    <cfRule type="expression" dxfId="146" priority="129" stopIfTrue="1">
      <formula>OR($AI21="f",$AI21="g")</formula>
    </cfRule>
  </conditionalFormatting>
  <conditionalFormatting sqref="Y23">
    <cfRule type="expression" dxfId="145" priority="128" stopIfTrue="1">
      <formula>OR($AI23="f",$AI23="g")</formula>
    </cfRule>
  </conditionalFormatting>
  <conditionalFormatting sqref="W22">
    <cfRule type="expression" dxfId="144" priority="127" stopIfTrue="1">
      <formula>OR($AP22="f",$AP22="g")</formula>
    </cfRule>
  </conditionalFormatting>
  <conditionalFormatting sqref="Y12">
    <cfRule type="expression" dxfId="143" priority="126" stopIfTrue="1">
      <formula>OR($AP12="f",$AP12="g")</formula>
    </cfRule>
  </conditionalFormatting>
  <conditionalFormatting sqref="X8">
    <cfRule type="expression" dxfId="142" priority="125" stopIfTrue="1">
      <formula>OR($AF8="f",$AF8="g")</formula>
    </cfRule>
  </conditionalFormatting>
  <conditionalFormatting sqref="X9">
    <cfRule type="expression" dxfId="141" priority="124" stopIfTrue="1">
      <formula>OR($AF9="f",$AF9="g")</formula>
    </cfRule>
  </conditionalFormatting>
  <conditionalFormatting sqref="X10">
    <cfRule type="expression" dxfId="140" priority="123" stopIfTrue="1">
      <formula>OR($AF10="f",$AF10="g")</formula>
    </cfRule>
  </conditionalFormatting>
  <conditionalFormatting sqref="X11">
    <cfRule type="expression" dxfId="139" priority="122" stopIfTrue="1">
      <formula>OR($AF11="f",$AF11="g")</formula>
    </cfRule>
  </conditionalFormatting>
  <conditionalFormatting sqref="X13">
    <cfRule type="expression" dxfId="138" priority="121" stopIfTrue="1">
      <formula>OR($AF13="f",$AF13="g")</formula>
    </cfRule>
  </conditionalFormatting>
  <conditionalFormatting sqref="Y22">
    <cfRule type="expression" dxfId="137" priority="120" stopIfTrue="1">
      <formula>OR($AI22="f",$AI22="g")</formula>
    </cfRule>
  </conditionalFormatting>
  <conditionalFormatting sqref="T7">
    <cfRule type="expression" dxfId="136" priority="119" stopIfTrue="1">
      <formula>OR($AF7="f",$AF7="g")</formula>
    </cfRule>
  </conditionalFormatting>
  <conditionalFormatting sqref="U9">
    <cfRule type="expression" dxfId="135" priority="118" stopIfTrue="1">
      <formula>OR($AI9="f",$AI9="g")</formula>
    </cfRule>
  </conditionalFormatting>
  <conditionalFormatting sqref="U10">
    <cfRule type="expression" dxfId="134" priority="117" stopIfTrue="1">
      <formula>OR($AI10="f",$AI10="g")</formula>
    </cfRule>
  </conditionalFormatting>
  <conditionalFormatting sqref="U11">
    <cfRule type="expression" dxfId="133" priority="116" stopIfTrue="1">
      <formula>OR($AI11="f",$AI11="g")</formula>
    </cfRule>
  </conditionalFormatting>
  <conditionalFormatting sqref="U15">
    <cfRule type="expression" dxfId="132" priority="115" stopIfTrue="1">
      <formula>OR($AI15="f",$AI15="g")</formula>
    </cfRule>
  </conditionalFormatting>
  <conditionalFormatting sqref="U16">
    <cfRule type="expression" dxfId="131" priority="114" stopIfTrue="1">
      <formula>OR($AI16="f",$AI16="g")</formula>
    </cfRule>
  </conditionalFormatting>
  <conditionalFormatting sqref="U17">
    <cfRule type="expression" dxfId="130" priority="113" stopIfTrue="1">
      <formula>OR($AI17="f",$AI17="g")</formula>
    </cfRule>
  </conditionalFormatting>
  <conditionalFormatting sqref="U18">
    <cfRule type="expression" dxfId="129" priority="112" stopIfTrue="1">
      <formula>OR($AI18="f",$AI18="g")</formula>
    </cfRule>
  </conditionalFormatting>
  <conditionalFormatting sqref="U19">
    <cfRule type="expression" dxfId="128" priority="111" stopIfTrue="1">
      <formula>OR($AI19="f",$AI19="g")</formula>
    </cfRule>
  </conditionalFormatting>
  <conditionalFormatting sqref="U20">
    <cfRule type="expression" dxfId="127" priority="110" stopIfTrue="1">
      <formula>OR($AI20="f",$AI20="g")</formula>
    </cfRule>
  </conditionalFormatting>
  <conditionalFormatting sqref="U21">
    <cfRule type="expression" dxfId="126" priority="109" stopIfTrue="1">
      <formula>OR($AI21="f",$AI21="g")</formula>
    </cfRule>
  </conditionalFormatting>
  <conditionalFormatting sqref="U23">
    <cfRule type="expression" dxfId="125" priority="108" stopIfTrue="1">
      <formula>OR($AI23="f",$AI23="g")</formula>
    </cfRule>
  </conditionalFormatting>
  <conditionalFormatting sqref="S22">
    <cfRule type="expression" dxfId="124" priority="107" stopIfTrue="1">
      <formula>OR($AP22="f",$AP22="g")</formula>
    </cfRule>
  </conditionalFormatting>
  <conditionalFormatting sqref="U12">
    <cfRule type="expression" dxfId="123" priority="106" stopIfTrue="1">
      <formula>OR($AP12="f",$AP12="g")</formula>
    </cfRule>
  </conditionalFormatting>
  <conditionalFormatting sqref="T8">
    <cfRule type="expression" dxfId="122" priority="105" stopIfTrue="1">
      <formula>OR($AF8="f",$AF8="g")</formula>
    </cfRule>
  </conditionalFormatting>
  <conditionalFormatting sqref="T9">
    <cfRule type="expression" dxfId="121" priority="104" stopIfTrue="1">
      <formula>OR($AF9="f",$AF9="g")</formula>
    </cfRule>
  </conditionalFormatting>
  <conditionalFormatting sqref="T10">
    <cfRule type="expression" dxfId="120" priority="103" stopIfTrue="1">
      <formula>OR($AF10="f",$AF10="g")</formula>
    </cfRule>
  </conditionalFormatting>
  <conditionalFormatting sqref="T11">
    <cfRule type="expression" dxfId="119" priority="102" stopIfTrue="1">
      <formula>OR($AF11="f",$AF11="g")</formula>
    </cfRule>
  </conditionalFormatting>
  <conditionalFormatting sqref="T13">
    <cfRule type="expression" dxfId="118" priority="101" stopIfTrue="1">
      <formula>OR($AF13="f",$AF13="g")</formula>
    </cfRule>
  </conditionalFormatting>
  <conditionalFormatting sqref="U22">
    <cfRule type="expression" dxfId="117" priority="100" stopIfTrue="1">
      <formula>OR($AI22="f",$AI22="g")</formula>
    </cfRule>
  </conditionalFormatting>
  <conditionalFormatting sqref="P7">
    <cfRule type="expression" dxfId="116" priority="99" stopIfTrue="1">
      <formula>OR($AF7="f",$AF7="g")</formula>
    </cfRule>
  </conditionalFormatting>
  <conditionalFormatting sqref="Q9">
    <cfRule type="expression" dxfId="115" priority="98" stopIfTrue="1">
      <formula>OR($AI9="f",$AI9="g")</formula>
    </cfRule>
  </conditionalFormatting>
  <conditionalFormatting sqref="Q10">
    <cfRule type="expression" dxfId="114" priority="97" stopIfTrue="1">
      <formula>OR($AI10="f",$AI10="g")</formula>
    </cfRule>
  </conditionalFormatting>
  <conditionalFormatting sqref="Q11">
    <cfRule type="expression" dxfId="113" priority="96" stopIfTrue="1">
      <formula>OR($AI11="f",$AI11="g")</formula>
    </cfRule>
  </conditionalFormatting>
  <conditionalFormatting sqref="Q15">
    <cfRule type="expression" dxfId="112" priority="95" stopIfTrue="1">
      <formula>OR($AI15="f",$AI15="g")</formula>
    </cfRule>
  </conditionalFormatting>
  <conditionalFormatting sqref="Q16">
    <cfRule type="expression" dxfId="111" priority="94" stopIfTrue="1">
      <formula>OR($AI16="f",$AI16="g")</formula>
    </cfRule>
  </conditionalFormatting>
  <conditionalFormatting sqref="Q17">
    <cfRule type="expression" dxfId="110" priority="93" stopIfTrue="1">
      <formula>OR($AI17="f",$AI17="g")</formula>
    </cfRule>
  </conditionalFormatting>
  <conditionalFormatting sqref="Q18">
    <cfRule type="expression" dxfId="109" priority="92" stopIfTrue="1">
      <formula>OR($AI18="f",$AI18="g")</formula>
    </cfRule>
  </conditionalFormatting>
  <conditionalFormatting sqref="Q19">
    <cfRule type="expression" dxfId="108" priority="91" stopIfTrue="1">
      <formula>OR($AI19="f",$AI19="g")</formula>
    </cfRule>
  </conditionalFormatting>
  <conditionalFormatting sqref="Q20">
    <cfRule type="expression" dxfId="107" priority="90" stopIfTrue="1">
      <formula>OR($AI20="f",$AI20="g")</formula>
    </cfRule>
  </conditionalFormatting>
  <conditionalFormatting sqref="Q21">
    <cfRule type="expression" dxfId="106" priority="89" stopIfTrue="1">
      <formula>OR($AI21="f",$AI21="g")</formula>
    </cfRule>
  </conditionalFormatting>
  <conditionalFormatting sqref="Q23">
    <cfRule type="expression" dxfId="105" priority="88" stopIfTrue="1">
      <formula>OR($AI23="f",$AI23="g")</formula>
    </cfRule>
  </conditionalFormatting>
  <conditionalFormatting sqref="O22">
    <cfRule type="expression" dxfId="104" priority="87" stopIfTrue="1">
      <formula>OR($AP22="f",$AP22="g")</formula>
    </cfRule>
  </conditionalFormatting>
  <conditionalFormatting sqref="Q12">
    <cfRule type="expression" dxfId="103" priority="86" stopIfTrue="1">
      <formula>OR($AP12="f",$AP12="g")</formula>
    </cfRule>
  </conditionalFormatting>
  <conditionalFormatting sqref="P8">
    <cfRule type="expression" dxfId="102" priority="85" stopIfTrue="1">
      <formula>OR($AF8="f",$AF8="g")</formula>
    </cfRule>
  </conditionalFormatting>
  <conditionalFormatting sqref="P9">
    <cfRule type="expression" dxfId="101" priority="84" stopIfTrue="1">
      <formula>OR($AF9="f",$AF9="g")</formula>
    </cfRule>
  </conditionalFormatting>
  <conditionalFormatting sqref="P10">
    <cfRule type="expression" dxfId="100" priority="83" stopIfTrue="1">
      <formula>OR($AF10="f",$AF10="g")</formula>
    </cfRule>
  </conditionalFormatting>
  <conditionalFormatting sqref="P11">
    <cfRule type="expression" dxfId="99" priority="82" stopIfTrue="1">
      <formula>OR($AF11="f",$AF11="g")</formula>
    </cfRule>
  </conditionalFormatting>
  <conditionalFormatting sqref="P13">
    <cfRule type="expression" dxfId="98" priority="81" stopIfTrue="1">
      <formula>OR($AF13="f",$AF13="g")</formula>
    </cfRule>
  </conditionalFormatting>
  <conditionalFormatting sqref="Q22">
    <cfRule type="expression" dxfId="97" priority="80" stopIfTrue="1">
      <formula>OR($AI22="f",$AI22="g")</formula>
    </cfRule>
  </conditionalFormatting>
  <conditionalFormatting sqref="L7">
    <cfRule type="expression" dxfId="96" priority="79" stopIfTrue="1">
      <formula>OR($AF7="f",$AF7="g")</formula>
    </cfRule>
  </conditionalFormatting>
  <conditionalFormatting sqref="M9">
    <cfRule type="expression" dxfId="95" priority="78" stopIfTrue="1">
      <formula>OR($AI9="f",$AI9="g")</formula>
    </cfRule>
  </conditionalFormatting>
  <conditionalFormatting sqref="M10">
    <cfRule type="expression" dxfId="94" priority="77" stopIfTrue="1">
      <formula>OR($AI10="f",$AI10="g")</formula>
    </cfRule>
  </conditionalFormatting>
  <conditionalFormatting sqref="M11">
    <cfRule type="expression" dxfId="93" priority="76" stopIfTrue="1">
      <formula>OR($AI11="f",$AI11="g")</formula>
    </cfRule>
  </conditionalFormatting>
  <conditionalFormatting sqref="M15">
    <cfRule type="expression" dxfId="92" priority="75" stopIfTrue="1">
      <formula>OR($AI15="f",$AI15="g")</formula>
    </cfRule>
  </conditionalFormatting>
  <conditionalFormatting sqref="M16">
    <cfRule type="expression" dxfId="91" priority="74" stopIfTrue="1">
      <formula>OR($AI16="f",$AI16="g")</formula>
    </cfRule>
  </conditionalFormatting>
  <conditionalFormatting sqref="M17">
    <cfRule type="expression" dxfId="90" priority="73" stopIfTrue="1">
      <formula>OR($AI17="f",$AI17="g")</formula>
    </cfRule>
  </conditionalFormatting>
  <conditionalFormatting sqref="M18">
    <cfRule type="expression" dxfId="89" priority="72" stopIfTrue="1">
      <formula>OR($AI18="f",$AI18="g")</formula>
    </cfRule>
  </conditionalFormatting>
  <conditionalFormatting sqref="M19">
    <cfRule type="expression" dxfId="88" priority="71" stopIfTrue="1">
      <formula>OR($AI19="f",$AI19="g")</formula>
    </cfRule>
  </conditionalFormatting>
  <conditionalFormatting sqref="M20">
    <cfRule type="expression" dxfId="87" priority="70" stopIfTrue="1">
      <formula>OR($AI20="f",$AI20="g")</formula>
    </cfRule>
  </conditionalFormatting>
  <conditionalFormatting sqref="M21">
    <cfRule type="expression" dxfId="86" priority="69" stopIfTrue="1">
      <formula>OR($AI21="f",$AI21="g")</formula>
    </cfRule>
  </conditionalFormatting>
  <conditionalFormatting sqref="M23">
    <cfRule type="expression" dxfId="85" priority="68" stopIfTrue="1">
      <formula>OR($AI23="f",$AI23="g")</formula>
    </cfRule>
  </conditionalFormatting>
  <conditionalFormatting sqref="K22">
    <cfRule type="expression" dxfId="84" priority="67" stopIfTrue="1">
      <formula>OR($AP22="f",$AP22="g")</formula>
    </cfRule>
  </conditionalFormatting>
  <conditionalFormatting sqref="M12">
    <cfRule type="expression" dxfId="83" priority="66" stopIfTrue="1">
      <formula>OR($AP12="f",$AP12="g")</formula>
    </cfRule>
  </conditionalFormatting>
  <conditionalFormatting sqref="L8">
    <cfRule type="expression" dxfId="82" priority="65" stopIfTrue="1">
      <formula>OR($AF8="f",$AF8="g")</formula>
    </cfRule>
  </conditionalFormatting>
  <conditionalFormatting sqref="L9">
    <cfRule type="expression" dxfId="81" priority="64" stopIfTrue="1">
      <formula>OR($AF9="f",$AF9="g")</formula>
    </cfRule>
  </conditionalFormatting>
  <conditionalFormatting sqref="L10">
    <cfRule type="expression" dxfId="80" priority="63" stopIfTrue="1">
      <formula>OR($AF10="f",$AF10="g")</formula>
    </cfRule>
  </conditionalFormatting>
  <conditionalFormatting sqref="L11">
    <cfRule type="expression" dxfId="79" priority="62" stopIfTrue="1">
      <formula>OR($AF11="f",$AF11="g")</formula>
    </cfRule>
  </conditionalFormatting>
  <conditionalFormatting sqref="L13">
    <cfRule type="expression" dxfId="78" priority="61" stopIfTrue="1">
      <formula>OR($AF13="f",$AF13="g")</formula>
    </cfRule>
  </conditionalFormatting>
  <conditionalFormatting sqref="M22">
    <cfRule type="expression" dxfId="77" priority="60" stopIfTrue="1">
      <formula>OR($AI22="f",$AI22="g")</formula>
    </cfRule>
  </conditionalFormatting>
  <conditionalFormatting sqref="H7">
    <cfRule type="expression" dxfId="76" priority="59" stopIfTrue="1">
      <formula>OR($AF7="f",$AF7="g")</formula>
    </cfRule>
  </conditionalFormatting>
  <conditionalFormatting sqref="I9">
    <cfRule type="expression" dxfId="75" priority="58" stopIfTrue="1">
      <formula>OR($AI9="f",$AI9="g")</formula>
    </cfRule>
  </conditionalFormatting>
  <conditionalFormatting sqref="I10">
    <cfRule type="expression" dxfId="74" priority="57" stopIfTrue="1">
      <formula>OR($AI10="f",$AI10="g")</formula>
    </cfRule>
  </conditionalFormatting>
  <conditionalFormatting sqref="I11">
    <cfRule type="expression" dxfId="73" priority="56" stopIfTrue="1">
      <formula>OR($AI11="f",$AI11="g")</formula>
    </cfRule>
  </conditionalFormatting>
  <conditionalFormatting sqref="I15">
    <cfRule type="expression" dxfId="72" priority="55" stopIfTrue="1">
      <formula>OR($AI15="f",$AI15="g")</formula>
    </cfRule>
  </conditionalFormatting>
  <conditionalFormatting sqref="I16">
    <cfRule type="expression" dxfId="71" priority="54" stopIfTrue="1">
      <formula>OR($AI16="f",$AI16="g")</formula>
    </cfRule>
  </conditionalFormatting>
  <conditionalFormatting sqref="I17">
    <cfRule type="expression" dxfId="70" priority="53" stopIfTrue="1">
      <formula>OR($AI17="f",$AI17="g")</formula>
    </cfRule>
  </conditionalFormatting>
  <conditionalFormatting sqref="I18">
    <cfRule type="expression" dxfId="69" priority="52" stopIfTrue="1">
      <formula>OR($AI18="f",$AI18="g")</formula>
    </cfRule>
  </conditionalFormatting>
  <conditionalFormatting sqref="I19">
    <cfRule type="expression" dxfId="68" priority="51" stopIfTrue="1">
      <formula>OR($AI19="f",$AI19="g")</formula>
    </cfRule>
  </conditionalFormatting>
  <conditionalFormatting sqref="I20">
    <cfRule type="expression" dxfId="67" priority="50" stopIfTrue="1">
      <formula>OR($AI20="f",$AI20="g")</formula>
    </cfRule>
  </conditionalFormatting>
  <conditionalFormatting sqref="I21">
    <cfRule type="expression" dxfId="66" priority="49" stopIfTrue="1">
      <formula>OR($AI21="f",$AI21="g")</formula>
    </cfRule>
  </conditionalFormatting>
  <conditionalFormatting sqref="I23">
    <cfRule type="expression" dxfId="65" priority="48" stopIfTrue="1">
      <formula>OR($AI23="f",$AI23="g")</formula>
    </cfRule>
  </conditionalFormatting>
  <conditionalFormatting sqref="G22">
    <cfRule type="expression" dxfId="64" priority="47" stopIfTrue="1">
      <formula>OR($AP22="f",$AP22="g")</formula>
    </cfRule>
  </conditionalFormatting>
  <conditionalFormatting sqref="I12">
    <cfRule type="expression" dxfId="63" priority="46" stopIfTrue="1">
      <formula>OR($AP12="f",$AP12="g")</formula>
    </cfRule>
  </conditionalFormatting>
  <conditionalFormatting sqref="H8">
    <cfRule type="expression" dxfId="62" priority="45" stopIfTrue="1">
      <formula>OR($AF8="f",$AF8="g")</formula>
    </cfRule>
  </conditionalFormatting>
  <conditionalFormatting sqref="H9">
    <cfRule type="expression" dxfId="61" priority="44" stopIfTrue="1">
      <formula>OR($AF9="f",$AF9="g")</formula>
    </cfRule>
  </conditionalFormatting>
  <conditionalFormatting sqref="H10">
    <cfRule type="expression" dxfId="60" priority="43" stopIfTrue="1">
      <formula>OR($AF10="f",$AF10="g")</formula>
    </cfRule>
  </conditionalFormatting>
  <conditionalFormatting sqref="H11">
    <cfRule type="expression" dxfId="59" priority="42" stopIfTrue="1">
      <formula>OR($AF11="f",$AF11="g")</formula>
    </cfRule>
  </conditionalFormatting>
  <conditionalFormatting sqref="H13">
    <cfRule type="expression" dxfId="58" priority="41" stopIfTrue="1">
      <formula>OR($AF13="f",$AF13="g")</formula>
    </cfRule>
  </conditionalFormatting>
  <conditionalFormatting sqref="I22">
    <cfRule type="expression" dxfId="57" priority="40" stopIfTrue="1">
      <formula>OR($AI22="f",$AI22="g")</formula>
    </cfRule>
  </conditionalFormatting>
  <conditionalFormatting sqref="D8:D11">
    <cfRule type="expression" dxfId="56" priority="19" stopIfTrue="1">
      <formula>OR($AF8="f",$AF8="g")</formula>
    </cfRule>
  </conditionalFormatting>
  <conditionalFormatting sqref="E9">
    <cfRule type="expression" dxfId="55" priority="18" stopIfTrue="1">
      <formula>OR($AI9="f",$AI9="g")</formula>
    </cfRule>
  </conditionalFormatting>
  <conditionalFormatting sqref="E10">
    <cfRule type="expression" dxfId="54" priority="17" stopIfTrue="1">
      <formula>OR($AI10="f",$AI10="g")</formula>
    </cfRule>
  </conditionalFormatting>
  <conditionalFormatting sqref="E11">
    <cfRule type="expression" dxfId="53" priority="16" stopIfTrue="1">
      <formula>OR($AI11="f",$AI11="g")</formula>
    </cfRule>
  </conditionalFormatting>
  <conditionalFormatting sqref="E15">
    <cfRule type="expression" dxfId="52" priority="15" stopIfTrue="1">
      <formula>OR($AI15="f",$AI15="g")</formula>
    </cfRule>
  </conditionalFormatting>
  <conditionalFormatting sqref="E16">
    <cfRule type="expression" dxfId="51" priority="14" stopIfTrue="1">
      <formula>OR($AI16="f",$AI16="g")</formula>
    </cfRule>
  </conditionalFormatting>
  <conditionalFormatting sqref="E17">
    <cfRule type="expression" dxfId="50" priority="13" stopIfTrue="1">
      <formula>OR($AI17="f",$AI17="g")</formula>
    </cfRule>
  </conditionalFormatting>
  <conditionalFormatting sqref="E18">
    <cfRule type="expression" dxfId="49" priority="12" stopIfTrue="1">
      <formula>OR($AI18="f",$AI18="g")</formula>
    </cfRule>
  </conditionalFormatting>
  <conditionalFormatting sqref="E19">
    <cfRule type="expression" dxfId="48" priority="11" stopIfTrue="1">
      <formula>OR($AI19="f",$AI19="g")</formula>
    </cfRule>
  </conditionalFormatting>
  <conditionalFormatting sqref="E20">
    <cfRule type="expression" dxfId="47" priority="10" stopIfTrue="1">
      <formula>OR($AI20="f",$AI20="g")</formula>
    </cfRule>
  </conditionalFormatting>
  <conditionalFormatting sqref="E21">
    <cfRule type="expression" dxfId="46" priority="9" stopIfTrue="1">
      <formula>OR($AI21="f",$AI21="g")</formula>
    </cfRule>
  </conditionalFormatting>
  <conditionalFormatting sqref="E23">
    <cfRule type="expression" dxfId="45" priority="8" stopIfTrue="1">
      <formula>OR($AI23="f",$AI23="g")</formula>
    </cfRule>
  </conditionalFormatting>
  <conditionalFormatting sqref="E22">
    <cfRule type="expression" dxfId="44" priority="7" stopIfTrue="1">
      <formula>OR($AI22="f",$AI22="g")</formula>
    </cfRule>
  </conditionalFormatting>
  <conditionalFormatting sqref="E12">
    <cfRule type="expression" dxfId="43" priority="6" stopIfTrue="1">
      <formula>OR($AP12="f",$AP12="g")</formula>
    </cfRule>
  </conditionalFormatting>
  <conditionalFormatting sqref="D24">
    <cfRule type="expression" dxfId="42" priority="3" stopIfTrue="1">
      <formula>OR($AF24="f",$AF24="g")</formula>
    </cfRule>
  </conditionalFormatting>
  <conditionalFormatting sqref="D7">
    <cfRule type="expression" dxfId="41" priority="5" stopIfTrue="1">
      <formula>OR($AF7="f",$AF7="g")</formula>
    </cfRule>
  </conditionalFormatting>
  <conditionalFormatting sqref="D25">
    <cfRule type="expression" dxfId="40" priority="2" stopIfTrue="1">
      <formula>OR($AF25="f",$AF25="g")</formula>
    </cfRule>
  </conditionalFormatting>
  <conditionalFormatting sqref="D13">
    <cfRule type="expression" dxfId="39" priority="4" stopIfTrue="1">
      <formula>OR($AF13="f",$AF13="g")</formula>
    </cfRule>
  </conditionalFormatting>
  <conditionalFormatting sqref="D20">
    <cfRule type="expression" dxfId="38" priority="1" stopIfTrue="1">
      <formula>OR($AI20="f",$AI20="g")</formula>
    </cfRule>
  </conditionalFormatting>
  <hyperlinks>
    <hyperlink ref="B1" location="'Titel'!A1" display="Titres" xr:uid="{00000000-0004-0000-0700-000000000000}"/>
  </hyperlinks>
  <pageMargins left="0" right="0" top="0" bottom="0" header="0.51181102362204722" footer="0.51181102362204722"/>
  <pageSetup paperSize="9" scale="80" orientation="landscape" r:id="rId1"/>
  <colBreaks count="6" manualBreakCount="6">
    <brk id="14" max="1048575" man="1"/>
    <brk id="26" max="1048575" man="1"/>
    <brk id="38" max="1048575" man="1"/>
    <brk id="47" max="1048575" man="1"/>
    <brk id="57" max="1048575" man="1"/>
    <brk id="67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19" style="18" customWidth="1"/>
    <col min="3" max="7" width="14" style="44" customWidth="1"/>
    <col min="8" max="8" width="7.83203125" style="18" customWidth="1"/>
    <col min="9" max="16384" width="24.83203125" style="18"/>
  </cols>
  <sheetData>
    <row r="1" spans="1:7" ht="12.75" customHeight="1" x14ac:dyDescent="0.2">
      <c r="B1" s="143" t="s">
        <v>13</v>
      </c>
      <c r="C1" s="305"/>
      <c r="D1" s="305"/>
      <c r="E1" s="305"/>
      <c r="F1" s="305"/>
      <c r="G1" s="305"/>
    </row>
    <row r="2" spans="1:7" ht="12.75" customHeight="1" x14ac:dyDescent="0.2">
      <c r="B2" s="306" t="s">
        <v>11</v>
      </c>
      <c r="C2" s="307"/>
      <c r="D2" s="307"/>
      <c r="E2" s="307"/>
      <c r="F2" s="307"/>
      <c r="G2" s="307"/>
    </row>
    <row r="3" spans="1:7" s="153" customFormat="1" ht="12.75" customHeight="1" x14ac:dyDescent="0.2">
      <c r="A3" s="18"/>
      <c r="B3" s="142" t="s">
        <v>144</v>
      </c>
      <c r="C3" s="308"/>
      <c r="D3" s="308"/>
      <c r="E3" s="308"/>
      <c r="F3" s="308"/>
      <c r="G3" s="309"/>
    </row>
    <row r="4" spans="1:7" ht="38.25" customHeight="1" thickBot="1" x14ac:dyDescent="0.25">
      <c r="B4" s="310"/>
      <c r="C4" s="311" t="s">
        <v>145</v>
      </c>
      <c r="D4" s="312" t="s">
        <v>146</v>
      </c>
      <c r="E4" s="312" t="s">
        <v>147</v>
      </c>
      <c r="F4" s="312" t="s">
        <v>148</v>
      </c>
      <c r="G4" s="313" t="s">
        <v>149</v>
      </c>
    </row>
    <row r="5" spans="1:7" ht="14.1" customHeight="1" thickTop="1" x14ac:dyDescent="0.2">
      <c r="B5" s="163" t="s">
        <v>19</v>
      </c>
      <c r="C5" s="314">
        <v>1.1264119735214397</v>
      </c>
      <c r="D5" s="315">
        <v>0.80818235044349329</v>
      </c>
      <c r="E5" s="315">
        <v>1.65275460324667</v>
      </c>
      <c r="F5" s="315">
        <v>3.458631086248142</v>
      </c>
      <c r="G5" s="316">
        <v>7.0459800134597446</v>
      </c>
    </row>
    <row r="6" spans="1:7" ht="14.1" customHeight="1" x14ac:dyDescent="0.2">
      <c r="B6" s="163" t="s">
        <v>150</v>
      </c>
      <c r="C6" s="314">
        <v>0.95899053001915902</v>
      </c>
      <c r="D6" s="315">
        <v>1.0442578855839144</v>
      </c>
      <c r="E6" s="315">
        <v>1.2941262621370431</v>
      </c>
      <c r="F6" s="315">
        <v>3.9877478469733094</v>
      </c>
      <c r="G6" s="316">
        <v>7.285122524713425</v>
      </c>
    </row>
    <row r="7" spans="1:7" ht="14.1" customHeight="1" x14ac:dyDescent="0.2">
      <c r="B7" s="163" t="s">
        <v>18</v>
      </c>
      <c r="C7" s="314">
        <v>1.0323049495388292</v>
      </c>
      <c r="D7" s="315">
        <v>1.0734809210965912</v>
      </c>
      <c r="E7" s="315">
        <v>1.492012566428089</v>
      </c>
      <c r="F7" s="315">
        <v>3.5189619598529225</v>
      </c>
      <c r="G7" s="316">
        <v>7.1167603969164315</v>
      </c>
    </row>
    <row r="8" spans="1:7" ht="14.1" customHeight="1" x14ac:dyDescent="0.2">
      <c r="B8" s="163" t="s">
        <v>151</v>
      </c>
      <c r="C8" s="314">
        <v>0.9990462158518334</v>
      </c>
      <c r="D8" s="315">
        <v>0.7964881311155515</v>
      </c>
      <c r="E8" s="315">
        <v>1.7471469737437624</v>
      </c>
      <c r="F8" s="315">
        <v>4.4341272011667332</v>
      </c>
      <c r="G8" s="316">
        <v>7.9768085218778806</v>
      </c>
    </row>
    <row r="9" spans="1:7" s="60" customFormat="1" ht="14.1" customHeight="1" x14ac:dyDescent="0.2">
      <c r="A9" s="18"/>
      <c r="B9" s="163" t="s">
        <v>37</v>
      </c>
      <c r="C9" s="314">
        <v>0.62145223897029356</v>
      </c>
      <c r="D9" s="315">
        <v>0.20558346528610885</v>
      </c>
      <c r="E9" s="315">
        <v>0.62880943705858006</v>
      </c>
      <c r="F9" s="315">
        <v>4.7515127882048329</v>
      </c>
      <c r="G9" s="316">
        <v>6.2073579295198149</v>
      </c>
    </row>
    <row r="10" spans="1:7" ht="14.1" customHeight="1" x14ac:dyDescent="0.2">
      <c r="B10" s="163" t="s">
        <v>21</v>
      </c>
      <c r="C10" s="314">
        <v>1.5347167585337127</v>
      </c>
      <c r="D10" s="315">
        <v>1.3919006189343754</v>
      </c>
      <c r="E10" s="315">
        <v>2.2939493721516322</v>
      </c>
      <c r="F10" s="315">
        <v>3.2887536118928375</v>
      </c>
      <c r="G10" s="316">
        <v>8.5093203615125574</v>
      </c>
    </row>
    <row r="11" spans="1:7" ht="14.1" customHeight="1" x14ac:dyDescent="0.2">
      <c r="B11" s="163" t="s">
        <v>152</v>
      </c>
      <c r="C11" s="314">
        <v>0.9179386590933083</v>
      </c>
      <c r="D11" s="315">
        <v>0.78433449970398827</v>
      </c>
      <c r="E11" s="315">
        <v>0.89057327610187786</v>
      </c>
      <c r="F11" s="315">
        <v>3.0342624723052523</v>
      </c>
      <c r="G11" s="316">
        <v>5.6271089072044278</v>
      </c>
    </row>
    <row r="12" spans="1:7" ht="14.1" customHeight="1" x14ac:dyDescent="0.2">
      <c r="A12" s="49"/>
      <c r="B12" s="163" t="s">
        <v>22</v>
      </c>
      <c r="C12" s="314">
        <v>0.95443373621367045</v>
      </c>
      <c r="D12" s="315">
        <v>0.97371179314669176</v>
      </c>
      <c r="E12" s="315">
        <v>2.7115234101752348</v>
      </c>
      <c r="F12" s="315">
        <v>3.3743940633500764</v>
      </c>
      <c r="G12" s="316">
        <v>8.0140630028856741</v>
      </c>
    </row>
    <row r="13" spans="1:7" ht="14.1" customHeight="1" x14ac:dyDescent="0.2">
      <c r="B13" s="163" t="s">
        <v>34</v>
      </c>
      <c r="C13" s="314">
        <v>1.0795382130719577</v>
      </c>
      <c r="D13" s="315">
        <v>1.2909073135339317</v>
      </c>
      <c r="E13" s="315">
        <v>1.6239297433194257</v>
      </c>
      <c r="F13" s="315">
        <v>6.234623977373948</v>
      </c>
      <c r="G13" s="316">
        <v>10.228999247299265</v>
      </c>
    </row>
    <row r="14" spans="1:7" ht="14.1" customHeight="1" x14ac:dyDescent="0.2">
      <c r="B14" s="163" t="s">
        <v>17</v>
      </c>
      <c r="C14" s="314">
        <v>1.1363363049475221</v>
      </c>
      <c r="D14" s="315">
        <v>0.81944548777064274</v>
      </c>
      <c r="E14" s="315">
        <v>2.206271092796058</v>
      </c>
      <c r="F14" s="315">
        <v>3.1160447031786838</v>
      </c>
      <c r="G14" s="316">
        <v>7.2780975886929067</v>
      </c>
    </row>
    <row r="15" spans="1:7" ht="14.1" customHeight="1" x14ac:dyDescent="0.2">
      <c r="B15" s="163" t="s">
        <v>153</v>
      </c>
      <c r="C15" s="314">
        <v>1.213092628560283</v>
      </c>
      <c r="D15" s="315">
        <v>1.27416518417714</v>
      </c>
      <c r="E15" s="315">
        <v>1.2284993982857304</v>
      </c>
      <c r="F15" s="315">
        <v>3.7731919022450664</v>
      </c>
      <c r="G15" s="316">
        <v>7.4889491132682187</v>
      </c>
    </row>
    <row r="16" spans="1:7" ht="14.1" customHeight="1" x14ac:dyDescent="0.2">
      <c r="B16" s="163" t="s">
        <v>15</v>
      </c>
      <c r="C16" s="314">
        <v>0.88678708950937002</v>
      </c>
      <c r="D16" s="315">
        <v>0.62159088805240903</v>
      </c>
      <c r="E16" s="315">
        <v>1.3870912031273614</v>
      </c>
      <c r="F16" s="315">
        <v>3.1170985501160491</v>
      </c>
      <c r="G16" s="316">
        <v>6.0125677308051895</v>
      </c>
    </row>
    <row r="17" spans="2:7" ht="14.1" customHeight="1" x14ac:dyDescent="0.2">
      <c r="B17" s="163" t="s">
        <v>154</v>
      </c>
      <c r="C17" s="314">
        <v>1.1792702773279853</v>
      </c>
      <c r="D17" s="315">
        <v>0.35240651665709899</v>
      </c>
      <c r="E17" s="315">
        <v>1.6968438725399164</v>
      </c>
      <c r="F17" s="315">
        <v>5.5535727993408921</v>
      </c>
      <c r="G17" s="316">
        <v>8.7820934658658913</v>
      </c>
    </row>
    <row r="18" spans="2:7" ht="14.1" customHeight="1" x14ac:dyDescent="0.2">
      <c r="B18" s="163" t="s">
        <v>24</v>
      </c>
      <c r="C18" s="314">
        <v>1.0431685986136334</v>
      </c>
      <c r="D18" s="315">
        <v>1.0301761717232176</v>
      </c>
      <c r="E18" s="315">
        <v>1.6078955922847353</v>
      </c>
      <c r="F18" s="315">
        <v>2.7606749416010619</v>
      </c>
      <c r="G18" s="316">
        <v>6.4419153042226496</v>
      </c>
    </row>
    <row r="19" spans="2:7" ht="14.1" customHeight="1" x14ac:dyDescent="0.2">
      <c r="B19" s="163" t="s">
        <v>23</v>
      </c>
      <c r="C19" s="314">
        <v>1.1467074098366332</v>
      </c>
      <c r="D19" s="315">
        <v>1.4952119138911042</v>
      </c>
      <c r="E19" s="315">
        <v>1.8877776047688941</v>
      </c>
      <c r="F19" s="315">
        <v>4.0002356093128251</v>
      </c>
      <c r="G19" s="316">
        <v>8.5299325378094562</v>
      </c>
    </row>
    <row r="20" spans="2:7" ht="14.1" customHeight="1" x14ac:dyDescent="0.2">
      <c r="B20" s="163" t="s">
        <v>155</v>
      </c>
      <c r="C20" s="314">
        <v>0.71058410550426387</v>
      </c>
      <c r="D20" s="315">
        <v>0.56882999474122731</v>
      </c>
      <c r="E20" s="315">
        <v>0.56731120875025631</v>
      </c>
      <c r="F20" s="315">
        <v>4.53451415515931</v>
      </c>
      <c r="G20" s="316">
        <v>6.3812394641550583</v>
      </c>
    </row>
    <row r="21" spans="2:7" ht="14.1" customHeight="1" x14ac:dyDescent="0.2">
      <c r="B21" s="317" t="s">
        <v>156</v>
      </c>
      <c r="C21" s="314">
        <v>1.5275900481815858</v>
      </c>
      <c r="D21" s="315">
        <v>1.1722979186770259</v>
      </c>
      <c r="E21" s="315">
        <v>2.9570954793182209</v>
      </c>
      <c r="F21" s="315">
        <v>3.3334438663400205</v>
      </c>
      <c r="G21" s="316">
        <v>8.9904273125168519</v>
      </c>
    </row>
    <row r="22" spans="2:7" ht="14.1" customHeight="1" x14ac:dyDescent="0.2">
      <c r="B22" s="163" t="s">
        <v>157</v>
      </c>
      <c r="C22" s="314">
        <v>1.381497851614224</v>
      </c>
      <c r="D22" s="315">
        <v>1.3536792782189686</v>
      </c>
      <c r="E22" s="315">
        <v>2.8815144946996951</v>
      </c>
      <c r="F22" s="315">
        <v>2.5136248865507254</v>
      </c>
      <c r="G22" s="316">
        <v>8.1303165110836151</v>
      </c>
    </row>
    <row r="23" spans="2:7" ht="14.1" customHeight="1" x14ac:dyDescent="0.2">
      <c r="B23" s="163" t="s">
        <v>158</v>
      </c>
      <c r="C23" s="314">
        <v>1.7319324187930418</v>
      </c>
      <c r="D23" s="315">
        <v>2.1915067999330606</v>
      </c>
      <c r="E23" s="315">
        <v>1.9213785610351752</v>
      </c>
      <c r="F23" s="315">
        <v>4.1647529125825802</v>
      </c>
      <c r="G23" s="316">
        <v>10.009570692343857</v>
      </c>
    </row>
    <row r="24" spans="2:7" ht="14.1" customHeight="1" thickBot="1" x14ac:dyDescent="0.25">
      <c r="B24" s="310" t="s">
        <v>159</v>
      </c>
      <c r="C24" s="318">
        <v>0.96835838042738631</v>
      </c>
      <c r="D24" s="319">
        <v>0.77075554147085601</v>
      </c>
      <c r="E24" s="319">
        <v>1.8775081436853407</v>
      </c>
      <c r="F24" s="319">
        <v>3.6364229871111271</v>
      </c>
      <c r="G24" s="320">
        <v>7.253045052694711</v>
      </c>
    </row>
    <row r="25" spans="2:7" ht="12.75" customHeight="1" thickTop="1" x14ac:dyDescent="0.2">
      <c r="B25" s="142" t="s">
        <v>160</v>
      </c>
      <c r="C25" s="308"/>
      <c r="D25" s="308"/>
      <c r="E25" s="308"/>
      <c r="F25" s="308"/>
      <c r="G25" s="294" t="s">
        <v>161</v>
      </c>
    </row>
    <row r="26" spans="2:7" ht="12.75" customHeight="1" x14ac:dyDescent="0.2">
      <c r="B26" s="317" t="s">
        <v>162</v>
      </c>
      <c r="C26" s="308"/>
      <c r="D26" s="308"/>
      <c r="E26" s="308"/>
      <c r="F26" s="308"/>
      <c r="G26" s="309"/>
    </row>
    <row r="27" spans="2:7" ht="12.75" customHeight="1" x14ac:dyDescent="0.2">
      <c r="B27" s="19" t="s">
        <v>163</v>
      </c>
      <c r="C27" s="45"/>
      <c r="D27" s="45"/>
      <c r="E27" s="45"/>
      <c r="F27" s="45"/>
      <c r="G27" s="45"/>
    </row>
    <row r="28" spans="2:7" ht="12.75" customHeight="1" x14ac:dyDescent="0.2">
      <c r="B28" s="19"/>
      <c r="C28" s="45"/>
      <c r="D28" s="45"/>
      <c r="E28" s="45"/>
      <c r="F28" s="45"/>
      <c r="G28" s="18"/>
    </row>
    <row r="29" spans="2:7" ht="12.75" customHeight="1" x14ac:dyDescent="0.2">
      <c r="B29" s="19"/>
      <c r="C29" s="45"/>
      <c r="D29" s="45"/>
      <c r="E29" s="45"/>
      <c r="F29" s="45"/>
      <c r="G29" s="45"/>
    </row>
    <row r="30" spans="2:7" ht="12.75" customHeight="1" x14ac:dyDescent="0.2">
      <c r="B30" s="19"/>
      <c r="C30" s="45"/>
      <c r="D30" s="45"/>
      <c r="E30" s="45"/>
      <c r="F30" s="45"/>
      <c r="G30" s="45"/>
    </row>
    <row r="31" spans="2:7" ht="12.75" customHeight="1" x14ac:dyDescent="0.2">
      <c r="B31" s="19"/>
      <c r="C31" s="45"/>
      <c r="D31" s="45"/>
      <c r="E31" s="45"/>
      <c r="F31" s="45"/>
      <c r="G31" s="45"/>
    </row>
    <row r="32" spans="2:7" ht="12.75" customHeight="1" x14ac:dyDescent="0.2">
      <c r="B32" s="19"/>
      <c r="C32" s="45"/>
      <c r="D32" s="45"/>
      <c r="E32" s="45"/>
      <c r="F32" s="45"/>
      <c r="G32" s="45"/>
    </row>
    <row r="33" spans="2:7" ht="12.75" customHeight="1" x14ac:dyDescent="0.2">
      <c r="B33" s="19"/>
      <c r="C33" s="45"/>
      <c r="D33" s="45"/>
      <c r="E33" s="45"/>
      <c r="F33" s="45"/>
      <c r="G33" s="45"/>
    </row>
    <row r="34" spans="2:7" ht="12.75" customHeight="1" x14ac:dyDescent="0.2">
      <c r="B34" s="19"/>
      <c r="C34" s="45"/>
      <c r="D34" s="45"/>
      <c r="E34" s="45"/>
      <c r="F34" s="45"/>
      <c r="G34" s="45"/>
    </row>
    <row r="35" spans="2:7" ht="12.75" customHeight="1" x14ac:dyDescent="0.2">
      <c r="B35" s="19"/>
      <c r="C35" s="45"/>
      <c r="D35" s="45"/>
      <c r="E35" s="45"/>
      <c r="F35" s="45"/>
      <c r="G35" s="45"/>
    </row>
    <row r="36" spans="2:7" ht="12.75" customHeight="1" x14ac:dyDescent="0.2">
      <c r="B36" s="19"/>
      <c r="C36" s="45"/>
      <c r="D36" s="45"/>
      <c r="E36" s="45"/>
      <c r="F36" s="45"/>
      <c r="G36" s="45"/>
    </row>
    <row r="37" spans="2:7" ht="12.75" customHeight="1" x14ac:dyDescent="0.2">
      <c r="B37" s="19"/>
      <c r="C37" s="45"/>
      <c r="D37" s="45"/>
      <c r="E37" s="45"/>
      <c r="F37" s="45"/>
      <c r="G37" s="45"/>
    </row>
    <row r="38" spans="2:7" ht="12.75" customHeight="1" x14ac:dyDescent="0.2">
      <c r="B38" s="19"/>
      <c r="C38" s="45"/>
      <c r="D38" s="45"/>
      <c r="E38" s="45"/>
      <c r="F38" s="45"/>
      <c r="G38" s="45"/>
    </row>
    <row r="39" spans="2:7" ht="12.75" customHeight="1" x14ac:dyDescent="0.2">
      <c r="B39" s="19"/>
      <c r="C39" s="45"/>
      <c r="D39" s="45"/>
      <c r="E39" s="45"/>
      <c r="F39" s="45"/>
      <c r="G39" s="45"/>
    </row>
    <row r="40" spans="2:7" ht="12.75" customHeight="1" x14ac:dyDescent="0.2">
      <c r="B40" s="19"/>
      <c r="C40" s="45"/>
      <c r="D40" s="45"/>
      <c r="E40" s="45"/>
      <c r="F40" s="45"/>
      <c r="G40" s="45"/>
    </row>
    <row r="41" spans="2:7" ht="12.75" customHeight="1" x14ac:dyDescent="0.2">
      <c r="B41" s="19"/>
      <c r="C41" s="45"/>
      <c r="D41" s="45"/>
      <c r="E41" s="45"/>
      <c r="F41" s="45"/>
      <c r="G41" s="45"/>
    </row>
    <row r="42" spans="2:7" ht="12.75" customHeight="1" x14ac:dyDescent="0.2">
      <c r="B42" s="19"/>
      <c r="C42" s="45"/>
      <c r="D42" s="45"/>
      <c r="E42" s="45"/>
      <c r="F42" s="45"/>
      <c r="G42" s="45"/>
    </row>
  </sheetData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verticalDpi="72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AE35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" style="10" customWidth="1"/>
    <col min="3" max="3" width="15.1640625" style="10" customWidth="1"/>
    <col min="4" max="4" width="36.33203125" style="10" customWidth="1"/>
    <col min="5" max="10" width="15.33203125" style="10" customWidth="1"/>
    <col min="11" max="16384" width="13.33203125" style="10"/>
  </cols>
  <sheetData>
    <row r="1" spans="1:10" ht="12.75" customHeight="1" x14ac:dyDescent="0.2">
      <c r="B1" s="396" t="s">
        <v>13</v>
      </c>
      <c r="C1" s="396"/>
    </row>
    <row r="2" spans="1:10" ht="12.75" customHeight="1" x14ac:dyDescent="0.2">
      <c r="B2" s="106" t="s">
        <v>170</v>
      </c>
    </row>
    <row r="3" spans="1:10" ht="12.75" customHeight="1" x14ac:dyDescent="0.2">
      <c r="B3" s="7" t="s">
        <v>14</v>
      </c>
    </row>
    <row r="4" spans="1:10" ht="21.75" customHeight="1" x14ac:dyDescent="0.2">
      <c r="B4" s="403"/>
      <c r="C4" s="404"/>
      <c r="D4" s="404"/>
      <c r="E4" s="98"/>
      <c r="F4" s="399" t="s">
        <v>103</v>
      </c>
      <c r="G4" s="399"/>
      <c r="H4" s="399"/>
      <c r="I4" s="399"/>
      <c r="J4" s="400"/>
    </row>
    <row r="5" spans="1:10" s="25" customFormat="1" ht="39" customHeight="1" x14ac:dyDescent="0.2">
      <c r="A5" s="18"/>
      <c r="B5" s="405"/>
      <c r="C5" s="406"/>
      <c r="D5" s="407"/>
      <c r="E5" s="98" t="s">
        <v>85</v>
      </c>
      <c r="F5" s="98" t="s">
        <v>104</v>
      </c>
      <c r="G5" s="98" t="s">
        <v>105</v>
      </c>
      <c r="H5" s="98" t="s">
        <v>106</v>
      </c>
      <c r="I5" s="98" t="s">
        <v>107</v>
      </c>
      <c r="J5" s="98" t="s">
        <v>108</v>
      </c>
    </row>
    <row r="6" spans="1:10" s="97" customFormat="1" ht="11.25" x14ac:dyDescent="0.2">
      <c r="A6" s="18"/>
      <c r="B6" s="120" t="s">
        <v>91</v>
      </c>
      <c r="C6" s="118"/>
      <c r="D6" s="118"/>
      <c r="E6" s="140">
        <v>3786447.3700023699</v>
      </c>
      <c r="F6" s="141">
        <v>257414.11809717101</v>
      </c>
      <c r="G6" s="141">
        <v>1573469.3284323399</v>
      </c>
      <c r="H6" s="141">
        <v>250608.56577652</v>
      </c>
      <c r="I6" s="141">
        <v>618817.28783334198</v>
      </c>
      <c r="J6" s="141">
        <v>1086138.069863</v>
      </c>
    </row>
    <row r="7" spans="1:10" ht="12.75" customHeight="1" x14ac:dyDescent="0.2">
      <c r="B7" s="127" t="s">
        <v>92</v>
      </c>
      <c r="C7" s="117"/>
      <c r="D7" s="123"/>
      <c r="E7" s="128">
        <v>1</v>
      </c>
      <c r="F7" s="332">
        <v>6.7983017573808216E-2</v>
      </c>
      <c r="G7" s="332">
        <v>0.41555293780073199</v>
      </c>
      <c r="H7" s="332">
        <v>6.6185672554683661E-2</v>
      </c>
      <c r="I7" s="332">
        <v>0.16342952307639091</v>
      </c>
      <c r="J7" s="332">
        <v>0.28684884899438606</v>
      </c>
    </row>
    <row r="8" spans="1:10" ht="18" customHeight="1" x14ac:dyDescent="0.2">
      <c r="B8" s="408"/>
      <c r="C8" s="409"/>
      <c r="D8" s="410"/>
      <c r="E8" s="129"/>
      <c r="F8" s="401" t="s">
        <v>103</v>
      </c>
      <c r="G8" s="401"/>
      <c r="H8" s="401"/>
      <c r="I8" s="401"/>
      <c r="J8" s="402"/>
    </row>
    <row r="9" spans="1:10" ht="33.75" x14ac:dyDescent="0.2">
      <c r="B9" s="397" t="s">
        <v>93</v>
      </c>
      <c r="C9" s="398"/>
      <c r="D9" s="398"/>
      <c r="E9" s="98" t="s">
        <v>109</v>
      </c>
      <c r="F9" s="109" t="s">
        <v>104</v>
      </c>
      <c r="G9" s="109" t="s">
        <v>105</v>
      </c>
      <c r="H9" s="109" t="s">
        <v>106</v>
      </c>
      <c r="I9" s="109" t="s">
        <v>107</v>
      </c>
      <c r="J9" s="110" t="s">
        <v>108</v>
      </c>
    </row>
    <row r="10" spans="1:10" ht="12.75" customHeight="1" x14ac:dyDescent="0.2">
      <c r="B10" s="121" t="s">
        <v>94</v>
      </c>
      <c r="C10" s="105"/>
      <c r="D10" s="119"/>
      <c r="E10" s="108">
        <v>50.743366020261604</v>
      </c>
      <c r="F10" s="76">
        <v>24.963496895869</v>
      </c>
      <c r="G10" s="76">
        <v>47.966117472444196</v>
      </c>
      <c r="H10" s="76">
        <v>51.458073445012801</v>
      </c>
      <c r="I10" s="76">
        <v>56.477481302937704</v>
      </c>
      <c r="J10" s="107">
        <v>57.444665251621593</v>
      </c>
    </row>
    <row r="11" spans="1:10" ht="12.75" customHeight="1" x14ac:dyDescent="0.2">
      <c r="B11" s="121" t="s">
        <v>58</v>
      </c>
      <c r="C11" s="105"/>
      <c r="D11" s="119"/>
      <c r="E11" s="108">
        <v>90.026196056139</v>
      </c>
      <c r="F11" s="76">
        <v>91.359354818399993</v>
      </c>
      <c r="G11" s="76">
        <v>94.338213160326504</v>
      </c>
      <c r="H11" s="76">
        <v>87.914953434161006</v>
      </c>
      <c r="I11" s="76">
        <v>93.00900754321691</v>
      </c>
      <c r="J11" s="107">
        <v>82.251198928653707</v>
      </c>
    </row>
    <row r="12" spans="1:10" ht="12.75" customHeight="1" x14ac:dyDescent="0.2">
      <c r="A12" s="49"/>
      <c r="B12" s="121"/>
      <c r="C12" s="114" t="s">
        <v>95</v>
      </c>
      <c r="D12" s="115"/>
      <c r="E12" s="108">
        <v>1.5234568759448799</v>
      </c>
      <c r="F12" s="76" t="s">
        <v>67</v>
      </c>
      <c r="G12" s="76" t="s">
        <v>67</v>
      </c>
      <c r="H12" s="76" t="s">
        <v>67</v>
      </c>
      <c r="I12" s="76" t="s">
        <v>67</v>
      </c>
      <c r="J12" s="107" t="s">
        <v>67</v>
      </c>
    </row>
    <row r="13" spans="1:10" ht="12.75" customHeight="1" x14ac:dyDescent="0.2">
      <c r="B13" s="121"/>
      <c r="C13" s="114" t="s">
        <v>97</v>
      </c>
      <c r="D13" s="115"/>
      <c r="E13" s="108">
        <v>88.990733086661493</v>
      </c>
      <c r="F13" s="76">
        <v>88.0940001195641</v>
      </c>
      <c r="G13" s="76">
        <v>93.647896396005706</v>
      </c>
      <c r="H13" s="76">
        <v>86.9676143020897</v>
      </c>
      <c r="I13" s="76">
        <v>92.200276348698694</v>
      </c>
      <c r="J13" s="107">
        <v>81.094700255824705</v>
      </c>
    </row>
    <row r="14" spans="1:10" ht="12.75" customHeight="1" x14ac:dyDescent="0.2">
      <c r="B14" s="121" t="s">
        <v>98</v>
      </c>
      <c r="C14" s="105"/>
      <c r="D14" s="119"/>
      <c r="E14" s="108">
        <v>7.5425998064768196</v>
      </c>
      <c r="F14" s="76" t="s">
        <v>96</v>
      </c>
      <c r="G14" s="76">
        <v>8.1880085756617209</v>
      </c>
      <c r="H14" s="76" t="s">
        <v>96</v>
      </c>
      <c r="I14" s="76">
        <v>8.8279110680508595</v>
      </c>
      <c r="J14" s="107">
        <v>5.38347967034756</v>
      </c>
    </row>
    <row r="15" spans="1:10" ht="12.75" customHeight="1" x14ac:dyDescent="0.2">
      <c r="B15" s="121" t="s">
        <v>99</v>
      </c>
      <c r="C15" s="105"/>
      <c r="D15" s="119"/>
      <c r="E15" s="108">
        <v>10.153428112463599</v>
      </c>
      <c r="F15" s="76" t="s">
        <v>96</v>
      </c>
      <c r="G15" s="76">
        <v>8.9907260237143802</v>
      </c>
      <c r="H15" s="76" t="s">
        <v>96</v>
      </c>
      <c r="I15" s="76">
        <v>10.347426515050099</v>
      </c>
      <c r="J15" s="107">
        <v>12.746106208330099</v>
      </c>
    </row>
    <row r="16" spans="1:10" ht="12.75" customHeight="1" x14ac:dyDescent="0.2">
      <c r="B16" s="121" t="s">
        <v>48</v>
      </c>
      <c r="C16" s="105"/>
      <c r="D16" s="119"/>
      <c r="E16" s="108">
        <v>7.9948872818024501</v>
      </c>
      <c r="F16" s="76" t="s">
        <v>96</v>
      </c>
      <c r="G16" s="76">
        <v>8.1882381920455707</v>
      </c>
      <c r="H16" s="76" t="s">
        <v>96</v>
      </c>
      <c r="I16" s="76">
        <v>8.6947484794657903</v>
      </c>
      <c r="J16" s="107">
        <v>7.3855869964719796</v>
      </c>
    </row>
    <row r="17" spans="2:31" ht="12.75" customHeight="1" x14ac:dyDescent="0.2">
      <c r="B17" s="121" t="s">
        <v>47</v>
      </c>
      <c r="C17" s="105"/>
      <c r="D17" s="119"/>
      <c r="E17" s="108">
        <v>26.6761521053545</v>
      </c>
      <c r="F17" s="76" t="s">
        <v>96</v>
      </c>
      <c r="G17" s="76">
        <v>25.741999149959398</v>
      </c>
      <c r="H17" s="76">
        <v>24.855816757177099</v>
      </c>
      <c r="I17" s="76">
        <v>30.102077928352202</v>
      </c>
      <c r="J17" s="107">
        <v>27.245342270496497</v>
      </c>
    </row>
    <row r="18" spans="2:31" ht="12.75" customHeight="1" x14ac:dyDescent="0.2">
      <c r="B18" s="121" t="s">
        <v>57</v>
      </c>
      <c r="C18" s="105"/>
      <c r="D18" s="119"/>
      <c r="E18" s="108">
        <v>92.997887934637802</v>
      </c>
      <c r="F18" s="76">
        <v>71.821853326947306</v>
      </c>
      <c r="G18" s="76">
        <v>90.766540180133902</v>
      </c>
      <c r="H18" s="76">
        <v>97.28430871546</v>
      </c>
      <c r="I18" s="76">
        <v>96.171447726770793</v>
      </c>
      <c r="J18" s="107">
        <v>98.451982826383897</v>
      </c>
    </row>
    <row r="19" spans="2:31" ht="12.75" customHeight="1" x14ac:dyDescent="0.2">
      <c r="B19" s="122"/>
      <c r="C19" s="114" t="s">
        <v>76</v>
      </c>
      <c r="D19" s="115"/>
      <c r="E19" s="108">
        <v>41.057242151282601</v>
      </c>
      <c r="F19" s="76" t="s">
        <v>96</v>
      </c>
      <c r="G19" s="76">
        <v>42.405953403448002</v>
      </c>
      <c r="H19" s="76">
        <v>38.928112337993497</v>
      </c>
      <c r="I19" s="76">
        <v>48.737970521847004</v>
      </c>
      <c r="J19" s="107">
        <v>39.372740438049199</v>
      </c>
    </row>
    <row r="20" spans="2:31" ht="12.75" customHeight="1" x14ac:dyDescent="0.2">
      <c r="B20" s="122"/>
      <c r="C20" s="114" t="s">
        <v>100</v>
      </c>
      <c r="D20" s="115"/>
      <c r="E20" s="108">
        <v>85.129925801472595</v>
      </c>
      <c r="F20" s="76">
        <v>64.597000500117403</v>
      </c>
      <c r="G20" s="76">
        <v>80.223764965459097</v>
      </c>
      <c r="H20" s="76">
        <v>88.770137210064604</v>
      </c>
      <c r="I20" s="76">
        <v>89.342058307653303</v>
      </c>
      <c r="J20" s="107">
        <v>93.863944195398702</v>
      </c>
    </row>
    <row r="21" spans="2:31" ht="12.75" customHeight="1" x14ac:dyDescent="0.2">
      <c r="B21" s="121" t="s">
        <v>51</v>
      </c>
      <c r="C21" s="105"/>
      <c r="D21" s="119"/>
      <c r="E21" s="108">
        <v>58.330022428164099</v>
      </c>
      <c r="F21" s="76">
        <v>53.566279350605193</v>
      </c>
      <c r="G21" s="76">
        <v>61.717099842940804</v>
      </c>
      <c r="H21" s="76">
        <v>57.289795919077399</v>
      </c>
      <c r="I21" s="76">
        <v>62.462400201876797</v>
      </c>
      <c r="J21" s="107">
        <v>52.437857322911896</v>
      </c>
    </row>
    <row r="22" spans="2:31" ht="12.75" customHeight="1" x14ac:dyDescent="0.2">
      <c r="B22" s="121" t="s">
        <v>56</v>
      </c>
      <c r="C22" s="105"/>
      <c r="D22" s="119"/>
      <c r="E22" s="108">
        <v>77.151048606577803</v>
      </c>
      <c r="F22" s="76">
        <v>51.0098402675345</v>
      </c>
      <c r="G22" s="76">
        <v>77.453818828221699</v>
      </c>
      <c r="H22" s="76">
        <v>80.045517112578906</v>
      </c>
      <c r="I22" s="76">
        <v>85.5826221857847</v>
      </c>
      <c r="J22" s="107">
        <v>77.436218923720304</v>
      </c>
    </row>
    <row r="23" spans="2:31" ht="12.75" customHeight="1" x14ac:dyDescent="0.2">
      <c r="B23" s="121" t="s">
        <v>45</v>
      </c>
      <c r="C23" s="105"/>
      <c r="D23" s="119"/>
      <c r="E23" s="108">
        <v>12.773157524550898</v>
      </c>
      <c r="F23" s="76" t="s">
        <v>96</v>
      </c>
      <c r="G23" s="76">
        <v>10.6741978117211</v>
      </c>
      <c r="H23" s="76" t="s">
        <v>96</v>
      </c>
      <c r="I23" s="76">
        <v>12.235403437512399</v>
      </c>
      <c r="J23" s="107">
        <v>16.879663944139701</v>
      </c>
    </row>
    <row r="24" spans="2:31" ht="12.75" customHeight="1" x14ac:dyDescent="0.2">
      <c r="B24" s="121" t="s">
        <v>49</v>
      </c>
      <c r="C24" s="105"/>
      <c r="D24" s="119"/>
      <c r="E24" s="108">
        <v>47.656988382481302</v>
      </c>
      <c r="F24" s="76">
        <v>31.4999333273277</v>
      </c>
      <c r="G24" s="76">
        <v>47.112561724493304</v>
      </c>
      <c r="H24" s="76">
        <v>39.686142027903699</v>
      </c>
      <c r="I24" s="76">
        <v>58.786915555827399</v>
      </c>
      <c r="J24" s="107">
        <v>47.772870290352998</v>
      </c>
      <c r="AE24" s="24"/>
    </row>
    <row r="25" spans="2:31" ht="12.75" customHeight="1" x14ac:dyDescent="0.2">
      <c r="B25" s="121" t="s">
        <v>77</v>
      </c>
      <c r="C25" s="105"/>
      <c r="D25" s="119"/>
      <c r="E25" s="108">
        <v>44.969949061842598</v>
      </c>
      <c r="F25" s="76">
        <v>25.544430272375902</v>
      </c>
      <c r="G25" s="76">
        <v>43.831518409354196</v>
      </c>
      <c r="H25" s="76">
        <v>42.479555528365495</v>
      </c>
      <c r="I25" s="76">
        <v>50.132753695087693</v>
      </c>
      <c r="J25" s="107">
        <v>48.8561674073853</v>
      </c>
      <c r="AE25" s="24"/>
    </row>
    <row r="26" spans="2:31" ht="12.75" customHeight="1" x14ac:dyDescent="0.2">
      <c r="B26" s="121" t="s">
        <v>43</v>
      </c>
      <c r="C26" s="105"/>
      <c r="D26" s="119"/>
      <c r="E26" s="108">
        <v>2.6154129577726501</v>
      </c>
      <c r="F26" s="76" t="s">
        <v>67</v>
      </c>
      <c r="G26" s="76" t="s">
        <v>67</v>
      </c>
      <c r="H26" s="76" t="s">
        <v>67</v>
      </c>
      <c r="I26" s="76" t="s">
        <v>67</v>
      </c>
      <c r="J26" s="107" t="s">
        <v>67</v>
      </c>
      <c r="L26" s="100"/>
      <c r="M26" s="100"/>
      <c r="N26" s="100"/>
      <c r="O26" s="100"/>
      <c r="P26" s="100"/>
      <c r="Q26" s="100"/>
      <c r="R26" s="100"/>
      <c r="S26" s="100"/>
      <c r="T26" s="100"/>
      <c r="U26" s="116"/>
      <c r="V26" s="116"/>
      <c r="W26" s="100"/>
      <c r="X26" s="116"/>
      <c r="Y26" s="100"/>
      <c r="Z26" s="116"/>
      <c r="AA26" s="116"/>
      <c r="AB26" s="100"/>
      <c r="AC26" s="116"/>
      <c r="AD26" s="100"/>
      <c r="AE26" s="100"/>
    </row>
    <row r="27" spans="2:31" ht="12.75" customHeight="1" x14ac:dyDescent="0.2">
      <c r="B27" s="121" t="s">
        <v>59</v>
      </c>
      <c r="C27" s="105"/>
      <c r="D27" s="119"/>
      <c r="E27" s="108">
        <v>97.489503894374892</v>
      </c>
      <c r="F27" s="76">
        <v>91.438247707459794</v>
      </c>
      <c r="G27" s="76">
        <v>97.209626239442002</v>
      </c>
      <c r="H27" s="76">
        <v>98.322347114057393</v>
      </c>
      <c r="I27" s="76">
        <v>97.992241020357696</v>
      </c>
      <c r="J27" s="107">
        <v>98.850507298920604</v>
      </c>
      <c r="L27" s="100"/>
      <c r="M27" s="62"/>
      <c r="N27" s="100"/>
      <c r="O27" s="100"/>
      <c r="P27" s="100"/>
      <c r="Q27" s="100"/>
      <c r="R27" s="100"/>
      <c r="S27" s="100"/>
      <c r="T27" s="100"/>
      <c r="U27" s="116"/>
      <c r="V27" s="116"/>
      <c r="W27" s="100"/>
      <c r="X27" s="116"/>
      <c r="Y27" s="116"/>
      <c r="Z27" s="116"/>
      <c r="AA27" s="116"/>
      <c r="AB27" s="116"/>
      <c r="AC27" s="116"/>
      <c r="AD27" s="100"/>
      <c r="AE27" s="104"/>
    </row>
    <row r="28" spans="2:31" ht="12.75" customHeight="1" x14ac:dyDescent="0.2">
      <c r="B28" s="121" t="s">
        <v>101</v>
      </c>
      <c r="C28" s="105"/>
      <c r="D28" s="119"/>
      <c r="E28" s="108" t="s">
        <v>96</v>
      </c>
      <c r="F28" s="76" t="s">
        <v>67</v>
      </c>
      <c r="G28" s="76" t="s">
        <v>67</v>
      </c>
      <c r="H28" s="76" t="s">
        <v>67</v>
      </c>
      <c r="I28" s="76" t="s">
        <v>67</v>
      </c>
      <c r="J28" s="107" t="s">
        <v>67</v>
      </c>
      <c r="L28" s="100"/>
      <c r="M28" s="100"/>
      <c r="N28" s="100"/>
      <c r="O28" s="100"/>
      <c r="P28" s="100"/>
      <c r="Q28" s="100"/>
      <c r="R28" s="100"/>
      <c r="S28" s="100"/>
      <c r="T28" s="100"/>
      <c r="U28" s="116"/>
      <c r="V28" s="116"/>
      <c r="W28" s="100"/>
      <c r="X28" s="116"/>
      <c r="Y28" s="100"/>
      <c r="Z28" s="116"/>
      <c r="AA28" s="116"/>
      <c r="AB28" s="100"/>
      <c r="AC28" s="116"/>
      <c r="AD28" s="100"/>
      <c r="AE28" s="104"/>
    </row>
    <row r="29" spans="2:31" ht="12.75" customHeight="1" thickBot="1" x14ac:dyDescent="0.25">
      <c r="B29" s="124" t="s">
        <v>73</v>
      </c>
      <c r="C29" s="125"/>
      <c r="D29" s="126"/>
      <c r="E29" s="111">
        <v>17.600000000000001</v>
      </c>
      <c r="F29" s="84" t="s">
        <v>96</v>
      </c>
      <c r="G29" s="84">
        <v>13.9</v>
      </c>
      <c r="H29" s="84" t="s">
        <v>96</v>
      </c>
      <c r="I29" s="84">
        <v>20.8</v>
      </c>
      <c r="J29" s="112">
        <v>22.5</v>
      </c>
      <c r="L29" s="100"/>
      <c r="M29" s="100"/>
      <c r="N29" s="100"/>
      <c r="O29" s="100"/>
      <c r="P29" s="100"/>
      <c r="Q29" s="100"/>
      <c r="R29" s="100"/>
      <c r="S29" s="100"/>
      <c r="T29" s="100"/>
      <c r="U29" s="116"/>
      <c r="V29" s="116"/>
      <c r="W29" s="100"/>
      <c r="X29" s="116"/>
      <c r="Y29" s="116"/>
      <c r="Z29" s="116"/>
      <c r="AA29" s="116"/>
      <c r="AB29" s="100"/>
      <c r="AC29" s="116"/>
      <c r="AD29" s="100"/>
      <c r="AE29" s="104"/>
    </row>
    <row r="30" spans="2:31" ht="12.75" customHeight="1" thickTop="1" x14ac:dyDescent="0.2">
      <c r="B30" s="42" t="s">
        <v>102</v>
      </c>
      <c r="C30" s="102"/>
      <c r="D30" s="102"/>
      <c r="E30" s="102"/>
      <c r="G30" s="102"/>
      <c r="J30" s="34" t="s">
        <v>171</v>
      </c>
      <c r="L30" s="100"/>
      <c r="M30" s="100"/>
      <c r="N30" s="100"/>
      <c r="O30" s="100"/>
      <c r="P30" s="100"/>
      <c r="Q30" s="100"/>
      <c r="R30" s="100"/>
      <c r="S30" s="100"/>
      <c r="T30" s="116"/>
      <c r="U30" s="116"/>
      <c r="V30" s="116"/>
      <c r="W30" s="100"/>
      <c r="X30" s="116"/>
      <c r="Y30" s="116"/>
      <c r="Z30" s="116"/>
      <c r="AA30" s="116"/>
      <c r="AB30" s="116"/>
      <c r="AC30" s="116"/>
      <c r="AD30" s="100"/>
      <c r="AE30" s="104"/>
    </row>
    <row r="31" spans="2:31" ht="12.75" customHeight="1" x14ac:dyDescent="0.2">
      <c r="B31" s="42" t="s">
        <v>165</v>
      </c>
      <c r="C31" s="102"/>
      <c r="D31" s="102"/>
      <c r="E31" s="102"/>
      <c r="F31" s="102"/>
      <c r="G31" s="102"/>
      <c r="H31" s="102"/>
      <c r="AE31" s="24"/>
    </row>
    <row r="32" spans="2:31" ht="12.75" customHeight="1" x14ac:dyDescent="0.2">
      <c r="B32" s="7" t="s">
        <v>61</v>
      </c>
      <c r="C32" s="8"/>
      <c r="D32" s="8"/>
      <c r="E32" s="8"/>
      <c r="F32" s="8"/>
      <c r="G32" s="8"/>
      <c r="H32" s="23"/>
      <c r="I32" s="23"/>
    </row>
    <row r="33" spans="1:8" ht="12.75" customHeight="1" x14ac:dyDescent="0.2">
      <c r="B33" s="42" t="s">
        <v>172</v>
      </c>
      <c r="E33" s="102"/>
      <c r="F33" s="102"/>
      <c r="G33" s="102"/>
      <c r="H33" s="102"/>
    </row>
    <row r="35" spans="1:8" s="23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37" priority="148" stopIfTrue="1">
      <formula>OR($M27="f",$M27="g")</formula>
    </cfRule>
  </conditionalFormatting>
  <conditionalFormatting sqref="M26">
    <cfRule type="expression" dxfId="36" priority="37" stopIfTrue="1">
      <formula>OR(#REF!="f",#REF!="g")</formula>
    </cfRule>
  </conditionalFormatting>
  <conditionalFormatting sqref="M28:M30">
    <cfRule type="expression" dxfId="35" priority="36" stopIfTrue="1">
      <formula>OR($M28="f",$M28="g")</formula>
    </cfRule>
  </conditionalFormatting>
  <conditionalFormatting sqref="N26:N30">
    <cfRule type="expression" dxfId="34" priority="35" stopIfTrue="1">
      <formula>OR($M26="f",$M26="g")</formula>
    </cfRule>
  </conditionalFormatting>
  <conditionalFormatting sqref="O26:O30">
    <cfRule type="expression" dxfId="33" priority="34" stopIfTrue="1">
      <formula>OR($M26="f",$M26="g")</formula>
    </cfRule>
  </conditionalFormatting>
  <conditionalFormatting sqref="P27">
    <cfRule type="expression" dxfId="32" priority="33" stopIfTrue="1">
      <formula>OR($M27="f",$M27="g")</formula>
    </cfRule>
  </conditionalFormatting>
  <conditionalFormatting sqref="L26">
    <cfRule type="expression" dxfId="31" priority="29" stopIfTrue="1">
      <formula>OR($M26="f",$M26="g")</formula>
    </cfRule>
  </conditionalFormatting>
  <conditionalFormatting sqref="W26:W30">
    <cfRule type="expression" dxfId="30" priority="32" stopIfTrue="1">
      <formula>OR($M26="f",$M26="g")</formula>
    </cfRule>
  </conditionalFormatting>
  <conditionalFormatting sqref="Q27">
    <cfRule type="expression" dxfId="29" priority="31" stopIfTrue="1">
      <formula>OR($M27="f",$M27="g")</formula>
    </cfRule>
  </conditionalFormatting>
  <conditionalFormatting sqref="S26:S30">
    <cfRule type="expression" dxfId="28" priority="27" stopIfTrue="1">
      <formula>OR($M26="f",$M26="g")</formula>
    </cfRule>
  </conditionalFormatting>
  <conditionalFormatting sqref="R29:R30">
    <cfRule type="expression" dxfId="27" priority="30" stopIfTrue="1">
      <formula>OR($M29="f",$M29="g")</formula>
    </cfRule>
  </conditionalFormatting>
  <conditionalFormatting sqref="V26:V30">
    <cfRule type="expression" dxfId="26" priority="22" stopIfTrue="1">
      <formula>OR($M26="f",$M26="g")</formula>
    </cfRule>
  </conditionalFormatting>
  <conditionalFormatting sqref="L27">
    <cfRule type="expression" dxfId="25" priority="28" stopIfTrue="1">
      <formula>OR($L27="f",$L27="g")</formula>
    </cfRule>
  </conditionalFormatting>
  <conditionalFormatting sqref="T26:T27">
    <cfRule type="expression" dxfId="24" priority="26" stopIfTrue="1">
      <formula>OR($M26="f",$M26="g")</formula>
    </cfRule>
  </conditionalFormatting>
  <conditionalFormatting sqref="T28">
    <cfRule type="expression" dxfId="23" priority="25" stopIfTrue="1">
      <formula>OR($L28="f",$L28="g")</formula>
    </cfRule>
  </conditionalFormatting>
  <conditionalFormatting sqref="T29">
    <cfRule type="expression" dxfId="22" priority="24" stopIfTrue="1">
      <formula>OR($L29="f",$L29="g")</formula>
    </cfRule>
  </conditionalFormatting>
  <conditionalFormatting sqref="U26:U30">
    <cfRule type="expression" dxfId="21" priority="23" stopIfTrue="1">
      <formula>OR($M26="f",$M26="g")</formula>
    </cfRule>
  </conditionalFormatting>
  <conditionalFormatting sqref="X26:X30">
    <cfRule type="expression" dxfId="20" priority="21" stopIfTrue="1">
      <formula>OR($M26="f",$M26="g")</formula>
    </cfRule>
  </conditionalFormatting>
  <conditionalFormatting sqref="Y27">
    <cfRule type="expression" dxfId="19" priority="20" stopIfTrue="1">
      <formula>OR($M27="f",$M27="g")</formula>
    </cfRule>
  </conditionalFormatting>
  <conditionalFormatting sqref="Y26">
    <cfRule type="expression" dxfId="18" priority="12" stopIfTrue="1">
      <formula>OR($M26="f",$M26="g")</formula>
    </cfRule>
  </conditionalFormatting>
  <conditionalFormatting sqref="AB28">
    <cfRule type="expression" dxfId="17" priority="10" stopIfTrue="1">
      <formula>OR($M28="f",$M28="g")</formula>
    </cfRule>
  </conditionalFormatting>
  <conditionalFormatting sqref="AB29">
    <cfRule type="expression" dxfId="16" priority="9" stopIfTrue="1">
      <formula>OR($M29="f",$M29="g")</formula>
    </cfRule>
  </conditionalFormatting>
  <conditionalFormatting sqref="Y28">
    <cfRule type="expression" dxfId="15" priority="11" stopIfTrue="1">
      <formula>OR($M28="f",$M28="g")</formula>
    </cfRule>
  </conditionalFormatting>
  <conditionalFormatting sqref="AA26:AA30">
    <cfRule type="expression" dxfId="14" priority="19" stopIfTrue="1">
      <formula>OR($M26="f",$M26="g")</formula>
    </cfRule>
  </conditionalFormatting>
  <conditionalFormatting sqref="AB27">
    <cfRule type="expression" dxfId="13" priority="18" stopIfTrue="1">
      <formula>OR($M27="f",$M27="g")</formula>
    </cfRule>
  </conditionalFormatting>
  <conditionalFormatting sqref="AC26:AC30">
    <cfRule type="expression" dxfId="12" priority="17" stopIfTrue="1">
      <formula>OR($M26="f",$M26="g")</formula>
    </cfRule>
  </conditionalFormatting>
  <conditionalFormatting sqref="Z26:Z30">
    <cfRule type="expression" dxfId="11" priority="15" stopIfTrue="1">
      <formula>OR($M26="f",$M26="g")</formula>
    </cfRule>
  </conditionalFormatting>
  <conditionalFormatting sqref="AE27:AE30">
    <cfRule type="expression" dxfId="10" priority="16" stopIfTrue="1">
      <formula>OR($M27="f",$M27="g")</formula>
    </cfRule>
  </conditionalFormatting>
  <conditionalFormatting sqref="P28:R28">
    <cfRule type="expression" dxfId="9" priority="14" stopIfTrue="1">
      <formula>OR($M28="f",$M28="g")</formula>
    </cfRule>
  </conditionalFormatting>
  <conditionalFormatting sqref="P26:R26">
    <cfRule type="expression" dxfId="8" priority="13" stopIfTrue="1">
      <formula>OR($M26="f",$M26="g")</formula>
    </cfRule>
  </conditionalFormatting>
  <conditionalFormatting sqref="AD26:AD30">
    <cfRule type="expression" dxfId="7" priority="8" stopIfTrue="1">
      <formula>OR($M26="f",$M26="g")</formula>
    </cfRule>
  </conditionalFormatting>
  <conditionalFormatting sqref="AB26">
    <cfRule type="expression" dxfId="6" priority="7" stopIfTrue="1">
      <formula>OR($M26="f",$M26="g")</formula>
    </cfRule>
  </conditionalFormatting>
  <conditionalFormatting sqref="AE26">
    <cfRule type="expression" dxfId="5" priority="6" stopIfTrue="1">
      <formula>OR($M26="f",$M26="g")</formula>
    </cfRule>
  </conditionalFormatting>
  <conditionalFormatting sqref="F6:J6">
    <cfRule type="expression" dxfId="4" priority="5" stopIfTrue="1">
      <formula>OR($L6="f",$L6="g")</formula>
    </cfRule>
  </conditionalFormatting>
  <conditionalFormatting sqref="F6:J6">
    <cfRule type="expression" dxfId="3" priority="4" stopIfTrue="1">
      <formula>F6&gt;1000</formula>
    </cfRule>
  </conditionalFormatting>
  <conditionalFormatting sqref="E6">
    <cfRule type="expression" dxfId="2" priority="1" stopIfTrue="1">
      <formula>#REF!="Transfert"</formula>
    </cfRule>
    <cfRule type="expression" dxfId="1" priority="2" stopIfTrue="1">
      <formula>MID(#REF!,1,4)="OK ("</formula>
    </cfRule>
    <cfRule type="expression" dxfId="0" priority="3" stopIfTrue="1">
      <formula>#REF!&lt;&gt;"OK"</formula>
    </cfRule>
  </conditionalFormatting>
  <hyperlinks>
    <hyperlink ref="B1" location="'Titel'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Tablang_6</vt:lpstr>
      <vt:lpstr>Tablang_7</vt:lpstr>
      <vt:lpstr>Tablong_8</vt:lpstr>
      <vt:lpstr>Tablang_9</vt:lpstr>
      <vt:lpstr>Tablang_1!Impression_des_titres</vt:lpstr>
      <vt:lpstr>Tablang_7!Impression_des_titres</vt:lpstr>
      <vt:lpstr>Tablang_9!Zone_d_impression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2023-04-18T11:25:04Z</cp:lastPrinted>
  <dcterms:created xsi:type="dcterms:W3CDTF">2000-12-07T15:16:45Z</dcterms:created>
  <dcterms:modified xsi:type="dcterms:W3CDTF">2023-04-18T11:26:05Z</dcterms:modified>
</cp:coreProperties>
</file>