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Q:\BB\BILD-P\40_Pers-Fin\04 HS Finanzen\Diffusion\HEP\2022\Tableaux finances\Prep\"/>
    </mc:Choice>
  </mc:AlternateContent>
  <xr:revisionPtr revIDLastSave="0" documentId="13_ncr:1_{6BB74D82-D359-4D76-A0C6-F58F934DC011}" xr6:coauthVersionLast="47" xr6:coauthVersionMax="47" xr10:uidLastSave="{00000000-0000-0000-0000-000000000000}"/>
  <bookViews>
    <workbookView xWindow="-120" yWindow="-120" windowWidth="38640" windowHeight="21240" tabRatio="880" activeTab="2" xr2:uid="{00000000-000D-0000-FFFF-FFFF00000000}"/>
  </bookViews>
  <sheets>
    <sheet name="Contenu" sheetId="27" r:id="rId1"/>
    <sheet name="Indications gén. et remarques" sheetId="28" r:id="rId2"/>
    <sheet name="Tab 1a" sheetId="26" r:id="rId3"/>
    <sheet name="Tab 1b" sheetId="25" r:id="rId4"/>
    <sheet name="Tab 2a" sheetId="21" r:id="rId5"/>
    <sheet name="Tab 2b" sheetId="20" r:id="rId6"/>
    <sheet name="Tab 3" sheetId="18" r:id="rId7"/>
    <sheet name="Tab 4" sheetId="29" r:id="rId8"/>
    <sheet name="Tab 5" sheetId="30" r:id="rId9"/>
    <sheet name="Tab 6" sheetId="35" r:id="rId10"/>
    <sheet name="Tab 7" sheetId="31" r:id="rId11"/>
    <sheet name="Tab 8" sheetId="33" r:id="rId12"/>
    <sheet name="Tab 9" sheetId="6" r:id="rId13"/>
    <sheet name="Tab 10" sheetId="5" r:id="rId14"/>
    <sheet name="Tab 11" sheetId="36" r:id="rId15"/>
  </sheets>
  <definedNames>
    <definedName name="_xlnm.Print_Area" localSheetId="2">'Tab 1a'!$A$1:$I$34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27" l="1"/>
  <c r="A25" i="27"/>
  <c r="A23" i="27"/>
  <c r="A13" i="27"/>
  <c r="A11" i="27"/>
  <c r="A9" i="27"/>
  <c r="A29" i="27"/>
  <c r="A19" i="27"/>
  <c r="A5" i="27"/>
  <c r="A7" i="27"/>
  <c r="A15" i="27"/>
  <c r="A17" i="27"/>
  <c r="A21" i="27"/>
  <c r="A35" i="27"/>
</calcChain>
</file>

<file path=xl/sharedStrings.xml><?xml version="1.0" encoding="utf-8"?>
<sst xmlns="http://schemas.openxmlformats.org/spreadsheetml/2006/main" count="827" uniqueCount="199">
  <si>
    <t xml:space="preserve"> </t>
  </si>
  <si>
    <t xml:space="preserve">En %                 </t>
  </si>
  <si>
    <t>Corps enseignant</t>
  </si>
  <si>
    <t>Total</t>
  </si>
  <si>
    <t xml:space="preserve">Enseignement de base   </t>
  </si>
  <si>
    <t xml:space="preserve">Formation continue     </t>
  </si>
  <si>
    <t>Prestations de services</t>
  </si>
  <si>
    <t xml:space="preserve">Total                  </t>
  </si>
  <si>
    <t>En milliers de francs</t>
  </si>
  <si>
    <t>Coûts de personnel</t>
  </si>
  <si>
    <t>Autres coûts d'exploitation</t>
  </si>
  <si>
    <t xml:space="preserve"> Total</t>
  </si>
  <si>
    <t>Enseignement de base</t>
  </si>
  <si>
    <t>Formation continue</t>
  </si>
  <si>
    <t xml:space="preserve">Total                                   </t>
  </si>
  <si>
    <t xml:space="preserve"> En %</t>
  </si>
  <si>
    <t>Coûts directs</t>
  </si>
  <si>
    <t xml:space="preserve"> Coûts indirects</t>
  </si>
  <si>
    <t>Confédération</t>
  </si>
  <si>
    <t>Cantons</t>
  </si>
  <si>
    <t>Privés</t>
  </si>
  <si>
    <t xml:space="preserve">Total                                                                                                        </t>
  </si>
  <si>
    <t xml:space="preserve">Autres subsides de la Confédération                                                                          </t>
  </si>
  <si>
    <t xml:space="preserve">Subsides programmes de recherche UE et internationaux                                                        </t>
  </si>
  <si>
    <t xml:space="preserve">Cantons      </t>
  </si>
  <si>
    <t xml:space="preserve">Contributions forfaitaires AHES (à l'intérieur de la région des organes resp.)                               </t>
  </si>
  <si>
    <t xml:space="preserve">Contributions forfaitaires AHES (à l'extérieur de la région des organes resp.)                               </t>
  </si>
  <si>
    <t xml:space="preserve">Privés       </t>
  </si>
  <si>
    <t xml:space="preserve">Taxes d'études                                                                                               </t>
  </si>
  <si>
    <t xml:space="preserve">Produits de tiers                                                                                            </t>
  </si>
  <si>
    <t xml:space="preserve">Autres produits                                                                                              </t>
  </si>
  <si>
    <t xml:space="preserve">Total        </t>
  </si>
  <si>
    <t>retour</t>
  </si>
  <si>
    <t>Sources de financement</t>
  </si>
  <si>
    <t>Subsides programmes de recherche UE et internationaux  : programmes cadres et autre programmes de recherche européens et internationaux</t>
  </si>
  <si>
    <t>Contributions AHES (à l’intérieur de la région des organes responsables) </t>
  </si>
  <si>
    <t>Contributions AHES (à l’extérieur de la région des organes responsables) </t>
  </si>
  <si>
    <t>Taxes d’études forfaitaires </t>
  </si>
  <si>
    <t>Produits de tiers</t>
  </si>
  <si>
    <t>Autres produits</t>
  </si>
  <si>
    <t>Autres contributions de la Confédération </t>
  </si>
  <si>
    <t>T2 Classification des sources de financement selon les pourvoyeurs de fonds</t>
  </si>
  <si>
    <t>Pourvoyeurs de fonds</t>
  </si>
  <si>
    <t xml:space="preserve">Subventions du Fonds national suisse </t>
  </si>
  <si>
    <t>Programme rech. EU et autres progr. rech int.</t>
  </si>
  <si>
    <t>Canton</t>
  </si>
  <si>
    <t>Privé</t>
  </si>
  <si>
    <t>Indicateurs</t>
  </si>
  <si>
    <t>Taux d'encadrement :</t>
  </si>
  <si>
    <r>
      <t>Contributions AHES (à l’extérieur de la région des organes responsables)</t>
    </r>
    <r>
      <rPr>
        <sz val="9"/>
        <rFont val="Arial"/>
        <family val="2"/>
      </rPr>
      <t>: subventions dans le cadre de l’accord intercantonal sur les HES fournies par les cantons qui se trouvent à  l’extérieur de la région de l’organe responsable de la haute école.</t>
    </r>
  </si>
  <si>
    <r>
      <t>Taxes d’études forfaitaires</t>
    </r>
    <r>
      <rPr>
        <sz val="9"/>
        <rFont val="Arial"/>
        <family val="2"/>
      </rPr>
      <t>: taxes d’études perçues par la HES pour les études dans les filières bachelor et master ainsi que pour la formation continue</t>
    </r>
  </si>
  <si>
    <r>
      <t>Produits de tiers</t>
    </r>
    <r>
      <rPr>
        <sz val="9"/>
        <rFont val="Arial"/>
        <family val="2"/>
      </rPr>
      <t>: mandats de recherche du secteur privé, y inclus les fonds versés par des fondations et entreprises semi privées; produits des prestations de services, de sponsoring et dons.</t>
    </r>
  </si>
  <si>
    <r>
      <t>Autres produits</t>
    </r>
    <r>
      <rPr>
        <sz val="9"/>
        <rFont val="Arial"/>
        <family val="2"/>
      </rPr>
      <t>: taxes d’examens, ventes diverses, taxes d’utilisation et revenus de la fortune.</t>
    </r>
  </si>
  <si>
    <r>
      <t>Autres subventions de la Confédération</t>
    </r>
    <r>
      <rPr>
        <sz val="9"/>
        <rFont val="Arial"/>
        <family val="2"/>
      </rPr>
      <t>: financement de filières d’études spéciales par des offices fédéraux, mandats de recherche de la Confédération, produits des prestations de services fournies à la Confédération.</t>
    </r>
  </si>
  <si>
    <t xml:space="preserve">  </t>
  </si>
  <si>
    <t>Pourvoyeurs de fonds: Confédération, cantons, privés</t>
  </si>
  <si>
    <t>HfH</t>
  </si>
  <si>
    <t>HEP VS</t>
  </si>
  <si>
    <t>HEP FR</t>
  </si>
  <si>
    <t>PHTG</t>
  </si>
  <si>
    <t>PHSG</t>
  </si>
  <si>
    <t>PH FHNW</t>
  </si>
  <si>
    <t>PHGR</t>
  </si>
  <si>
    <t>PHSH</t>
  </si>
  <si>
    <t>HEP-BEJUNE</t>
  </si>
  <si>
    <t>HEP Vaud</t>
  </si>
  <si>
    <t>PH Zürich</t>
  </si>
  <si>
    <t>SUPSI-DFA</t>
  </si>
  <si>
    <r>
      <t>Financement du solde par les organes scolaires responsables de la formation</t>
    </r>
    <r>
      <rPr>
        <sz val="9"/>
        <rFont val="Arial"/>
        <family val="2"/>
      </rPr>
      <t>: part du budget cantonal consacré à la HES, imputations internes (c.à.d. les prestations des autres services cantonaux en faveur de la HES), subventions extraordinaires, subventions ordinaires de la part des communes du canton responsable.</t>
    </r>
  </si>
  <si>
    <r>
      <t>HfH</t>
    </r>
    <r>
      <rPr>
        <sz val="9"/>
        <rFont val="Arial"/>
        <family val="2"/>
      </rPr>
      <t xml:space="preserve"> - Interkantonale Hochschule für Heilpädagogik Zürich </t>
    </r>
  </si>
  <si>
    <r>
      <t>HEP-BEJUNE</t>
    </r>
    <r>
      <rPr>
        <sz val="9"/>
        <rFont val="Arial"/>
        <family val="2"/>
      </rPr>
      <t xml:space="preserve"> - Haute école pédagogique BEJUNE </t>
    </r>
  </si>
  <si>
    <r>
      <t>HEP Vaud</t>
    </r>
    <r>
      <rPr>
        <sz val="9"/>
        <rFont val="Arial"/>
        <family val="2"/>
      </rPr>
      <t xml:space="preserve"> - Haute école pédagogique du canton de Vaud</t>
    </r>
  </si>
  <si>
    <r>
      <t>HEP VS</t>
    </r>
    <r>
      <rPr>
        <sz val="9"/>
        <rFont val="Arial"/>
        <family val="2"/>
      </rPr>
      <t xml:space="preserve"> - Haute école pédagogique du Valais</t>
    </r>
  </si>
  <si>
    <r>
      <t>HEP FR</t>
    </r>
    <r>
      <rPr>
        <sz val="9"/>
        <rFont val="Arial"/>
        <family val="2"/>
      </rPr>
      <t xml:space="preserve"> - Haute école pédagogique Fribourg</t>
    </r>
  </si>
  <si>
    <r>
      <t>PHTG</t>
    </r>
    <r>
      <rPr>
        <sz val="9"/>
        <rFont val="Arial"/>
        <family val="2"/>
      </rPr>
      <t xml:space="preserve"> - Pädagogische Hochschule Thurgau</t>
    </r>
  </si>
  <si>
    <r>
      <t>PHSH</t>
    </r>
    <r>
      <rPr>
        <sz val="9"/>
        <rFont val="Arial"/>
        <family val="2"/>
      </rPr>
      <t xml:space="preserve"> - Pädagogische Hochschule Schaffhausen</t>
    </r>
  </si>
  <si>
    <r>
      <t>PHGR</t>
    </r>
    <r>
      <rPr>
        <sz val="9"/>
        <rFont val="Arial"/>
        <family val="2"/>
      </rPr>
      <t xml:space="preserve"> - Pädagogische Hochschule Graubünden</t>
    </r>
  </si>
  <si>
    <r>
      <t>PHSG</t>
    </r>
    <r>
      <rPr>
        <sz val="9"/>
        <rFont val="Arial"/>
        <family val="2"/>
      </rPr>
      <t xml:space="preserve"> - Pädagogische Hochschule des Kantons St.Gallen </t>
    </r>
  </si>
  <si>
    <r>
      <t>PH FHNW</t>
    </r>
    <r>
      <rPr>
        <sz val="9"/>
        <rFont val="Arial"/>
        <family val="2"/>
      </rPr>
      <t xml:space="preserve"> - Pädagogische Hochschule der Fachhochschule Nordwestschweiz </t>
    </r>
  </si>
  <si>
    <r>
      <t>PH Zürich</t>
    </r>
    <r>
      <rPr>
        <sz val="9"/>
        <rFont val="Arial"/>
        <family val="2"/>
      </rPr>
      <t xml:space="preserve"> - Pädagogische Hochschule Zürich</t>
    </r>
  </si>
  <si>
    <r>
      <t>SUPSI-DFA</t>
    </r>
    <r>
      <rPr>
        <sz val="9"/>
        <rFont val="Arial"/>
        <family val="2"/>
      </rPr>
      <t xml:space="preserve"> - Dipartimento formazione e apprendimento già Alta Scuola Pedagogica</t>
    </r>
  </si>
  <si>
    <r>
      <t>PHBern</t>
    </r>
    <r>
      <rPr>
        <sz val="9"/>
        <rFont val="Arial"/>
        <family val="2"/>
      </rPr>
      <t xml:space="preserve"> - Pädagogische Hochschule Bern </t>
    </r>
  </si>
  <si>
    <t>PHBern</t>
  </si>
  <si>
    <t>Liste des abréviations</t>
  </si>
  <si>
    <t xml:space="preserve">Le classement des sources de financement par pourvoyeur de fonds a pour but de montrer l’origine de ces fonds. </t>
  </si>
  <si>
    <t>Renseignements : persfinHS@bfs.admin.ch</t>
  </si>
  <si>
    <t>-</t>
  </si>
  <si>
    <t>Montant forfaitaire et/ou financement du solde par les organes responsables (sans les coûts d'infrastructure)</t>
  </si>
  <si>
    <t>Coût par étudiant (EPT)</t>
  </si>
  <si>
    <t>Etud./EPT Professeurs</t>
  </si>
  <si>
    <t xml:space="preserve">Etud./EPT Autres enseignants  </t>
  </si>
  <si>
    <t>Données de base</t>
  </si>
  <si>
    <t xml:space="preserve">Coûts par objet de coûts                </t>
  </si>
  <si>
    <t xml:space="preserve">Coûts totaux                        </t>
  </si>
  <si>
    <t xml:space="preserve">Enseignement de base                </t>
  </si>
  <si>
    <t xml:space="preserve">Formation continue                  </t>
  </si>
  <si>
    <t xml:space="preserve">Prestations de services             </t>
  </si>
  <si>
    <t xml:space="preserve">Part dans le coût total (%)             </t>
  </si>
  <si>
    <t xml:space="preserve">Professeurs                </t>
  </si>
  <si>
    <t>Autres enseignants</t>
  </si>
  <si>
    <t>EPT (selon reporting financier)</t>
  </si>
  <si>
    <t xml:space="preserve">Etudiants (Formation de base)     </t>
  </si>
  <si>
    <t>HETS-GE</t>
  </si>
  <si>
    <t>Personnel</t>
  </si>
  <si>
    <t>EPT - enseignement de base</t>
  </si>
  <si>
    <t>Corp enseignant (Professeurs + Autres enseignants)</t>
  </si>
  <si>
    <t>EPT - toutes prestations</t>
  </si>
  <si>
    <r>
      <rPr>
        <b/>
        <sz val="9"/>
        <rFont val="Arial"/>
        <family val="2"/>
      </rPr>
      <t>HETS-GE</t>
    </r>
    <r>
      <rPr>
        <sz val="9"/>
        <rFont val="Arial"/>
        <family val="2"/>
      </rPr>
      <t xml:space="preserve"> - Haute école de travail social Genève</t>
    </r>
  </si>
  <si>
    <t>TE 1 = Ω / φ</t>
  </si>
  <si>
    <t>TE 2 = Ω / ψ</t>
  </si>
  <si>
    <t>Hautes écoles pédagogiques ou institution de formation des enseignants:</t>
  </si>
  <si>
    <t>Des indicateurs pertinents pour les finances sont disponibles dans les données de base de la comptabilité analytique des HEP. Ils sont calculés de la manière suivante:</t>
  </si>
  <si>
    <r>
      <rPr>
        <b/>
        <sz val="10"/>
        <rFont val="Arial"/>
        <family val="2"/>
      </rPr>
      <t>α</t>
    </r>
    <r>
      <rPr>
        <sz val="10"/>
        <rFont val="Arial"/>
        <family val="2"/>
      </rPr>
      <t xml:space="preserve">: coûts d'exploitation de l'enseignement de base
</t>
    </r>
    <r>
      <rPr>
        <b/>
        <sz val="10"/>
        <rFont val="Arial"/>
        <family val="2"/>
      </rPr>
      <t>Ω</t>
    </r>
    <r>
      <rPr>
        <sz val="10"/>
        <rFont val="Arial"/>
        <family val="2"/>
      </rPr>
      <t>: étudiants en formation de base (par tête)</t>
    </r>
  </si>
  <si>
    <t>IC 1 = α / Ω</t>
  </si>
  <si>
    <r>
      <rPr>
        <b/>
        <sz val="10"/>
        <rFont val="Arial"/>
        <family val="2"/>
      </rPr>
      <t>β</t>
    </r>
    <r>
      <rPr>
        <sz val="10"/>
        <rFont val="Arial"/>
        <family val="2"/>
      </rPr>
      <t xml:space="preserve">: coûts d'exploitation totaux
</t>
    </r>
    <r>
      <rPr>
        <b/>
        <sz val="10"/>
        <rFont val="Arial"/>
        <family val="2"/>
      </rPr>
      <t>µ</t>
    </r>
    <r>
      <rPr>
        <sz val="10"/>
        <rFont val="Arial"/>
        <family val="2"/>
      </rPr>
      <t>: étudiants en formation de base (par EPT)</t>
    </r>
  </si>
  <si>
    <t>IC 2 = β / µ</t>
  </si>
  <si>
    <r>
      <rPr>
        <b/>
        <sz val="10"/>
        <rFont val="Arial"/>
        <family val="2"/>
      </rPr>
      <t xml:space="preserve">α: </t>
    </r>
    <r>
      <rPr>
        <sz val="10"/>
        <rFont val="Arial"/>
        <family val="2"/>
      </rPr>
      <t xml:space="preserve">coûts d'exploitation de l'enseignement de base
</t>
    </r>
    <r>
      <rPr>
        <b/>
        <sz val="10"/>
        <rFont val="Arial"/>
        <family val="2"/>
      </rPr>
      <t xml:space="preserve">µ: </t>
    </r>
    <r>
      <rPr>
        <sz val="10"/>
        <rFont val="Arial"/>
        <family val="2"/>
      </rPr>
      <t>étudiants en formation de base (par EPT)</t>
    </r>
  </si>
  <si>
    <r>
      <rPr>
        <b/>
        <sz val="10"/>
        <rFont val="Arial"/>
        <family val="2"/>
      </rPr>
      <t xml:space="preserve">β: </t>
    </r>
    <r>
      <rPr>
        <sz val="10"/>
        <rFont val="Arial"/>
        <family val="2"/>
      </rPr>
      <t xml:space="preserve">coûts d'exploitation totaux
</t>
    </r>
    <r>
      <rPr>
        <b/>
        <sz val="10"/>
        <rFont val="Arial"/>
        <family val="2"/>
      </rPr>
      <t xml:space="preserve">Ω: </t>
    </r>
    <r>
      <rPr>
        <sz val="10"/>
        <rFont val="Arial"/>
        <family val="2"/>
      </rPr>
      <t>étudiants en formation de base (par tête)</t>
    </r>
  </si>
  <si>
    <t>IC 2 = β / Ω</t>
  </si>
  <si>
    <t>IC 1 =  α / µ</t>
  </si>
  <si>
    <t>Coûts par étudiant:</t>
  </si>
  <si>
    <t>Délimitations</t>
  </si>
  <si>
    <t>Indications générales et remarques</t>
  </si>
  <si>
    <t>Montant forfaitaire et/ou financement du solde par les organes scolaires responsables de la formation</t>
  </si>
  <si>
    <t>Coûts d'infrastructure</t>
  </si>
  <si>
    <t>Les coûts d’infrastructure se composent habituellement des coûts des objets en location et des coûts de bâtiments effectifs. Les conditions d’utilisation de l’immobilier étant très différents d'une école à l'autre, les coûts d'infrastructure ne sont pas complets pour les HEP. C'est la raison pour laquelle ce sont uniquement des coûts d'exploitation et non des coûts complets qui sont présentés ici.</t>
  </si>
  <si>
    <t>Coût par étudiant (têtes)</t>
  </si>
  <si>
    <t>Taux d'encadrement I (EPT toutes prestations)</t>
  </si>
  <si>
    <t>Taux d'encadrement II (EPT enseignement de base)</t>
  </si>
  <si>
    <t>* Produits d´infrastructure non compris</t>
  </si>
  <si>
    <t>L’attribution de budgets globaux et la constitution de provisions ne permettent pas d’obtenir une égalité entre les produits et les coûts d’une année civile.</t>
  </si>
  <si>
    <t>Les données ne comprennnent pas les valeurs du domaine hors-HEP.</t>
  </si>
  <si>
    <t>Les tableaux présentées dans ce document illustrent les données financières des seize hautes écoles pédagogiques (HEP) et d'une institution de formation des enseignants. A noter le cas particulier de trois HEP, la PH Zürich, la PH FHNW et la SUPSI-DFA qui sont intégrées à une HES, respectivement à la ZFH, la FHNW, la SUPSI; la situation est identique pour la filière d'études en psychomotricité de la HETS-GE qui fait partie de la HES-SO. Cela signifie que ces institutions sont physiquement rattachées à leur HES et en font donc structurellement partie, mais, comme les autres hautes écoles pédagogiques, sont actives dans le domaine d'études de la formation des enseignants. Les données financières de ces institutions sont par conséquent présentées avec celles des HEP.</t>
  </si>
  <si>
    <t>Total personnel académique</t>
  </si>
  <si>
    <t>Etud./EPT Personnel académique</t>
  </si>
  <si>
    <t>Etud./EPT Corps enseignant (Professeurs + autres enseignants)</t>
  </si>
  <si>
    <t xml:space="preserve">Indicateurs de coûts I (enseignement de base)       </t>
  </si>
  <si>
    <t xml:space="preserve">Indicateurs de coûts II (toutes prestations)       </t>
  </si>
  <si>
    <t>Têtes (selon statistique OFS) (sans étudiants avec statut de congé)</t>
  </si>
  <si>
    <t>Têtes (selon statistique OFS) (total des immatriculations)</t>
  </si>
  <si>
    <t>Source: Finances des hautes écoles (SHIS-FIN), Personnel des hautes écoles (SHIS-PERS), Etudiants et examens finals des hautes écoles (SHIS-studex)</t>
  </si>
  <si>
    <t>Les produits des HEP proviennent des sources de financement suivantes :</t>
  </si>
  <si>
    <r>
      <t>Contributions AHES (à l’intérieur de la région des organes responsables)</t>
    </r>
    <r>
      <rPr>
        <sz val="9"/>
        <rFont val="Arial"/>
        <family val="2"/>
      </rPr>
      <t>: subventions dans le cadre de l’accord intercantonal sur les HES fournies par les cantons qui se trouvent à l’intérieur de la région de l’organe responsable de la haute école (le plus souvent calculées).</t>
    </r>
  </si>
  <si>
    <t>Subsides Fonds national suisse (FNS)</t>
  </si>
  <si>
    <t>Autres contributions versées par le SEFRI: Contributions liées à des projets selon l’art. 59 LEHE.</t>
  </si>
  <si>
    <t>Autres contributions versées par le SEFRI</t>
  </si>
  <si>
    <r>
      <t xml:space="preserve">Deux types de données relatives à des étudiants sont utilisés pour le calcul des indicateurs de coût par étudiant présentés ici : d'une part le </t>
    </r>
    <r>
      <rPr>
        <u/>
        <sz val="9"/>
        <color indexed="8"/>
        <rFont val="Arial"/>
        <family val="2"/>
      </rPr>
      <t>décompte d'étudiants par tête</t>
    </r>
    <r>
      <rPr>
        <sz val="9"/>
        <color indexed="8"/>
        <rFont val="Arial"/>
        <family val="2"/>
      </rPr>
      <t xml:space="preserve"> issu de la </t>
    </r>
    <r>
      <rPr>
        <b/>
        <sz val="9"/>
        <color indexed="8"/>
        <rFont val="Arial"/>
        <family val="2"/>
      </rPr>
      <t>statistique OFS des étudiants</t>
    </r>
    <r>
      <rPr>
        <sz val="9"/>
        <color indexed="8"/>
        <rFont val="Arial"/>
        <family val="2"/>
      </rPr>
      <t xml:space="preserve">, d'autre part les </t>
    </r>
    <r>
      <rPr>
        <u/>
        <sz val="9"/>
        <color indexed="8"/>
        <rFont val="Arial"/>
        <family val="2"/>
      </rPr>
      <t>équivalents plein-temps d'étudiants</t>
    </r>
    <r>
      <rPr>
        <sz val="9"/>
        <color indexed="8"/>
        <rFont val="Arial"/>
        <family val="2"/>
      </rPr>
      <t xml:space="preserve"> provenant de la </t>
    </r>
    <r>
      <rPr>
        <b/>
        <sz val="9"/>
        <color indexed="8"/>
        <rFont val="Arial"/>
        <family val="2"/>
      </rPr>
      <t>statistique financière des HEP</t>
    </r>
    <r>
      <rPr>
        <sz val="9"/>
        <color indexed="8"/>
        <rFont val="Arial"/>
        <family val="2"/>
      </rPr>
      <t xml:space="preserve">. 
La </t>
    </r>
    <r>
      <rPr>
        <b/>
        <sz val="9"/>
        <color indexed="8"/>
        <rFont val="Arial"/>
        <family val="2"/>
      </rPr>
      <t>statistique OFS des étudiants</t>
    </r>
    <r>
      <rPr>
        <sz val="9"/>
        <color indexed="8"/>
        <rFont val="Arial"/>
        <family val="2"/>
      </rPr>
      <t xml:space="preserve"> se base sur la définition du Système d'information universitaire suisse (SIUS) selon laquelle est considéré comme étudiant toute personne immatriculée dans une haute école suisse (université, haute école spécialisée et haute école pédagogique) au semestre d'automne de l'année académique. On ne tient pas compte ici des étudiants en formation continue. Cette statistique représente donc le nombre total d'étudiants inscrits dans la haute école en question.
La </t>
    </r>
    <r>
      <rPr>
        <b/>
        <sz val="9"/>
        <color indexed="8"/>
        <rFont val="Arial"/>
        <family val="2"/>
      </rPr>
      <t>statistique financière des HEP</t>
    </r>
    <r>
      <rPr>
        <sz val="9"/>
        <color indexed="8"/>
        <rFont val="Arial"/>
        <family val="2"/>
      </rPr>
      <t xml:space="preserve"> fourni quant à elle les crédits ECTS relatifs au modules d'études suivis par les étudiants; ils permettent d'obtenir le nombre d'équivalent plein-temps d'étudiants par simple division, un plein-temps comportant 60 crédits ECTS sur une année. Cette variable tient compte du volume des études à temps partiel.</t>
    </r>
  </si>
  <si>
    <t>Pour des raisons pratiques, les enseignants avec responsabilité de direction sont appelés professeurs.</t>
  </si>
  <si>
    <t>Le personnel académique comprend les enseignants avec responsabilité de direction, les autres enseignants ainsi que les collaborateurs scientifiques et les assistants.</t>
  </si>
  <si>
    <t>Les chiffres concernant le personnel reposent sur l'enquête sur le personnel des hautes écoles par l'Office Fédéral de la Statistique</t>
  </si>
  <si>
    <t>https://www.bfs.admin.ch/bfs/fr/home/statistiques/education-science/enquetes/hsp.assetdetail.7437.html</t>
  </si>
  <si>
    <r>
      <t xml:space="preserve">Ω: </t>
    </r>
    <r>
      <rPr>
        <sz val="10"/>
        <rFont val="Arial"/>
        <family val="2"/>
      </rPr>
      <t>étudiants en formation de base (par tête)</t>
    </r>
    <r>
      <rPr>
        <b/>
        <sz val="10"/>
        <rFont val="Arial"/>
        <family val="2"/>
      </rPr>
      <t xml:space="preserve">
φ: </t>
    </r>
    <r>
      <rPr>
        <sz val="10"/>
        <rFont val="Arial"/>
        <family val="2"/>
      </rPr>
      <t>personnel académique (toutes prestations) en EPT</t>
    </r>
  </si>
  <si>
    <r>
      <t xml:space="preserve">Ω: </t>
    </r>
    <r>
      <rPr>
        <sz val="10"/>
        <rFont val="Arial"/>
        <family val="2"/>
      </rPr>
      <t>étudiants en formation de base (par tête)</t>
    </r>
    <r>
      <rPr>
        <b/>
        <sz val="10"/>
        <rFont val="Arial"/>
        <family val="2"/>
      </rPr>
      <t xml:space="preserve">
ψ: </t>
    </r>
    <r>
      <rPr>
        <sz val="10"/>
        <rFont val="Arial"/>
        <family val="2"/>
      </rPr>
      <t>personnel académique (en enseignement de base) en EPT</t>
    </r>
  </si>
  <si>
    <t>Source: Finances des hautes écoles (SHIS-FIN)</t>
  </si>
  <si>
    <t xml:space="preserve">Subsides Fonds national suisse                                                                                </t>
  </si>
  <si>
    <t xml:space="preserve">Subsides Innosuisse                                                                                      </t>
  </si>
  <si>
    <t>Subsides Innosuisse : subventions versées par Innosuisse (Subsides CTI jusqu'en 2017)</t>
  </si>
  <si>
    <t>Subsides Innosuisse</t>
  </si>
  <si>
    <t>Recherche appliquée et développement</t>
  </si>
  <si>
    <t>Assistants et collaborateurs scientifiques</t>
  </si>
  <si>
    <t>Personnel administratif et technique et coûts de personnel généraux</t>
  </si>
  <si>
    <t>CH*</t>
  </si>
  <si>
    <t>* les moyennes suisses sont calculées sans la HETS-GE.</t>
  </si>
  <si>
    <t>Changement et qualité des données depuis 2018</t>
  </si>
  <si>
    <t>La PH GR a un nouveau règlement du personnel. Ce dernier est entré en vigueur à partir du 01.09.2019. Le semestre d'automne a été prolongé jusqu'à la fin du mois de janvier de l'année suivante. Cela aura un impact sur les coûts de la formation de base et de la formation continue: cet ajustement les déchargera d’un 1/12 une seule fois ; par conséquent, les coûts uniques par étudiant (chefs et ETP) en formation de base seront également inférieurs à ceux de l'année précédente.</t>
  </si>
  <si>
    <t>Les moyennes suisses sont calculées sans la HETS-GE.</t>
  </si>
  <si>
    <t>La PH SG n'est pas d'accord sur le nombre de crédits ECTS que représente un équivalent plein-temps dans les fillières du secondaire II en formation professionnelle; pour cette raison, le total des EPT ainsi que les indicateurs de coûts qui en découlent ne sont pas publiés.</t>
  </si>
  <si>
    <t>Les moyennes suisses sont calculées sans la HETS-GE; pour les raisons mentionnées en *, celles en EPT ne prennent pas non plus en compte la PH SG.</t>
  </si>
  <si>
    <r>
      <t xml:space="preserve">PHLU </t>
    </r>
    <r>
      <rPr>
        <sz val="9"/>
        <rFont val="Arial"/>
        <family val="2"/>
      </rPr>
      <t>- Pädagogische Hochschule - Luzern</t>
    </r>
  </si>
  <si>
    <r>
      <t>PHSZ</t>
    </r>
    <r>
      <rPr>
        <sz val="9"/>
        <rFont val="Arial"/>
        <family val="2"/>
      </rPr>
      <t xml:space="preserve"> - Pädagogische Hochschule - Schwyz</t>
    </r>
  </si>
  <si>
    <r>
      <t xml:space="preserve">PHZG </t>
    </r>
    <r>
      <rPr>
        <sz val="9"/>
        <rFont val="Arial"/>
        <family val="2"/>
      </rPr>
      <t>- Pädagogische Hochschule - Zug</t>
    </r>
  </si>
  <si>
    <t>PHLU</t>
  </si>
  <si>
    <t>PHSZ</t>
  </si>
  <si>
    <t>PHZG</t>
  </si>
  <si>
    <t>Statut de congé</t>
  </si>
  <si>
    <t>Pas en congé</t>
  </si>
  <si>
    <t>Programme de mobilité (mobilité internationale OUT)</t>
  </si>
  <si>
    <t>Stage pratique et séjour linguistique</t>
  </si>
  <si>
    <t>Service militaire</t>
  </si>
  <si>
    <t>Maladie, accident, etc.</t>
  </si>
  <si>
    <t>Autres motifs de congé (autres que 2 à 4)</t>
  </si>
  <si>
    <t>Interruption d'études pour autant que la personne reste immatriculée</t>
  </si>
  <si>
    <t>Congé pour stage pratique, formation à la charge de l'école</t>
  </si>
  <si>
    <t>Dans le calcul des indicateurs, contrairement à la statistique des étudiants du SIUS, seuls les étudiants ne disposant pas d'un statut de congé sont pris en compte dans les calculs (des programmes de mobilité, des stages, des séjours linguistiques  et des formations aux frais des hautes écoles =&gt; statut de congé 0, 1, 2, 6 et 7; sans les cas à cause d'accidents, de maladies, de service militaire et d'autre interruption de formation malgré une immatriculation).</t>
  </si>
  <si>
    <t>Finances des hautes écoles pédagogiques 2022</t>
  </si>
  <si>
    <t>Tab.1a   Produits d´exploitation* 2022 selon la haute école, le pourvoyeur de fonds et la source de financement (en milliers de francs)</t>
  </si>
  <si>
    <t>© 2023 BFS/OFS/UST</t>
  </si>
  <si>
    <t>Tab.1b   Produits d´exploitation* 2022 selon la haute école, le pourvoyeur de fonds et la source de financement (en %)</t>
  </si>
  <si>
    <t>Tab.2a  Produits d´exploitation* 2022 selon la prestation, le pourvoyeur de fonds et la source de financement (en milliers de francs)</t>
  </si>
  <si>
    <t>Tab.2b  Produits d´exploitation* 2022 selon la prestation, le pourvoyeur de fonds et la source de financement (en %)</t>
  </si>
  <si>
    <t xml:space="preserve">Tab.3  Produits d´exploitation* 2022 selon le pourvoyeur de fonds, la prestation et la haute école </t>
  </si>
  <si>
    <t xml:space="preserve">Tab.4  Coûts d'exploitation 2022 selon la haute école </t>
  </si>
  <si>
    <t xml:space="preserve">Tab.5  Coûts d'exploitation 2022 selon la nature de coûts et la haute école </t>
  </si>
  <si>
    <t xml:space="preserve">Tab.6  Coûts de personnel 2022 selon le groupe de personnel et la haute école </t>
  </si>
  <si>
    <t xml:space="preserve">Tab.7  Coûts d'exploitation directs et indirects 2022 selon la haute école </t>
  </si>
  <si>
    <t xml:space="preserve">Tab.8  Coûts d'exploitation 2022 selon la prestation et la haute école </t>
  </si>
  <si>
    <t>Tab.9  Coûts d'exploitation* 2022 selon la nature de coûts et la prestation</t>
  </si>
  <si>
    <t>Tab.10  Coûts de personnel 2022 selon le groupe de personnel et la prestation</t>
  </si>
  <si>
    <t>Tab 11  Chiffres-clés HEP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</si>
</sst>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 \ #;0"/>
  </numFmts>
  <fonts count="31">
    <font>
      <sz val="10"/>
      <name val="Arial"/>
    </font>
    <font>
      <sz val="11"/>
      <color theme="1"/>
      <name val="Arial"/>
      <family val="2"/>
    </font>
    <font>
      <sz val="11"/>
      <color theme="1"/>
      <name val="Arial"/>
      <family val="2"/>
    </font>
    <font>
      <sz val="10"/>
      <name val="Arial"/>
      <family val="2"/>
    </font>
    <font>
      <sz val="8"/>
      <name val="Arial"/>
      <family val="2"/>
    </font>
    <font>
      <b/>
      <sz val="14"/>
      <name val="Arial"/>
      <family val="2"/>
    </font>
    <font>
      <u/>
      <sz val="10"/>
      <color indexed="12"/>
      <name val="Arial"/>
      <family val="2"/>
    </font>
    <font>
      <u/>
      <sz val="8"/>
      <color indexed="12"/>
      <name val="Arial"/>
      <family val="2"/>
    </font>
    <font>
      <b/>
      <sz val="10"/>
      <name val="Arial"/>
      <family val="2"/>
    </font>
    <font>
      <sz val="10"/>
      <name val="Arial"/>
      <family val="2"/>
    </font>
    <font>
      <i/>
      <sz val="10"/>
      <name val="Arial"/>
      <family val="2"/>
    </font>
    <font>
      <sz val="8"/>
      <name val="Arial"/>
      <family val="2"/>
    </font>
    <font>
      <b/>
      <sz val="9"/>
      <name val="Arial"/>
      <family val="2"/>
    </font>
    <font>
      <b/>
      <sz val="12"/>
      <name val="Arial"/>
      <family val="2"/>
    </font>
    <font>
      <b/>
      <i/>
      <sz val="10"/>
      <name val="Arial"/>
      <family val="2"/>
    </font>
    <font>
      <sz val="9"/>
      <name val="Arial"/>
      <family val="2"/>
    </font>
    <font>
      <i/>
      <sz val="9"/>
      <name val="Arial"/>
      <family val="2"/>
    </font>
    <font>
      <sz val="9"/>
      <name val="Arial"/>
      <family val="2"/>
    </font>
    <font>
      <b/>
      <sz val="10"/>
      <name val="Times Ten Roman"/>
    </font>
    <font>
      <b/>
      <i/>
      <sz val="8"/>
      <name val="Arial"/>
      <family val="2"/>
    </font>
    <font>
      <b/>
      <u/>
      <sz val="9"/>
      <name val="Arial"/>
      <family val="2"/>
    </font>
    <font>
      <u/>
      <sz val="9"/>
      <name val="Arial"/>
      <family val="2"/>
    </font>
    <font>
      <u/>
      <sz val="10"/>
      <name val="Arial"/>
      <family val="2"/>
    </font>
    <font>
      <b/>
      <sz val="8"/>
      <name val="Arial"/>
      <family val="2"/>
    </font>
    <font>
      <u/>
      <sz val="9"/>
      <color indexed="8"/>
      <name val="Arial"/>
      <family val="2"/>
    </font>
    <font>
      <sz val="9"/>
      <color indexed="8"/>
      <name val="Arial"/>
      <family val="2"/>
    </font>
    <font>
      <b/>
      <sz val="9"/>
      <color indexed="8"/>
      <name val="Arial"/>
      <family val="2"/>
    </font>
    <font>
      <sz val="9"/>
      <color theme="1"/>
      <name val="Arial"/>
      <family val="2"/>
    </font>
    <font>
      <u/>
      <sz val="9"/>
      <color indexed="12"/>
      <name val="Arial"/>
      <family val="2"/>
    </font>
    <font>
      <sz val="9"/>
      <color rgb="FF0070C0"/>
      <name val="Arial"/>
      <family val="2"/>
    </font>
    <font>
      <b/>
      <sz val="9"/>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2" fillId="0" borderId="0"/>
    <xf numFmtId="0" fontId="1" fillId="0" borderId="0"/>
  </cellStyleXfs>
  <cellXfs count="176">
    <xf numFmtId="0" fontId="0" fillId="0" borderId="0" xfId="0"/>
    <xf numFmtId="0" fontId="5" fillId="2" borderId="0" xfId="0" applyFont="1" applyFill="1"/>
    <xf numFmtId="0" fontId="0" fillId="2" borderId="0" xfId="0" applyFill="1"/>
    <xf numFmtId="0" fontId="6" fillId="2" borderId="0" xfId="1" applyFill="1" applyAlignment="1" applyProtection="1"/>
    <xf numFmtId="0" fontId="6" fillId="2" borderId="0" xfId="1" applyFont="1" applyFill="1" applyAlignment="1" applyProtection="1"/>
    <xf numFmtId="0" fontId="4" fillId="2" borderId="0" xfId="0" applyFont="1" applyFill="1"/>
    <xf numFmtId="0" fontId="7" fillId="2" borderId="0" xfId="1" applyFont="1" applyFill="1" applyAlignment="1" applyProtection="1"/>
    <xf numFmtId="0" fontId="8" fillId="2" borderId="0" xfId="0" applyFont="1" applyFill="1"/>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0" fillId="2" borderId="0" xfId="0" applyFill="1" applyAlignment="1">
      <alignment vertical="top"/>
    </xf>
    <xf numFmtId="0" fontId="8" fillId="2" borderId="0" xfId="0" applyFont="1" applyFill="1" applyAlignment="1">
      <alignment vertical="top"/>
    </xf>
    <xf numFmtId="164" fontId="8" fillId="2" borderId="0" xfId="0" applyNumberFormat="1" applyFont="1" applyFill="1" applyBorder="1" applyAlignment="1">
      <alignment horizontal="right" vertical="top" indent="2"/>
    </xf>
    <xf numFmtId="0" fontId="0" fillId="2" borderId="0" xfId="0" applyFill="1" applyAlignment="1">
      <alignment wrapText="1"/>
    </xf>
    <xf numFmtId="164" fontId="8" fillId="2" borderId="0" xfId="0" applyNumberFormat="1" applyFont="1" applyFill="1" applyBorder="1" applyAlignment="1">
      <alignment horizontal="right" indent="2"/>
    </xf>
    <xf numFmtId="0" fontId="10" fillId="2" borderId="0" xfId="0" applyFont="1" applyFill="1"/>
    <xf numFmtId="0" fontId="8" fillId="2" borderId="1" xfId="0" applyFont="1" applyFill="1" applyBorder="1" applyAlignment="1">
      <alignment vertical="center"/>
    </xf>
    <xf numFmtId="0" fontId="0" fillId="2" borderId="0" xfId="0" applyFill="1" applyAlignment="1">
      <alignment vertical="center"/>
    </xf>
    <xf numFmtId="0" fontId="9" fillId="2" borderId="0" xfId="0" applyFont="1" applyFill="1"/>
    <xf numFmtId="164" fontId="9" fillId="2" borderId="0" xfId="0" applyNumberFormat="1" applyFont="1" applyFill="1" applyBorder="1" applyAlignment="1">
      <alignment horizontal="right" vertical="center" indent="3"/>
    </xf>
    <xf numFmtId="164" fontId="9" fillId="2" borderId="0" xfId="0" applyNumberFormat="1" applyFont="1" applyFill="1" applyBorder="1" applyAlignment="1">
      <alignment horizontal="right" indent="3"/>
    </xf>
    <xf numFmtId="164" fontId="8" fillId="2" borderId="0" xfId="0" applyNumberFormat="1" applyFont="1" applyFill="1" applyBorder="1" applyAlignment="1">
      <alignment horizontal="right" indent="3"/>
    </xf>
    <xf numFmtId="164" fontId="8" fillId="2" borderId="0" xfId="0" applyNumberFormat="1" applyFont="1" applyFill="1" applyBorder="1" applyAlignment="1">
      <alignment horizontal="right" vertical="center" indent="3"/>
    </xf>
    <xf numFmtId="164" fontId="8" fillId="2" borderId="0" xfId="0" applyNumberFormat="1" applyFont="1" applyFill="1" applyBorder="1" applyAlignment="1">
      <alignment horizontal="right" vertical="center" indent="2"/>
    </xf>
    <xf numFmtId="164" fontId="9" fillId="2" borderId="0" xfId="0" applyNumberFormat="1" applyFont="1" applyFill="1" applyBorder="1" applyAlignment="1">
      <alignment horizontal="right" vertical="center" indent="2"/>
    </xf>
    <xf numFmtId="0" fontId="11" fillId="2" borderId="0" xfId="0" applyFont="1" applyFill="1"/>
    <xf numFmtId="0" fontId="0" fillId="2" borderId="0" xfId="0" applyFill="1" applyBorder="1"/>
    <xf numFmtId="0" fontId="8" fillId="2" borderId="0" xfId="0" applyFont="1" applyFill="1" applyBorder="1" applyAlignment="1">
      <alignment horizontal="center" vertical="center"/>
    </xf>
    <xf numFmtId="0" fontId="6" fillId="2" borderId="0" xfId="1" applyFill="1" applyAlignment="1" applyProtection="1">
      <alignment horizontal="right"/>
    </xf>
    <xf numFmtId="0" fontId="13" fillId="2" borderId="0" xfId="0" applyFont="1" applyFill="1" applyAlignment="1">
      <alignment vertical="center"/>
    </xf>
    <xf numFmtId="0" fontId="14" fillId="2" borderId="0" xfId="0" applyFont="1" applyFill="1"/>
    <xf numFmtId="0" fontId="9" fillId="2" borderId="1" xfId="0" applyFont="1" applyFill="1" applyBorder="1" applyAlignment="1">
      <alignment vertical="center"/>
    </xf>
    <xf numFmtId="0" fontId="8" fillId="2" borderId="1" xfId="0" applyFont="1" applyFill="1" applyBorder="1" applyAlignment="1">
      <alignment vertical="center" wrapText="1"/>
    </xf>
    <xf numFmtId="0" fontId="0" fillId="2" borderId="0" xfId="0" applyFill="1" applyAlignment="1">
      <alignment vertical="center" wrapText="1"/>
    </xf>
    <xf numFmtId="0" fontId="0" fillId="2" borderId="2" xfId="0" applyFill="1" applyBorder="1"/>
    <xf numFmtId="0" fontId="3" fillId="2" borderId="0" xfId="0" applyFont="1" applyFill="1"/>
    <xf numFmtId="0" fontId="15" fillId="2" borderId="0" xfId="0" applyFont="1" applyFill="1" applyAlignment="1">
      <alignment horizontal="left"/>
    </xf>
    <xf numFmtId="0" fontId="12" fillId="2" borderId="0" xfId="0" applyFont="1" applyFill="1"/>
    <xf numFmtId="0" fontId="15" fillId="2" borderId="0" xfId="0" applyFont="1" applyFill="1"/>
    <xf numFmtId="0" fontId="16" fillId="2" borderId="0" xfId="0" applyFont="1" applyFill="1" applyAlignment="1">
      <alignment horizontal="left" wrapText="1"/>
    </xf>
    <xf numFmtId="0" fontId="13" fillId="2" borderId="0" xfId="0" applyFont="1" applyFill="1" applyAlignment="1">
      <alignment horizontal="left"/>
    </xf>
    <xf numFmtId="0" fontId="6" fillId="2" borderId="0" xfId="1" applyFont="1" applyFill="1" applyAlignment="1" applyProtection="1">
      <alignment horizontal="right"/>
    </xf>
    <xf numFmtId="0" fontId="15" fillId="2" borderId="0" xfId="0" applyFont="1" applyFill="1" applyAlignment="1"/>
    <xf numFmtId="0" fontId="12" fillId="2" borderId="3" xfId="0" applyFont="1" applyFill="1" applyBorder="1" applyAlignment="1">
      <alignment wrapText="1"/>
    </xf>
    <xf numFmtId="0" fontId="18" fillId="2" borderId="0" xfId="0" applyFont="1" applyFill="1" applyAlignment="1">
      <alignment horizontal="justify"/>
    </xf>
    <xf numFmtId="164" fontId="0" fillId="2" borderId="0" xfId="0" applyNumberFormat="1" applyFill="1" applyAlignment="1">
      <alignment horizontal="right" indent="3"/>
    </xf>
    <xf numFmtId="164" fontId="0" fillId="2" borderId="0" xfId="0" applyNumberFormat="1" applyFill="1" applyAlignment="1">
      <alignment horizontal="right" indent="2"/>
    </xf>
    <xf numFmtId="164" fontId="9" fillId="2" borderId="0" xfId="0" applyNumberFormat="1" applyFont="1" applyFill="1" applyBorder="1" applyAlignment="1">
      <alignment horizontal="center" vertical="center"/>
    </xf>
    <xf numFmtId="164" fontId="8" fillId="2" borderId="0"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0" xfId="0" applyFont="1" applyFill="1" applyAlignment="1">
      <alignment horizontal="right"/>
    </xf>
    <xf numFmtId="0" fontId="19" fillId="2" borderId="0" xfId="0" applyFont="1" applyFill="1"/>
    <xf numFmtId="0" fontId="19" fillId="2" borderId="0" xfId="0" applyFont="1" applyFill="1" applyAlignment="1">
      <alignment vertical="center"/>
    </xf>
    <xf numFmtId="0" fontId="8" fillId="2" borderId="4" xfId="0" applyFont="1" applyFill="1" applyBorder="1" applyAlignment="1">
      <alignment horizontal="center" vertical="center" wrapText="1"/>
    </xf>
    <xf numFmtId="164" fontId="8" fillId="2" borderId="2" xfId="0" applyNumberFormat="1" applyFont="1" applyFill="1" applyBorder="1" applyAlignment="1">
      <alignment horizontal="right" vertical="top" indent="2"/>
    </xf>
    <xf numFmtId="164" fontId="9" fillId="2" borderId="2" xfId="0" applyNumberFormat="1" applyFont="1" applyFill="1" applyBorder="1" applyAlignment="1">
      <alignment horizontal="right" vertical="top" indent="2"/>
    </xf>
    <xf numFmtId="164" fontId="9" fillId="2" borderId="2" xfId="0" applyNumberFormat="1" applyFont="1" applyFill="1" applyBorder="1" applyAlignment="1">
      <alignment horizontal="right" indent="2"/>
    </xf>
    <xf numFmtId="0" fontId="8" fillId="3" borderId="0" xfId="0" applyFont="1" applyFill="1"/>
    <xf numFmtId="0" fontId="0" fillId="3" borderId="0" xfId="0" applyFill="1"/>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4" fontId="8" fillId="3" borderId="0" xfId="0" applyNumberFormat="1" applyFont="1" applyFill="1" applyBorder="1" applyAlignment="1">
      <alignment horizontal="right" vertical="top" indent="2"/>
    </xf>
    <xf numFmtId="164" fontId="0" fillId="3" borderId="0" xfId="0" applyNumberFormat="1" applyFill="1" applyAlignment="1">
      <alignment horizontal="right" indent="2"/>
    </xf>
    <xf numFmtId="164" fontId="9" fillId="3" borderId="0" xfId="0" applyNumberFormat="1" applyFont="1" applyFill="1" applyBorder="1" applyAlignment="1">
      <alignment horizontal="right" indent="2"/>
    </xf>
    <xf numFmtId="0" fontId="0" fillId="3" borderId="0" xfId="0" applyFill="1" applyBorder="1" applyAlignment="1">
      <alignment horizontal="right" indent="2"/>
    </xf>
    <xf numFmtId="164" fontId="8" fillId="3" borderId="0" xfId="0" applyNumberFormat="1" applyFont="1" applyFill="1" applyBorder="1" applyAlignment="1">
      <alignment horizontal="right" indent="2"/>
    </xf>
    <xf numFmtId="164" fontId="9" fillId="3" borderId="0" xfId="0" applyNumberFormat="1" applyFont="1" applyFill="1" applyBorder="1" applyAlignment="1">
      <alignment horizontal="right" indent="3"/>
    </xf>
    <xf numFmtId="164" fontId="8" fillId="3" borderId="0" xfId="0" applyNumberFormat="1" applyFont="1" applyFill="1" applyBorder="1" applyAlignment="1">
      <alignment horizontal="right" indent="3"/>
    </xf>
    <xf numFmtId="0" fontId="8" fillId="3" borderId="0" xfId="0" applyFont="1" applyFill="1" applyBorder="1" applyAlignment="1">
      <alignment horizontal="left" vertical="center"/>
    </xf>
    <xf numFmtId="164" fontId="0" fillId="3" borderId="0" xfId="0" applyNumberFormat="1" applyFill="1" applyAlignment="1">
      <alignment horizontal="right" indent="3"/>
    </xf>
    <xf numFmtId="164" fontId="9" fillId="3" borderId="0" xfId="0" applyNumberFormat="1" applyFont="1" applyFill="1" applyAlignment="1">
      <alignment horizontal="right" vertical="center" indent="3"/>
    </xf>
    <xf numFmtId="38" fontId="0" fillId="2" borderId="0" xfId="0" applyNumberFormat="1" applyFill="1" applyAlignment="1">
      <alignment horizontal="right" indent="3"/>
    </xf>
    <xf numFmtId="3" fontId="0" fillId="2" borderId="0" xfId="0" applyNumberFormat="1" applyFill="1" applyAlignment="1">
      <alignment horizontal="right" indent="3"/>
    </xf>
    <xf numFmtId="38" fontId="8" fillId="2" borderId="0" xfId="0" applyNumberFormat="1" applyFont="1" applyFill="1" applyAlignment="1">
      <alignment horizontal="right" indent="3"/>
    </xf>
    <xf numFmtId="1" fontId="0" fillId="2" borderId="0" xfId="0" applyNumberFormat="1" applyFill="1" applyAlignment="1">
      <alignment horizontal="right" indent="3"/>
    </xf>
    <xf numFmtId="1" fontId="8" fillId="2" borderId="0" xfId="0" applyNumberFormat="1" applyFont="1" applyFill="1" applyAlignment="1">
      <alignment horizontal="right" indent="3"/>
    </xf>
    <xf numFmtId="38" fontId="0" fillId="2" borderId="0" xfId="0" applyNumberFormat="1" applyFill="1" applyAlignment="1">
      <alignment horizontal="right" indent="4"/>
    </xf>
    <xf numFmtId="38" fontId="8" fillId="2" borderId="0" xfId="0" applyNumberFormat="1" applyFont="1" applyFill="1" applyAlignment="1">
      <alignment horizontal="right" indent="4"/>
    </xf>
    <xf numFmtId="38" fontId="3" fillId="2" borderId="0" xfId="0" applyNumberFormat="1" applyFont="1" applyFill="1" applyAlignment="1">
      <alignment horizontal="right" indent="3"/>
    </xf>
    <xf numFmtId="0" fontId="19" fillId="3" borderId="0" xfId="0" applyFont="1" applyFill="1"/>
    <xf numFmtId="0" fontId="8" fillId="3" borderId="1" xfId="0" applyFont="1" applyFill="1" applyBorder="1" applyAlignment="1">
      <alignment vertical="center" wrapText="1"/>
    </xf>
    <xf numFmtId="164" fontId="8" fillId="3" borderId="0" xfId="0" applyNumberFormat="1" applyFont="1" applyFill="1" applyBorder="1" applyAlignment="1">
      <alignment horizontal="right" vertical="center" indent="2"/>
    </xf>
    <xf numFmtId="0" fontId="6" fillId="3" borderId="0" xfId="1" applyFill="1" applyAlignment="1" applyProtection="1">
      <alignment horizontal="right"/>
    </xf>
    <xf numFmtId="0" fontId="8" fillId="3" borderId="1" xfId="0" applyFont="1" applyFill="1" applyBorder="1" applyAlignment="1">
      <alignment vertical="center"/>
    </xf>
    <xf numFmtId="0" fontId="0" fillId="3" borderId="0" xfId="0" applyFill="1" applyAlignment="1">
      <alignment vertical="center"/>
    </xf>
    <xf numFmtId="1" fontId="0" fillId="3" borderId="0" xfId="0" applyNumberFormat="1" applyFill="1" applyAlignment="1">
      <alignment horizontal="right" vertical="center" indent="3"/>
    </xf>
    <xf numFmtId="1" fontId="0" fillId="3" borderId="0" xfId="0" applyNumberFormat="1" applyFill="1" applyAlignment="1">
      <alignment horizontal="right" vertical="center" indent="4"/>
    </xf>
    <xf numFmtId="1" fontId="8" fillId="3" borderId="0" xfId="0" applyNumberFormat="1" applyFont="1" applyFill="1" applyAlignment="1">
      <alignment horizontal="right" vertical="center" indent="2"/>
    </xf>
    <xf numFmtId="0" fontId="8" fillId="3" borderId="0" xfId="0" applyFont="1" applyFill="1" applyAlignment="1">
      <alignment horizontal="right" vertical="center" indent="2"/>
    </xf>
    <xf numFmtId="164" fontId="9" fillId="3" borderId="0" xfId="0" applyNumberFormat="1" applyFont="1" applyFill="1" applyBorder="1" applyAlignment="1">
      <alignment horizontal="right" vertical="center" indent="2"/>
    </xf>
    <xf numFmtId="164" fontId="0" fillId="3" borderId="0" xfId="0" applyNumberFormat="1" applyFill="1" applyAlignment="1">
      <alignment horizontal="right" indent="4"/>
    </xf>
    <xf numFmtId="0" fontId="4" fillId="3" borderId="0" xfId="0" applyFont="1" applyFill="1"/>
    <xf numFmtId="164" fontId="8" fillId="3" borderId="0" xfId="0" applyNumberFormat="1" applyFont="1" applyFill="1" applyAlignment="1">
      <alignment horizontal="right" indent="2"/>
    </xf>
    <xf numFmtId="1" fontId="0" fillId="3" borderId="0" xfId="0" applyNumberFormat="1" applyFill="1" applyAlignment="1">
      <alignment horizontal="right" vertical="center" indent="5"/>
    </xf>
    <xf numFmtId="1" fontId="8" fillId="3" borderId="0" xfId="0" applyNumberFormat="1" applyFont="1" applyFill="1" applyAlignment="1">
      <alignment horizontal="right" indent="4"/>
    </xf>
    <xf numFmtId="1" fontId="8" fillId="3" borderId="0" xfId="0" applyNumberFormat="1" applyFont="1" applyFill="1" applyAlignment="1">
      <alignment horizontal="right" indent="5"/>
    </xf>
    <xf numFmtId="1" fontId="8" fillId="3" borderId="0" xfId="0" applyNumberFormat="1" applyFont="1" applyFill="1" applyAlignment="1">
      <alignment horizontal="right" indent="3"/>
    </xf>
    <xf numFmtId="1" fontId="8" fillId="3" borderId="0" xfId="0" applyNumberFormat="1" applyFont="1" applyFill="1" applyAlignment="1">
      <alignment horizontal="right" indent="2"/>
    </xf>
    <xf numFmtId="165" fontId="4" fillId="3" borderId="0" xfId="0" applyNumberFormat="1" applyFont="1" applyFill="1" applyAlignment="1">
      <alignment wrapText="1"/>
    </xf>
    <xf numFmtId="0" fontId="4" fillId="2" borderId="0" xfId="0" applyFont="1" applyFill="1" applyBorder="1" applyAlignment="1">
      <alignment wrapText="1"/>
    </xf>
    <xf numFmtId="0" fontId="8" fillId="3" borderId="0" xfId="0" applyFont="1" applyFill="1" applyAlignment="1"/>
    <xf numFmtId="0" fontId="22" fillId="3" borderId="0" xfId="1" applyFont="1" applyFill="1" applyAlignment="1" applyProtection="1"/>
    <xf numFmtId="0" fontId="23" fillId="3" borderId="0" xfId="0" applyFont="1" applyFill="1" applyAlignment="1"/>
    <xf numFmtId="0" fontId="23" fillId="3" borderId="1" xfId="0" applyFont="1" applyFill="1" applyBorder="1" applyAlignment="1">
      <alignment horizontal="right"/>
    </xf>
    <xf numFmtId="0" fontId="4" fillId="3" borderId="1" xfId="0" applyFont="1" applyFill="1" applyBorder="1" applyAlignment="1">
      <alignment horizontal="right"/>
    </xf>
    <xf numFmtId="0" fontId="4" fillId="3" borderId="0" xfId="0" applyFont="1" applyFill="1" applyAlignment="1">
      <alignment wrapText="1"/>
    </xf>
    <xf numFmtId="3" fontId="23" fillId="3" borderId="0" xfId="0" applyNumberFormat="1" applyFont="1" applyFill="1" applyAlignment="1"/>
    <xf numFmtId="0" fontId="23" fillId="3" borderId="0" xfId="0" applyFont="1" applyFill="1" applyAlignment="1">
      <alignment wrapText="1"/>
    </xf>
    <xf numFmtId="3" fontId="4" fillId="3" borderId="0" xfId="0" applyNumberFormat="1" applyFont="1" applyFill="1" applyAlignment="1">
      <alignment wrapText="1"/>
    </xf>
    <xf numFmtId="3" fontId="4" fillId="3" borderId="0" xfId="0" applyNumberFormat="1" applyFont="1" applyFill="1" applyAlignment="1">
      <alignment horizontal="right" wrapText="1"/>
    </xf>
    <xf numFmtId="165" fontId="23" fillId="3" borderId="0" xfId="0" applyNumberFormat="1" applyFont="1" applyFill="1" applyAlignment="1"/>
    <xf numFmtId="165" fontId="23" fillId="3" borderId="0" xfId="0" applyNumberFormat="1" applyFont="1" applyFill="1" applyAlignment="1">
      <alignment wrapText="1"/>
    </xf>
    <xf numFmtId="3" fontId="19" fillId="3" borderId="0" xfId="0" applyNumberFormat="1" applyFont="1" applyFill="1" applyAlignment="1">
      <alignment wrapText="1"/>
    </xf>
    <xf numFmtId="1" fontId="4" fillId="3" borderId="0" xfId="0" applyNumberFormat="1" applyFont="1" applyFill="1" applyBorder="1" applyAlignment="1">
      <alignment wrapText="1"/>
    </xf>
    <xf numFmtId="0" fontId="23" fillId="3" borderId="0" xfId="0" applyFont="1" applyFill="1" applyBorder="1" applyAlignment="1"/>
    <xf numFmtId="0" fontId="4" fillId="3" borderId="0" xfId="0" applyFont="1" applyFill="1" applyBorder="1" applyAlignment="1">
      <alignment wrapText="1"/>
    </xf>
    <xf numFmtId="1" fontId="4" fillId="3" borderId="0" xfId="0" applyNumberFormat="1" applyFont="1" applyFill="1" applyAlignment="1">
      <alignment wrapText="1"/>
    </xf>
    <xf numFmtId="2" fontId="4" fillId="3" borderId="0" xfId="0" applyNumberFormat="1" applyFont="1" applyFill="1" applyAlignment="1">
      <alignment vertical="top"/>
    </xf>
    <xf numFmtId="0" fontId="3" fillId="3" borderId="0" xfId="0" applyFont="1" applyFill="1"/>
    <xf numFmtId="0" fontId="8" fillId="2" borderId="0" xfId="0" applyFont="1" applyFill="1" applyBorder="1" applyAlignment="1">
      <alignment vertical="center"/>
    </xf>
    <xf numFmtId="0" fontId="15" fillId="2" borderId="0" xfId="0" applyFont="1" applyFill="1" applyAlignment="1">
      <alignment horizontal="left" wrapText="1"/>
    </xf>
    <xf numFmtId="0" fontId="12" fillId="3" borderId="0" xfId="0" applyFont="1" applyFill="1" applyAlignment="1">
      <alignment horizontal="left" vertical="top"/>
    </xf>
    <xf numFmtId="0" fontId="16" fillId="3" borderId="0" xfId="0" applyFont="1" applyFill="1" applyAlignment="1">
      <alignment horizontal="left"/>
    </xf>
    <xf numFmtId="0" fontId="8" fillId="3" borderId="5" xfId="0" applyFont="1" applyFill="1" applyBorder="1" applyAlignment="1">
      <alignment horizontal="justify" vertical="center"/>
    </xf>
    <xf numFmtId="0" fontId="8" fillId="2" borderId="0" xfId="0" applyFont="1" applyFill="1" applyBorder="1" applyAlignment="1"/>
    <xf numFmtId="0" fontId="8" fillId="3" borderId="5" xfId="0" applyFont="1" applyFill="1" applyBorder="1" applyAlignment="1">
      <alignment vertical="center"/>
    </xf>
    <xf numFmtId="0" fontId="3" fillId="3" borderId="6" xfId="0" applyFont="1" applyFill="1" applyBorder="1" applyAlignment="1">
      <alignment vertical="top" wrapText="1"/>
    </xf>
    <xf numFmtId="0" fontId="3" fillId="3" borderId="6" xfId="0" applyFont="1" applyFill="1" applyBorder="1" applyAlignment="1">
      <alignment vertical="center" wrapText="1"/>
    </xf>
    <xf numFmtId="0" fontId="21" fillId="2" borderId="0" xfId="0" applyFont="1" applyFill="1"/>
    <xf numFmtId="0" fontId="3" fillId="2" borderId="0" xfId="0" applyFont="1" applyFill="1" applyAlignment="1">
      <alignment wrapText="1"/>
    </xf>
    <xf numFmtId="0" fontId="16" fillId="2" borderId="0" xfId="0" applyFont="1" applyFill="1" applyAlignment="1">
      <alignment wrapText="1"/>
    </xf>
    <xf numFmtId="0" fontId="15" fillId="2" borderId="0" xfId="0" applyFont="1" applyFill="1" applyAlignment="1">
      <alignment vertical="top" wrapText="1"/>
    </xf>
    <xf numFmtId="164" fontId="3" fillId="2" borderId="2" xfId="0" applyNumberFormat="1" applyFont="1" applyFill="1" applyBorder="1" applyAlignment="1">
      <alignment horizontal="right" vertical="top" indent="2"/>
    </xf>
    <xf numFmtId="164" fontId="3" fillId="3" borderId="0" xfId="0" applyNumberFormat="1" applyFont="1" applyFill="1" applyBorder="1" applyAlignment="1">
      <alignment horizontal="right" indent="2"/>
    </xf>
    <xf numFmtId="164" fontId="3" fillId="2" borderId="0" xfId="0" applyNumberFormat="1" applyFont="1" applyFill="1" applyBorder="1" applyAlignment="1">
      <alignment horizontal="right" indent="3"/>
    </xf>
    <xf numFmtId="164" fontId="3" fillId="2" borderId="0" xfId="0" applyNumberFormat="1" applyFont="1" applyFill="1" applyBorder="1" applyAlignment="1">
      <alignment horizontal="right" vertical="center" indent="3"/>
    </xf>
    <xf numFmtId="164" fontId="8" fillId="3" borderId="0" xfId="0" applyNumberFormat="1" applyFont="1" applyFill="1" applyAlignment="1">
      <alignment horizontal="right" indent="4"/>
    </xf>
    <xf numFmtId="166" fontId="3" fillId="2" borderId="0" xfId="0" applyNumberFormat="1" applyFont="1" applyFill="1" applyBorder="1" applyAlignment="1">
      <alignment horizontal="right" indent="3"/>
    </xf>
    <xf numFmtId="3" fontId="0" fillId="2" borderId="0" xfId="0" applyNumberFormat="1" applyFill="1"/>
    <xf numFmtId="164" fontId="3" fillId="2" borderId="2" xfId="0" applyNumberFormat="1" applyFont="1" applyFill="1" applyBorder="1" applyAlignment="1">
      <alignment horizontal="right" indent="2"/>
    </xf>
    <xf numFmtId="0" fontId="23" fillId="2" borderId="0" xfId="0" applyFont="1" applyFill="1" applyAlignment="1"/>
    <xf numFmtId="165" fontId="23" fillId="2" borderId="0" xfId="0" applyNumberFormat="1" applyFont="1" applyFill="1" applyAlignment="1">
      <alignment wrapText="1"/>
    </xf>
    <xf numFmtId="165" fontId="4" fillId="2" borderId="0" xfId="0" applyNumberFormat="1" applyFont="1" applyFill="1" applyAlignment="1">
      <alignment wrapText="1"/>
    </xf>
    <xf numFmtId="165" fontId="23" fillId="2" borderId="0" xfId="0" applyNumberFormat="1" applyFont="1" applyFill="1" applyAlignment="1"/>
    <xf numFmtId="0" fontId="27" fillId="3" borderId="0" xfId="0" applyFont="1" applyFill="1" applyBorder="1" applyAlignment="1">
      <alignment horizontal="left" vertical="center" wrapText="1" shrinkToFit="1"/>
    </xf>
    <xf numFmtId="0" fontId="15" fillId="3" borderId="0" xfId="0" applyFont="1" applyFill="1"/>
    <xf numFmtId="0" fontId="8" fillId="3" borderId="6" xfId="0" applyFont="1" applyFill="1" applyBorder="1" applyAlignment="1">
      <alignment vertical="top" wrapText="1"/>
    </xf>
    <xf numFmtId="0" fontId="4" fillId="3" borderId="0" xfId="0" applyNumberFormat="1" applyFont="1" applyFill="1" applyAlignment="1">
      <alignment wrapText="1"/>
    </xf>
    <xf numFmtId="0" fontId="20" fillId="2" borderId="0" xfId="0" applyFont="1" applyFill="1" applyAlignment="1">
      <alignment horizontal="left"/>
    </xf>
    <xf numFmtId="0" fontId="27" fillId="3" borderId="0" xfId="0" applyFont="1" applyFill="1" applyBorder="1" applyAlignment="1">
      <alignment horizontal="left" vertical="center" wrapText="1" shrinkToFit="1"/>
    </xf>
    <xf numFmtId="0" fontId="30" fillId="3" borderId="0" xfId="0" applyFont="1" applyFill="1" applyBorder="1" applyAlignment="1">
      <alignment horizontal="left" vertical="center" wrapText="1" shrinkToFit="1"/>
    </xf>
    <xf numFmtId="0" fontId="13" fillId="0" borderId="0" xfId="0" applyFont="1" applyAlignment="1">
      <alignment horizontal="left"/>
    </xf>
    <xf numFmtId="0" fontId="15" fillId="2" borderId="0" xfId="0" applyFont="1" applyFill="1" applyAlignment="1">
      <alignment horizontal="left" wrapText="1"/>
    </xf>
    <xf numFmtId="0" fontId="17" fillId="2" borderId="0" xfId="0" applyFont="1" applyFill="1" applyAlignment="1">
      <alignment horizontal="left" wrapText="1"/>
    </xf>
    <xf numFmtId="0" fontId="20" fillId="2" borderId="0" xfId="0" applyFont="1" applyFill="1" applyAlignment="1">
      <alignment horizontal="center"/>
    </xf>
    <xf numFmtId="0" fontId="15" fillId="2" borderId="0" xfId="0" applyFont="1" applyFill="1" applyAlignment="1">
      <alignment horizontal="left"/>
    </xf>
    <xf numFmtId="0" fontId="16" fillId="2" borderId="0" xfId="0" applyFont="1" applyFill="1" applyAlignment="1">
      <alignment horizontal="left" wrapText="1"/>
    </xf>
    <xf numFmtId="0" fontId="15" fillId="2" borderId="8" xfId="0" applyFont="1" applyFill="1" applyBorder="1" applyAlignment="1">
      <alignment horizontal="left"/>
    </xf>
    <xf numFmtId="0" fontId="15" fillId="2" borderId="0" xfId="0" applyFont="1" applyFill="1" applyBorder="1" applyAlignment="1">
      <alignment horizontal="left"/>
    </xf>
    <xf numFmtId="0" fontId="15" fillId="2" borderId="7" xfId="0" applyFont="1" applyFill="1" applyBorder="1" applyAlignment="1">
      <alignment horizontal="left"/>
    </xf>
    <xf numFmtId="0" fontId="12" fillId="2" borderId="3" xfId="0" applyFont="1" applyFill="1" applyBorder="1" applyAlignment="1">
      <alignment horizontal="left"/>
    </xf>
    <xf numFmtId="0" fontId="15" fillId="2" borderId="9"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0" borderId="0" xfId="0" applyFont="1" applyAlignment="1">
      <alignment horizontal="left" wrapText="1"/>
    </xf>
    <xf numFmtId="0" fontId="12" fillId="2" borderId="10" xfId="0" applyFont="1" applyFill="1" applyBorder="1" applyAlignment="1">
      <alignment horizontal="left"/>
    </xf>
    <xf numFmtId="0" fontId="12" fillId="2" borderId="0" xfId="0" applyFont="1" applyFill="1" applyBorder="1" applyAlignment="1">
      <alignment wrapText="1"/>
    </xf>
    <xf numFmtId="0" fontId="0" fillId="0" borderId="0" xfId="0" applyAlignment="1"/>
    <xf numFmtId="0" fontId="28" fillId="3" borderId="0" xfId="1" applyFont="1" applyFill="1" applyBorder="1" applyAlignment="1" applyProtection="1">
      <alignment horizontal="left" vertical="center" wrapText="1"/>
    </xf>
    <xf numFmtId="0" fontId="29" fillId="3" borderId="0" xfId="0" applyFont="1" applyFill="1" applyBorder="1" applyAlignment="1">
      <alignment horizontal="left" vertical="center"/>
    </xf>
    <xf numFmtId="0" fontId="16" fillId="3" borderId="0" xfId="0" applyFont="1" applyFill="1" applyAlignment="1">
      <alignment horizontal="left"/>
    </xf>
    <xf numFmtId="0" fontId="27" fillId="3" borderId="0" xfId="0" applyFont="1" applyFill="1" applyAlignment="1">
      <alignment horizontal="left" vertical="center" wrapText="1"/>
    </xf>
    <xf numFmtId="0" fontId="12" fillId="2" borderId="0" xfId="0" applyFont="1" applyFill="1" applyAlignment="1">
      <alignment horizontal="left"/>
    </xf>
    <xf numFmtId="0" fontId="27" fillId="3" borderId="0" xfId="0" applyFont="1" applyFill="1" applyAlignment="1">
      <alignment horizontal="left" vertical="center"/>
    </xf>
    <xf numFmtId="0" fontId="27" fillId="3" borderId="0" xfId="0" applyFont="1" applyFill="1" applyBorder="1" applyAlignment="1">
      <alignment horizontal="left" vertical="center" wrapText="1" shrinkToFit="1"/>
    </xf>
    <xf numFmtId="0" fontId="4" fillId="3" borderId="0" xfId="0" applyFont="1" applyFill="1" applyAlignment="1">
      <alignment horizontal="left" wrapText="1"/>
    </xf>
    <xf numFmtId="0" fontId="4" fillId="3" borderId="0" xfId="0" applyFont="1" applyFill="1" applyAlignment="1">
      <alignment horizontal="left"/>
    </xf>
  </cellXfs>
  <cellStyles count="4">
    <cellStyle name="Lien hypertexte"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fr/home/statistiques/education-science/enquetes/hsp.assetdetail.7437.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E36"/>
  <sheetViews>
    <sheetView zoomScale="85" zoomScaleNormal="85" workbookViewId="0">
      <selection activeCell="C3" sqref="C3"/>
    </sheetView>
  </sheetViews>
  <sheetFormatPr baseColWidth="10" defaultColWidth="11.42578125" defaultRowHeight="12.75"/>
  <cols>
    <col min="1" max="1" width="149.85546875" style="2" bestFit="1" customWidth="1"/>
    <col min="2" max="16384" width="11.42578125" style="2"/>
  </cols>
  <sheetData>
    <row r="1" spans="1:5" s="1" customFormat="1" ht="18">
      <c r="A1" s="1" t="s">
        <v>184</v>
      </c>
    </row>
    <row r="2" spans="1:5">
      <c r="A2" s="2" t="s">
        <v>0</v>
      </c>
    </row>
    <row r="3" spans="1:5">
      <c r="A3" s="3" t="s">
        <v>122</v>
      </c>
    </row>
    <row r="4" spans="1:5">
      <c r="A4" s="2" t="s">
        <v>0</v>
      </c>
    </row>
    <row r="5" spans="1:5">
      <c r="A5" s="4" t="str">
        <f>"Tab.1a   Produits d´exploitation* " &amp; RIGHT(A1,4) &amp; " selon la haute école, le pourvoyeur de fonds et la source de financement (en milliers de francs)"</f>
        <v>Tab.1a   Produits d´exploitation* 2022 selon la haute école, le pourvoyeur de fonds et la source de financement (en milliers de francs)</v>
      </c>
    </row>
    <row r="6" spans="1:5">
      <c r="A6" s="4"/>
    </row>
    <row r="7" spans="1:5">
      <c r="A7" s="4" t="str">
        <f>"Tab.1b   Produits d´exploitation* " &amp; RIGHT(A1,4) &amp; " selon la haute école, le pourvoyeur de fonds et la source de financement (en %)"</f>
        <v>Tab.1b   Produits d´exploitation* 2022 selon la haute école, le pourvoyeur de fonds et la source de financement (en %)</v>
      </c>
      <c r="B7" s="4"/>
      <c r="C7" s="4"/>
      <c r="D7" s="4"/>
      <c r="E7" s="4"/>
    </row>
    <row r="8" spans="1:5">
      <c r="A8" s="2" t="s">
        <v>0</v>
      </c>
    </row>
    <row r="9" spans="1:5">
      <c r="A9" s="3" t="str">
        <f>"Tab.2a  Produits d´exploitation* " &amp; RIGHT(A1,4) &amp; " selon la prestation, le pourvoyeur de fonds et la source de financement (en milliers de francs)"</f>
        <v>Tab.2a  Produits d´exploitation* 2022 selon la prestation, le pourvoyeur de fonds et la source de financement (en milliers de francs)</v>
      </c>
    </row>
    <row r="10" spans="1:5">
      <c r="A10" s="2" t="s">
        <v>0</v>
      </c>
    </row>
    <row r="11" spans="1:5">
      <c r="A11" s="3" t="str">
        <f>"Tab.2b  Produits d´exploitation* " &amp; RIGHT(A1,4) &amp; " selon la prestation, le pourvoyeur de fonds et la source de financement (en %)"</f>
        <v>Tab.2b  Produits d´exploitation* 2022 selon la prestation, le pourvoyeur de fonds et la source de financement (en %)</v>
      </c>
    </row>
    <row r="12" spans="1:5">
      <c r="A12" s="2" t="s">
        <v>0</v>
      </c>
    </row>
    <row r="13" spans="1:5">
      <c r="A13" s="3" t="str">
        <f>"Tab.3  Produits d´exploitation* " &amp; RIGHT(A1,4) &amp; " selon le pourvoyeur de fonds, la prestation et la haute école "</f>
        <v xml:space="preserve">Tab.3  Produits d´exploitation* 2022 selon le pourvoyeur de fonds, la prestation et la haute école </v>
      </c>
    </row>
    <row r="14" spans="1:5">
      <c r="A14" s="2" t="s">
        <v>0</v>
      </c>
    </row>
    <row r="15" spans="1:5">
      <c r="A15" s="3" t="str">
        <f>"Tab.4  Coûts d'exploitation " &amp; RIGHT(A1,4) &amp; " selon la haute école "</f>
        <v xml:space="preserve">Tab.4  Coûts d'exploitation 2022 selon la haute école </v>
      </c>
    </row>
    <row r="16" spans="1:5">
      <c r="A16" s="2" t="s">
        <v>0</v>
      </c>
    </row>
    <row r="17" spans="1:1">
      <c r="A17" s="3" t="str">
        <f>"Tab.5  Coûts d'exploitation " &amp; RIGHT(A1,4) &amp; " selon la nature de coûts et la haute école "</f>
        <v xml:space="preserve">Tab.5  Coûts d'exploitation 2022 selon la nature de coûts et la haute école </v>
      </c>
    </row>
    <row r="19" spans="1:1">
      <c r="A19" s="3" t="str">
        <f>"Tab.6  Coûts de personnel " &amp; RIGHT(A1,4) &amp; " selon le groupe de personnel et la haute école "</f>
        <v xml:space="preserve">Tab.6  Coûts de personnel 2022 selon le groupe de personnel et la haute école </v>
      </c>
    </row>
    <row r="21" spans="1:1">
      <c r="A21" s="3" t="str">
        <f>"Tab.7  Coûts d'exploitation directs et indirects " &amp; RIGHT(A1,4) &amp; " selon la haute école "</f>
        <v xml:space="preserve">Tab.7  Coûts d'exploitation directs et indirects 2022 selon la haute école </v>
      </c>
    </row>
    <row r="23" spans="1:1">
      <c r="A23" s="3" t="str">
        <f>"Tab.8  Coûts d'exploitation " &amp; RIGHT(A1,4) &amp; " selon la prestation et la haute école "</f>
        <v xml:space="preserve">Tab.8  Coûts d'exploitation 2022 selon la prestation et la haute école </v>
      </c>
    </row>
    <row r="24" spans="1:1">
      <c r="A24" s="4"/>
    </row>
    <row r="25" spans="1:1">
      <c r="A25" s="3" t="str">
        <f>"Tab.9  Coûts d'exploitation* " &amp; RIGHT(A1,4) &amp; " selon la nature de coûts et la prestation"</f>
        <v>Tab.9  Coûts d'exploitation* 2022 selon la nature de coûts et la prestation</v>
      </c>
    </row>
    <row r="27" spans="1:1">
      <c r="A27" s="3" t="str">
        <f>"Tab.10  Coûts de personnel " &amp; RIGHT(A1,4) &amp; " selon le groupe de personnel et la prestation"</f>
        <v>Tab.10  Coûts de personnel 2022 selon le groupe de personnel et la prestation</v>
      </c>
    </row>
    <row r="29" spans="1:1">
      <c r="A29" s="3" t="str">
        <f>"Tab 11  Chiffres-clés HEP " &amp; RIGHT(A1,4)</f>
        <v>Tab 11  Chiffres-clés HEP 2022</v>
      </c>
    </row>
    <row r="31" spans="1:1">
      <c r="A31" s="2" t="s">
        <v>0</v>
      </c>
    </row>
    <row r="32" spans="1:1">
      <c r="A32" s="5"/>
    </row>
    <row r="33" spans="1:1">
      <c r="A33" s="5" t="s">
        <v>140</v>
      </c>
    </row>
    <row r="34" spans="1:1">
      <c r="A34" s="5" t="s">
        <v>85</v>
      </c>
    </row>
    <row r="35" spans="1:1">
      <c r="A35" s="5" t="str">
        <f>"© " &amp; VALUE(RIGHT(A1,4))+1 &amp; " BFS/OFS/UST"</f>
        <v>© 2023 BFS/OFS/UST</v>
      </c>
    </row>
    <row r="36" spans="1:1">
      <c r="A36" s="5"/>
    </row>
  </sheetData>
  <phoneticPr fontId="4" type="noConversion"/>
  <hyperlinks>
    <hyperlink ref="A3" location="'Indications gén. et remarques'!A1" display="Indications générales et remarques" xr:uid="{00000000-0004-0000-0300-000000000000}"/>
    <hyperlink ref="A5" location="'Tab 1a'!A1" display="Tab.1a   Produits d´exploitation* 2010 selon le pourvoyeur de fonds, la source de financement et la haute école spécialisée ou la haute école pédagogique (en milliers de francs)" xr:uid="{00000000-0004-0000-0300-000001000000}"/>
    <hyperlink ref="A7" location="'Tab 1b'!A1" display="Tab.1b  Produits d´exploitation* 2010 selon le pourvoyeur de fonds, la source de financement et la haute école spécialisée ou la haute école pédagogique (en %)" xr:uid="{00000000-0004-0000-0300-000002000000}"/>
    <hyperlink ref="A9" location="'Tab 2a'!A1" display="Tab.2a  Produits d´exploitation* 2015 selon le type de prestations, le pourvoyeur de fonds et la source de financement (en milliers de francs)" xr:uid="{00000000-0004-0000-0300-000003000000}"/>
    <hyperlink ref="A11" location="'Tab 2b'!A1" display="Tab.2b  Produits d´exploitation* 2015 selon le type de prestations, le pourvoyeur de fonds et la source de financement (en %)" xr:uid="{00000000-0004-0000-0300-000004000000}"/>
    <hyperlink ref="A13" location="'Tab 3'!A1" display="Tab.3  Produits d´exploitation* 2015 selon le type de prestations, le pourvoyeur de fonds et la haute école " xr:uid="{00000000-0004-0000-0300-000005000000}"/>
    <hyperlink ref="A15" location="'Tab 4'!A1" display="Tab.4  Coûts d'exploitation 2015 selon la haute école " xr:uid="{00000000-0004-0000-0300-000006000000}"/>
    <hyperlink ref="A17" location="'Tab 5'!A1" display="Tab.5  Coûts d'exploitation 2015 selon la nature de coûts et la haute école " xr:uid="{00000000-0004-0000-0300-000007000000}"/>
    <hyperlink ref="A19" location="'Tab 6'!A1" display="Tab.6  Coûts de personnel 2015 selon le groupe de personnel et la haute école " xr:uid="{00000000-0004-0000-0300-000008000000}"/>
    <hyperlink ref="A21" location="'Tab 7'!A1" display="Tab.7  Coûts d'exploitation directs et indirects 2015 selon la haute école " xr:uid="{00000000-0004-0000-0300-000009000000}"/>
    <hyperlink ref="A23" location="'Tab 8'!A1" display="Tab.8  Coûts d'exploitation 2015 selon le type de prestations et la haute école " xr:uid="{00000000-0004-0000-0300-00000A000000}"/>
    <hyperlink ref="A25" location="'Tab 9'!A1" display="Tab.9  Coûts complets* 2015 selon la nature de coûts et le type de prestations" xr:uid="{00000000-0004-0000-0300-00000B000000}"/>
    <hyperlink ref="A27" location="'Tab 10'!A1" display="Tab.10  Coûts de personnel 2015 selon le groupe de personnel et le type de prestations" xr:uid="{00000000-0004-0000-0300-00000C000000}"/>
    <hyperlink ref="A29" location="'Tab 11'!A1" display="Tab 11  Chiffres-clés HEP 2015" xr:uid="{00000000-0004-0000-0300-00000D000000}"/>
  </hyperlinks>
  <pageMargins left="0.78740157499999996" right="0.78740157499999996" top="0.984251969" bottom="0.984251969" header="0.4921259845" footer="0.4921259845"/>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F53"/>
  <sheetViews>
    <sheetView zoomScale="93" zoomScaleNormal="93" workbookViewId="0">
      <selection activeCell="G11" sqref="G11"/>
    </sheetView>
  </sheetViews>
  <sheetFormatPr baseColWidth="10" defaultColWidth="11.42578125" defaultRowHeight="12.75"/>
  <cols>
    <col min="1" max="1" width="20.7109375" style="7" customWidth="1"/>
    <col min="2" max="2" width="20.7109375" style="2" customWidth="1"/>
    <col min="3" max="3" width="22.5703125" style="2" customWidth="1"/>
    <col min="4" max="4" width="23.5703125" style="2" customWidth="1"/>
    <col min="5" max="5" width="17.42578125" style="2" bestFit="1" customWidth="1"/>
    <col min="6" max="16384" width="11.42578125" style="2"/>
  </cols>
  <sheetData>
    <row r="1" spans="1:6">
      <c r="A1" s="7" t="s">
        <v>193</v>
      </c>
      <c r="E1" s="28" t="s">
        <v>32</v>
      </c>
      <c r="F1" s="28"/>
    </row>
    <row r="2" spans="1:6">
      <c r="A2" s="7" t="s">
        <v>0</v>
      </c>
    </row>
    <row r="3" spans="1:6" ht="30" customHeight="1">
      <c r="A3" s="51" t="s">
        <v>1</v>
      </c>
      <c r="E3" s="17"/>
    </row>
    <row r="4" spans="1:6" ht="4.5" customHeight="1">
      <c r="A4" s="7" t="s">
        <v>0</v>
      </c>
    </row>
    <row r="5" spans="1:6" s="33" customFormat="1" ht="38.25">
      <c r="A5" s="32"/>
      <c r="B5" s="8" t="s">
        <v>2</v>
      </c>
      <c r="C5" s="8" t="s">
        <v>159</v>
      </c>
      <c r="D5" s="8" t="s">
        <v>160</v>
      </c>
      <c r="E5" s="8" t="s">
        <v>3</v>
      </c>
    </row>
    <row r="6" spans="1:6" s="33" customFormat="1">
      <c r="A6" s="119" t="s">
        <v>102</v>
      </c>
      <c r="B6" s="71">
        <v>63.264219835520819</v>
      </c>
      <c r="C6" s="71">
        <v>5.7610266609123073</v>
      </c>
      <c r="D6" s="76">
        <v>30.97475350356688</v>
      </c>
      <c r="E6" s="71">
        <v>100</v>
      </c>
    </row>
    <row r="7" spans="1:6" ht="12.75" customHeight="1">
      <c r="A7" s="57" t="s">
        <v>61</v>
      </c>
      <c r="B7" s="71">
        <v>47.510484777314247</v>
      </c>
      <c r="C7" s="71">
        <v>12.175503694833916</v>
      </c>
      <c r="D7" s="76">
        <v>40.314011527851854</v>
      </c>
      <c r="E7" s="71">
        <v>100.00000000000001</v>
      </c>
    </row>
    <row r="8" spans="1:6">
      <c r="A8" s="57" t="s">
        <v>67</v>
      </c>
      <c r="B8" s="71">
        <v>49.81321882804037</v>
      </c>
      <c r="C8" s="71">
        <v>4.911279213746373</v>
      </c>
      <c r="D8" s="76">
        <v>45.275501958213262</v>
      </c>
      <c r="E8" s="71">
        <v>100</v>
      </c>
    </row>
    <row r="9" spans="1:6">
      <c r="A9" s="57" t="s">
        <v>56</v>
      </c>
      <c r="B9" s="71">
        <v>44.113864434819469</v>
      </c>
      <c r="C9" s="71">
        <v>8.5885259614572433</v>
      </c>
      <c r="D9" s="76">
        <v>47.297609603723281</v>
      </c>
      <c r="E9" s="71">
        <v>100</v>
      </c>
    </row>
    <row r="10" spans="1:6">
      <c r="A10" s="57" t="s">
        <v>66</v>
      </c>
      <c r="B10" s="71">
        <v>35.985561217165937</v>
      </c>
      <c r="C10" s="71">
        <v>13.453509202125893</v>
      </c>
      <c r="D10" s="76">
        <v>50.560929580708169</v>
      </c>
      <c r="E10" s="71">
        <v>100</v>
      </c>
    </row>
    <row r="11" spans="1:6">
      <c r="A11" s="57" t="s">
        <v>64</v>
      </c>
      <c r="B11" s="71">
        <v>61.834344847406484</v>
      </c>
      <c r="C11" s="71">
        <v>0</v>
      </c>
      <c r="D11" s="76">
        <v>38.165655152593523</v>
      </c>
      <c r="E11" s="71">
        <v>100</v>
      </c>
    </row>
    <row r="12" spans="1:6">
      <c r="A12" s="57" t="s">
        <v>65</v>
      </c>
      <c r="B12" s="71">
        <v>27.175792253899012</v>
      </c>
      <c r="C12" s="71">
        <v>46.335092559402099</v>
      </c>
      <c r="D12" s="76">
        <v>26.489115186698886</v>
      </c>
      <c r="E12" s="71">
        <v>100</v>
      </c>
    </row>
    <row r="13" spans="1:6">
      <c r="A13" s="57" t="s">
        <v>57</v>
      </c>
      <c r="B13" s="71">
        <v>78.785158404798253</v>
      </c>
      <c r="C13" s="71">
        <v>0</v>
      </c>
      <c r="D13" s="76">
        <v>21.214841595201747</v>
      </c>
      <c r="E13" s="71">
        <v>100</v>
      </c>
    </row>
    <row r="14" spans="1:6">
      <c r="A14" s="57" t="s">
        <v>58</v>
      </c>
      <c r="B14" s="71">
        <v>67.645627226068669</v>
      </c>
      <c r="C14" s="71">
        <v>5.541281484103461</v>
      </c>
      <c r="D14" s="76">
        <v>26.813091289827863</v>
      </c>
      <c r="E14" s="71">
        <v>100</v>
      </c>
    </row>
    <row r="15" spans="1:6">
      <c r="A15" s="68" t="s">
        <v>82</v>
      </c>
      <c r="B15" s="71">
        <v>52.30393723652228</v>
      </c>
      <c r="C15" s="71">
        <v>7.0244875389048635</v>
      </c>
      <c r="D15" s="76">
        <v>40.671575224572869</v>
      </c>
      <c r="E15" s="71">
        <v>100.00000000000001</v>
      </c>
    </row>
    <row r="16" spans="1:6">
      <c r="A16" s="68" t="s">
        <v>171</v>
      </c>
      <c r="B16" s="71">
        <v>65.026094793615314</v>
      </c>
      <c r="C16" s="71">
        <v>2.7084063663347444</v>
      </c>
      <c r="D16" s="76">
        <v>32.265498840049951</v>
      </c>
      <c r="E16" s="71">
        <v>100</v>
      </c>
    </row>
    <row r="17" spans="1:5">
      <c r="A17" s="68" t="s">
        <v>172</v>
      </c>
      <c r="B17" s="71">
        <v>49.443905851060485</v>
      </c>
      <c r="C17" s="71">
        <v>12.418478816947458</v>
      </c>
      <c r="D17" s="76">
        <v>38.137615331992052</v>
      </c>
      <c r="E17" s="71">
        <v>100</v>
      </c>
    </row>
    <row r="18" spans="1:5">
      <c r="A18" s="57" t="s">
        <v>173</v>
      </c>
      <c r="B18" s="71">
        <v>65.368817284962887</v>
      </c>
      <c r="C18" s="71">
        <v>8.7931632980943615</v>
      </c>
      <c r="D18" s="76">
        <v>25.83801941694275</v>
      </c>
      <c r="E18" s="71">
        <v>100</v>
      </c>
    </row>
    <row r="19" spans="1:5">
      <c r="A19" s="57" t="s">
        <v>59</v>
      </c>
      <c r="B19" s="71">
        <v>56.251899772941258</v>
      </c>
      <c r="C19" s="71">
        <v>1.7565153549018584</v>
      </c>
      <c r="D19" s="76">
        <v>41.991584872156878</v>
      </c>
      <c r="E19" s="71">
        <v>100</v>
      </c>
    </row>
    <row r="20" spans="1:5" ht="12.75" customHeight="1">
      <c r="A20" s="57" t="s">
        <v>63</v>
      </c>
      <c r="B20" s="71">
        <v>59.05076955597648</v>
      </c>
      <c r="C20" s="71">
        <v>6.1019169595885989</v>
      </c>
      <c r="D20" s="76">
        <v>34.847313484434927</v>
      </c>
      <c r="E20" s="71">
        <v>100</v>
      </c>
    </row>
    <row r="21" spans="1:5">
      <c r="A21" s="57" t="s">
        <v>62</v>
      </c>
      <c r="B21" s="71">
        <v>68.460768476577115</v>
      </c>
      <c r="C21" s="71">
        <v>10.305906043988786</v>
      </c>
      <c r="D21" s="76">
        <v>21.233325479434082</v>
      </c>
      <c r="E21" s="71">
        <v>99.999999999999986</v>
      </c>
    </row>
    <row r="22" spans="1:5">
      <c r="A22" s="57" t="s">
        <v>60</v>
      </c>
      <c r="B22" s="71">
        <v>75.06403479556586</v>
      </c>
      <c r="C22" s="71">
        <v>3.2057453930456759</v>
      </c>
      <c r="D22" s="76">
        <v>21.730219811388469</v>
      </c>
      <c r="E22" s="71">
        <v>100</v>
      </c>
    </row>
    <row r="23" spans="1:5" ht="18" customHeight="1">
      <c r="A23" s="7" t="s">
        <v>14</v>
      </c>
      <c r="B23" s="73">
        <v>50.439861320000958</v>
      </c>
      <c r="C23" s="73">
        <v>12.767423290742604</v>
      </c>
      <c r="D23" s="77">
        <v>36.792715389256465</v>
      </c>
      <c r="E23" s="73">
        <v>100.00000000000003</v>
      </c>
    </row>
    <row r="24" spans="1:5" ht="30" customHeight="1">
      <c r="A24" s="15" t="s">
        <v>0</v>
      </c>
      <c r="E24" s="17"/>
    </row>
    <row r="25" spans="1:5" ht="30" customHeight="1">
      <c r="A25" s="51" t="s">
        <v>8</v>
      </c>
      <c r="E25" s="17"/>
    </row>
    <row r="26" spans="1:5" ht="4.5" customHeight="1">
      <c r="A26" s="7" t="s">
        <v>0</v>
      </c>
    </row>
    <row r="27" spans="1:5" s="33" customFormat="1" ht="38.25">
      <c r="A27" s="32"/>
      <c r="B27" s="8" t="s">
        <v>2</v>
      </c>
      <c r="C27" s="8" t="s">
        <v>159</v>
      </c>
      <c r="D27" s="8" t="s">
        <v>160</v>
      </c>
      <c r="E27" s="8" t="s">
        <v>3</v>
      </c>
    </row>
    <row r="28" spans="1:5" s="33" customFormat="1">
      <c r="A28" s="119" t="s">
        <v>102</v>
      </c>
      <c r="B28" s="71">
        <v>1339.7734899999998</v>
      </c>
      <c r="C28" s="71">
        <v>122.00373</v>
      </c>
      <c r="D28" s="76">
        <v>655.96562656200001</v>
      </c>
      <c r="E28" s="73">
        <v>2117.7428465619996</v>
      </c>
    </row>
    <row r="29" spans="1:5">
      <c r="A29" s="57" t="s">
        <v>61</v>
      </c>
      <c r="B29" s="71">
        <v>42359.045671399996</v>
      </c>
      <c r="C29" s="71">
        <v>10855.345288500001</v>
      </c>
      <c r="D29" s="76">
        <v>35942.867421992996</v>
      </c>
      <c r="E29" s="73">
        <v>89157.258381892985</v>
      </c>
    </row>
    <row r="30" spans="1:5">
      <c r="A30" s="57" t="s">
        <v>67</v>
      </c>
      <c r="B30" s="71">
        <v>7137.8257000000012</v>
      </c>
      <c r="C30" s="71">
        <v>703.74603000000002</v>
      </c>
      <c r="D30" s="76">
        <v>6487.6080899999997</v>
      </c>
      <c r="E30" s="73">
        <v>14329.179820000001</v>
      </c>
    </row>
    <row r="31" spans="1:5">
      <c r="A31" s="57" t="s">
        <v>56</v>
      </c>
      <c r="B31" s="71">
        <v>11203.08419306</v>
      </c>
      <c r="C31" s="71">
        <v>2181.1278760820001</v>
      </c>
      <c r="D31" s="76">
        <v>12011.622860743</v>
      </c>
      <c r="E31" s="73">
        <v>25395.834929885001</v>
      </c>
    </row>
    <row r="32" spans="1:5">
      <c r="A32" s="57" t="s">
        <v>66</v>
      </c>
      <c r="B32" s="71">
        <v>40945.645109000005</v>
      </c>
      <c r="C32" s="71">
        <v>15307.8789</v>
      </c>
      <c r="D32" s="76">
        <v>57530.015066300002</v>
      </c>
      <c r="E32" s="73">
        <v>113783.53907530001</v>
      </c>
    </row>
    <row r="33" spans="1:5">
      <c r="A33" s="57" t="s">
        <v>64</v>
      </c>
      <c r="B33" s="71">
        <v>14045.34</v>
      </c>
      <c r="C33" s="71">
        <v>0</v>
      </c>
      <c r="D33" s="76">
        <v>8669.1239999999998</v>
      </c>
      <c r="E33" s="73">
        <v>22714.464</v>
      </c>
    </row>
    <row r="34" spans="1:5">
      <c r="A34" s="57" t="s">
        <v>65</v>
      </c>
      <c r="B34" s="71">
        <v>22384.229047500001</v>
      </c>
      <c r="C34" s="71">
        <v>38165.412625199999</v>
      </c>
      <c r="D34" s="76">
        <v>21818.625049270002</v>
      </c>
      <c r="E34" s="73">
        <v>82368.266721970009</v>
      </c>
    </row>
    <row r="35" spans="1:5">
      <c r="A35" s="57" t="s">
        <v>57</v>
      </c>
      <c r="B35" s="71">
        <v>13247.413998100001</v>
      </c>
      <c r="C35" s="71">
        <v>0</v>
      </c>
      <c r="D35" s="76">
        <v>3567.1920347199998</v>
      </c>
      <c r="E35" s="73">
        <v>16814.60603282</v>
      </c>
    </row>
    <row r="36" spans="1:5">
      <c r="A36" s="57" t="s">
        <v>58</v>
      </c>
      <c r="B36" s="71">
        <v>12758.165036429002</v>
      </c>
      <c r="C36" s="71">
        <v>1045.10205</v>
      </c>
      <c r="D36" s="76">
        <v>5057.02819</v>
      </c>
      <c r="E36" s="73">
        <v>18860.295276429002</v>
      </c>
    </row>
    <row r="37" spans="1:5">
      <c r="A37" s="68" t="s">
        <v>82</v>
      </c>
      <c r="B37" s="71">
        <v>43868.893908900005</v>
      </c>
      <c r="C37" s="71">
        <v>5891.6501298000003</v>
      </c>
      <c r="D37" s="76">
        <v>34112.480109600001</v>
      </c>
      <c r="E37" s="73">
        <v>83873.024148299999</v>
      </c>
    </row>
    <row r="38" spans="1:5">
      <c r="A38" s="68" t="s">
        <v>171</v>
      </c>
      <c r="B38" s="71">
        <v>35346.406490000001</v>
      </c>
      <c r="C38" s="71">
        <v>1472.21561849</v>
      </c>
      <c r="D38" s="76">
        <v>17538.642620670002</v>
      </c>
      <c r="E38" s="73">
        <v>54357.264729160001</v>
      </c>
    </row>
    <row r="39" spans="1:5">
      <c r="A39" s="68" t="s">
        <v>172</v>
      </c>
      <c r="B39" s="71">
        <v>7287.4939457</v>
      </c>
      <c r="C39" s="71">
        <v>1830.3487080069999</v>
      </c>
      <c r="D39" s="76">
        <v>5621.0696960820005</v>
      </c>
      <c r="E39" s="73">
        <v>14738.912349789001</v>
      </c>
    </row>
    <row r="40" spans="1:5">
      <c r="A40" s="57" t="s">
        <v>173</v>
      </c>
      <c r="B40" s="71">
        <v>11093.505999999999</v>
      </c>
      <c r="C40" s="71">
        <v>1492.2559999999999</v>
      </c>
      <c r="D40" s="76">
        <v>4384.876999999</v>
      </c>
      <c r="E40" s="73">
        <v>16970.638999998999</v>
      </c>
    </row>
    <row r="41" spans="1:5">
      <c r="A41" s="57" t="s">
        <v>59</v>
      </c>
      <c r="B41" s="71">
        <v>13874.39718996</v>
      </c>
      <c r="C41" s="71">
        <v>433.24033148289999</v>
      </c>
      <c r="D41" s="76">
        <v>10357.124461642999</v>
      </c>
      <c r="E41" s="73">
        <v>24664.7619830859</v>
      </c>
    </row>
    <row r="42" spans="1:5" ht="12.75" customHeight="1">
      <c r="A42" s="57" t="s">
        <v>63</v>
      </c>
      <c r="B42" s="71">
        <v>2859.1969263499996</v>
      </c>
      <c r="C42" s="71">
        <v>295.45054784020004</v>
      </c>
      <c r="D42" s="76">
        <v>1687.2825257900001</v>
      </c>
      <c r="E42" s="73">
        <v>4841.9299999801997</v>
      </c>
    </row>
    <row r="43" spans="1:5">
      <c r="A43" s="57" t="s">
        <v>62</v>
      </c>
      <c r="B43" s="71">
        <v>12671.303</v>
      </c>
      <c r="C43" s="71">
        <v>1907.5050000000001</v>
      </c>
      <c r="D43" s="76">
        <v>3930.0450000000001</v>
      </c>
      <c r="E43" s="73">
        <v>18508.853000000003</v>
      </c>
    </row>
    <row r="44" spans="1:5">
      <c r="A44" s="57" t="s">
        <v>60</v>
      </c>
      <c r="B44" s="71">
        <v>36523.085389</v>
      </c>
      <c r="C44" s="71">
        <v>1559.7844299800001</v>
      </c>
      <c r="D44" s="76">
        <v>10573.035087370003</v>
      </c>
      <c r="E44" s="73">
        <v>48655.904906349999</v>
      </c>
    </row>
    <row r="45" spans="1:5" ht="18" customHeight="1">
      <c r="A45" s="7" t="s">
        <v>14</v>
      </c>
      <c r="B45" s="73">
        <v>328944.80509539903</v>
      </c>
      <c r="C45" s="73">
        <v>83263.067265382109</v>
      </c>
      <c r="D45" s="77">
        <v>239944.60484074202</v>
      </c>
      <c r="E45" s="73">
        <v>652152.47720152303</v>
      </c>
    </row>
    <row r="46" spans="1:5">
      <c r="B46" s="24"/>
      <c r="C46" s="24"/>
      <c r="D46" s="24"/>
      <c r="E46" s="23"/>
    </row>
    <row r="47" spans="1:5">
      <c r="A47" s="5"/>
      <c r="B47" s="24"/>
      <c r="C47" s="24"/>
      <c r="D47" s="24"/>
      <c r="E47" s="23"/>
    </row>
    <row r="48" spans="1:5">
      <c r="A48" s="5" t="s">
        <v>153</v>
      </c>
      <c r="B48" s="24"/>
      <c r="C48" s="24"/>
      <c r="D48" s="24"/>
      <c r="E48" s="23"/>
    </row>
    <row r="49" spans="1:5" ht="12.75" customHeight="1">
      <c r="A49" s="5" t="s">
        <v>85</v>
      </c>
      <c r="B49" s="14"/>
      <c r="C49" s="14"/>
      <c r="D49" s="14"/>
      <c r="E49" s="14"/>
    </row>
    <row r="50" spans="1:5">
      <c r="A50" s="5" t="s">
        <v>186</v>
      </c>
    </row>
    <row r="51" spans="1:5">
      <c r="A51" s="2"/>
    </row>
    <row r="52" spans="1:5">
      <c r="A52" s="6"/>
    </row>
    <row r="53" spans="1:5">
      <c r="A53" s="5"/>
    </row>
  </sheetData>
  <phoneticPr fontId="4" type="noConversion"/>
  <hyperlinks>
    <hyperlink ref="E1" location="Contenu!A1" display="retour" xr:uid="{00000000-0004-0000-0C00-000000000000}"/>
  </hyperlinks>
  <pageMargins left="0.78740157499999996" right="0.78740157499999996" top="0.984251969" bottom="0.984251969" header="0.4921259845" footer="0.4921259845"/>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G52"/>
  <sheetViews>
    <sheetView zoomScale="90" zoomScaleNormal="90" workbookViewId="0">
      <selection activeCell="F6" sqref="F6"/>
    </sheetView>
  </sheetViews>
  <sheetFormatPr baseColWidth="10" defaultColWidth="11.42578125" defaultRowHeight="12.75"/>
  <cols>
    <col min="1" max="1" width="21.140625" style="7" customWidth="1"/>
    <col min="2" max="3" width="16.5703125" style="2" bestFit="1" customWidth="1"/>
    <col min="4" max="4" width="14.85546875" style="2" bestFit="1" customWidth="1"/>
    <col min="5" max="16384" width="11.42578125" style="2"/>
  </cols>
  <sheetData>
    <row r="1" spans="1:7">
      <c r="A1" s="57" t="s">
        <v>194</v>
      </c>
      <c r="B1" s="58"/>
      <c r="C1" s="58"/>
      <c r="D1" s="58"/>
      <c r="G1" s="28" t="s">
        <v>32</v>
      </c>
    </row>
    <row r="2" spans="1:7">
      <c r="A2" s="57" t="s">
        <v>0</v>
      </c>
      <c r="B2" s="58"/>
      <c r="C2" s="58"/>
      <c r="D2" s="58"/>
    </row>
    <row r="3" spans="1:7" ht="30" customHeight="1">
      <c r="A3" s="79" t="s">
        <v>1</v>
      </c>
      <c r="B3" s="58"/>
      <c r="C3" s="58"/>
      <c r="D3" s="58"/>
    </row>
    <row r="4" spans="1:7" ht="4.5" customHeight="1">
      <c r="A4" s="57" t="s">
        <v>0</v>
      </c>
      <c r="B4" s="58"/>
      <c r="C4" s="58"/>
      <c r="D4" s="58"/>
    </row>
    <row r="5" spans="1:7" s="33" customFormat="1">
      <c r="A5" s="80"/>
      <c r="B5" s="60" t="s">
        <v>16</v>
      </c>
      <c r="C5" s="60" t="s">
        <v>17</v>
      </c>
      <c r="D5" s="60" t="s">
        <v>3</v>
      </c>
    </row>
    <row r="6" spans="1:7" s="33" customFormat="1">
      <c r="A6" s="119" t="s">
        <v>102</v>
      </c>
      <c r="B6" s="66">
        <v>66.582216756411214</v>
      </c>
      <c r="C6" s="66">
        <v>33.417783243588786</v>
      </c>
      <c r="D6" s="67">
        <v>100</v>
      </c>
    </row>
    <row r="7" spans="1:7" ht="12.75" customHeight="1">
      <c r="A7" s="57" t="s">
        <v>61</v>
      </c>
      <c r="B7" s="66">
        <v>56.579561704658545</v>
      </c>
      <c r="C7" s="66">
        <v>43.420438295341448</v>
      </c>
      <c r="D7" s="67">
        <v>100</v>
      </c>
    </row>
    <row r="8" spans="1:7">
      <c r="A8" s="57" t="s">
        <v>67</v>
      </c>
      <c r="B8" s="66">
        <v>61.639583391451438</v>
      </c>
      <c r="C8" s="66">
        <v>38.360416608548562</v>
      </c>
      <c r="D8" s="67">
        <v>100</v>
      </c>
    </row>
    <row r="9" spans="1:7">
      <c r="A9" s="57" t="s">
        <v>56</v>
      </c>
      <c r="B9" s="66">
        <v>47.524166372162703</v>
      </c>
      <c r="C9" s="66">
        <v>52.475833627837297</v>
      </c>
      <c r="D9" s="67">
        <v>100</v>
      </c>
    </row>
    <row r="10" spans="1:7">
      <c r="A10" s="57" t="s">
        <v>66</v>
      </c>
      <c r="B10" s="66">
        <v>49.708098296291155</v>
      </c>
      <c r="C10" s="66">
        <v>50.291901703708838</v>
      </c>
      <c r="D10" s="67">
        <v>100</v>
      </c>
    </row>
    <row r="11" spans="1:7">
      <c r="A11" s="57" t="s">
        <v>64</v>
      </c>
      <c r="B11" s="66">
        <v>72.104071533432602</v>
      </c>
      <c r="C11" s="66">
        <v>27.895928466567394</v>
      </c>
      <c r="D11" s="67">
        <v>100</v>
      </c>
    </row>
    <row r="12" spans="1:7">
      <c r="A12" s="57" t="s">
        <v>65</v>
      </c>
      <c r="B12" s="66">
        <v>76.760893693162132</v>
      </c>
      <c r="C12" s="66">
        <v>23.239106306837858</v>
      </c>
      <c r="D12" s="67">
        <v>99.999999999999986</v>
      </c>
    </row>
    <row r="13" spans="1:7">
      <c r="A13" s="57" t="s">
        <v>57</v>
      </c>
      <c r="B13" s="66">
        <v>73.855745580147968</v>
      </c>
      <c r="C13" s="66">
        <v>26.144254419852025</v>
      </c>
      <c r="D13" s="67">
        <v>100</v>
      </c>
    </row>
    <row r="14" spans="1:7">
      <c r="A14" s="57" t="s">
        <v>58</v>
      </c>
      <c r="B14" s="66">
        <v>81.956918728863769</v>
      </c>
      <c r="C14" s="66">
        <v>18.04308127113622</v>
      </c>
      <c r="D14" s="67">
        <v>99.999999999999986</v>
      </c>
    </row>
    <row r="15" spans="1:7">
      <c r="A15" s="68" t="s">
        <v>82</v>
      </c>
      <c r="B15" s="66">
        <v>57.592013676176521</v>
      </c>
      <c r="C15" s="66">
        <v>42.407986323823479</v>
      </c>
      <c r="D15" s="67">
        <v>100</v>
      </c>
    </row>
    <row r="16" spans="1:7">
      <c r="A16" s="68" t="s">
        <v>171</v>
      </c>
      <c r="B16" s="66">
        <v>66.779856013068269</v>
      </c>
      <c r="C16" s="66">
        <v>33.220143986931724</v>
      </c>
      <c r="D16" s="67">
        <v>100</v>
      </c>
    </row>
    <row r="17" spans="1:4">
      <c r="A17" s="68" t="s">
        <v>172</v>
      </c>
      <c r="B17" s="66">
        <v>60.864469405905531</v>
      </c>
      <c r="C17" s="66">
        <v>39.135530594094476</v>
      </c>
      <c r="D17" s="67">
        <v>100</v>
      </c>
    </row>
    <row r="18" spans="1:4">
      <c r="A18" s="57" t="s">
        <v>173</v>
      </c>
      <c r="B18" s="66">
        <v>70.948891355881671</v>
      </c>
      <c r="C18" s="66">
        <v>29.05110864411834</v>
      </c>
      <c r="D18" s="67">
        <v>100.00000000000001</v>
      </c>
    </row>
    <row r="19" spans="1:4">
      <c r="A19" s="57" t="s">
        <v>59</v>
      </c>
      <c r="B19" s="66">
        <v>63.076038068872684</v>
      </c>
      <c r="C19" s="66">
        <v>36.923961931127309</v>
      </c>
      <c r="D19" s="67">
        <v>100</v>
      </c>
    </row>
    <row r="20" spans="1:4" s="7" customFormat="1" ht="12.75" customHeight="1">
      <c r="A20" s="57" t="s">
        <v>63</v>
      </c>
      <c r="B20" s="66">
        <v>74.428659666377598</v>
      </c>
      <c r="C20" s="66">
        <v>25.571340333622398</v>
      </c>
      <c r="D20" s="67">
        <v>100</v>
      </c>
    </row>
    <row r="21" spans="1:4" s="7" customFormat="1" ht="12.75" customHeight="1">
      <c r="A21" s="57" t="s">
        <v>62</v>
      </c>
      <c r="B21" s="66">
        <v>75.204103165120273</v>
      </c>
      <c r="C21" s="66">
        <v>24.795896834879734</v>
      </c>
      <c r="D21" s="67">
        <v>100</v>
      </c>
    </row>
    <row r="22" spans="1:4" s="7" customFormat="1" ht="12.75" customHeight="1">
      <c r="A22" s="57" t="s">
        <v>60</v>
      </c>
      <c r="B22" s="66">
        <v>78.810182105920319</v>
      </c>
      <c r="C22" s="66">
        <v>21.189817894079681</v>
      </c>
      <c r="D22" s="67">
        <v>100</v>
      </c>
    </row>
    <row r="23" spans="1:4" s="7" customFormat="1" ht="18.75" customHeight="1">
      <c r="A23" s="7" t="s">
        <v>14</v>
      </c>
      <c r="B23" s="67">
        <v>63.451032759386173</v>
      </c>
      <c r="C23" s="67">
        <v>36.548967240613798</v>
      </c>
      <c r="D23" s="67">
        <v>99.999999999999972</v>
      </c>
    </row>
    <row r="24" spans="1:4" ht="30" customHeight="1">
      <c r="A24" s="79" t="s">
        <v>8</v>
      </c>
      <c r="B24" s="58"/>
      <c r="C24" s="58"/>
      <c r="D24" s="58"/>
    </row>
    <row r="25" spans="1:4" ht="4.5" customHeight="1">
      <c r="A25" s="57" t="s">
        <v>0</v>
      </c>
      <c r="B25" s="58"/>
      <c r="C25" s="58"/>
      <c r="D25" s="58"/>
    </row>
    <row r="26" spans="1:4" s="33" customFormat="1">
      <c r="A26" s="80"/>
      <c r="B26" s="60" t="s">
        <v>16</v>
      </c>
      <c r="C26" s="60" t="s">
        <v>17</v>
      </c>
      <c r="D26" s="60" t="s">
        <v>3</v>
      </c>
    </row>
    <row r="27" spans="1:4" s="33" customFormat="1">
      <c r="A27" s="119" t="s">
        <v>102</v>
      </c>
      <c r="B27" s="62">
        <v>1637.1871699998997</v>
      </c>
      <c r="C27" s="62">
        <v>821.70838763749998</v>
      </c>
      <c r="D27" s="65">
        <v>2458.8955576373996</v>
      </c>
    </row>
    <row r="28" spans="1:4" ht="12.75" customHeight="1">
      <c r="A28" s="57" t="s">
        <v>61</v>
      </c>
      <c r="B28" s="62">
        <v>57226.477530112992</v>
      </c>
      <c r="C28" s="62">
        <v>43916.896165199993</v>
      </c>
      <c r="D28" s="65">
        <v>101143.37369531298</v>
      </c>
    </row>
    <row r="29" spans="1:4">
      <c r="A29" s="57" t="s">
        <v>67</v>
      </c>
      <c r="B29" s="62">
        <v>11806.375169999999</v>
      </c>
      <c r="C29" s="62">
        <v>7347.5102399999996</v>
      </c>
      <c r="D29" s="65">
        <v>19153.885409999999</v>
      </c>
    </row>
    <row r="30" spans="1:4">
      <c r="A30" s="57" t="s">
        <v>56</v>
      </c>
      <c r="B30" s="62">
        <v>13872.716459885001</v>
      </c>
      <c r="C30" s="62">
        <v>15318.151089999999</v>
      </c>
      <c r="D30" s="65">
        <v>29190.867549884999</v>
      </c>
    </row>
    <row r="31" spans="1:4">
      <c r="A31" s="57" t="s">
        <v>66</v>
      </c>
      <c r="B31" s="62">
        <v>64551.638178889996</v>
      </c>
      <c r="C31" s="62">
        <v>65309.773525340002</v>
      </c>
      <c r="D31" s="65">
        <v>129861.41170423001</v>
      </c>
    </row>
    <row r="32" spans="1:4">
      <c r="A32" s="57" t="s">
        <v>64</v>
      </c>
      <c r="B32" s="62">
        <v>19769.900999999998</v>
      </c>
      <c r="C32" s="62">
        <v>7648.6629999999986</v>
      </c>
      <c r="D32" s="65">
        <v>27418.563999999998</v>
      </c>
    </row>
    <row r="33" spans="1:4">
      <c r="A33" s="57" t="s">
        <v>65</v>
      </c>
      <c r="B33" s="62">
        <v>71705.85966968401</v>
      </c>
      <c r="C33" s="62">
        <v>21708.71150026</v>
      </c>
      <c r="D33" s="65">
        <v>93414.571169944014</v>
      </c>
    </row>
    <row r="34" spans="1:4">
      <c r="A34" s="57" t="s">
        <v>57</v>
      </c>
      <c r="B34" s="62">
        <v>14550.862089170001</v>
      </c>
      <c r="C34" s="62">
        <v>5150.8713032299993</v>
      </c>
      <c r="D34" s="65">
        <v>19701.733392400001</v>
      </c>
    </row>
    <row r="35" spans="1:4">
      <c r="A35" s="57" t="s">
        <v>58</v>
      </c>
      <c r="B35" s="62">
        <v>17592.313056418006</v>
      </c>
      <c r="C35" s="62">
        <v>3873.0047340400001</v>
      </c>
      <c r="D35" s="65">
        <v>21465.317790458008</v>
      </c>
    </row>
    <row r="36" spans="1:4">
      <c r="A36" s="68" t="s">
        <v>82</v>
      </c>
      <c r="B36" s="62">
        <v>56002.833408480001</v>
      </c>
      <c r="C36" s="62">
        <v>41237.790479700008</v>
      </c>
      <c r="D36" s="65">
        <v>97240.623888180009</v>
      </c>
    </row>
    <row r="37" spans="1:4">
      <c r="A37" s="68" t="s">
        <v>171</v>
      </c>
      <c r="B37" s="62">
        <v>44951.215139859996</v>
      </c>
      <c r="C37" s="62">
        <v>22361.321639290003</v>
      </c>
      <c r="D37" s="65">
        <v>67312.536779150003</v>
      </c>
    </row>
    <row r="38" spans="1:4">
      <c r="A38" s="68" t="s">
        <v>172</v>
      </c>
      <c r="B38" s="62">
        <v>10200.115349789003</v>
      </c>
      <c r="C38" s="62">
        <v>6558.6200000000008</v>
      </c>
      <c r="D38" s="65">
        <v>16758.735349789004</v>
      </c>
    </row>
    <row r="39" spans="1:4">
      <c r="A39" s="57" t="s">
        <v>173</v>
      </c>
      <c r="B39" s="62">
        <v>13780.913999999</v>
      </c>
      <c r="C39" s="62">
        <v>5642.8059999000006</v>
      </c>
      <c r="D39" s="65">
        <v>19423.719999899</v>
      </c>
    </row>
    <row r="40" spans="1:4">
      <c r="A40" s="57" t="s">
        <v>59</v>
      </c>
      <c r="B40" s="62">
        <v>17612.342499675895</v>
      </c>
      <c r="C40" s="62">
        <v>10310.05567068</v>
      </c>
      <c r="D40" s="65">
        <v>27922.398170355897</v>
      </c>
    </row>
    <row r="41" spans="1:4" ht="12.75" customHeight="1">
      <c r="A41" s="57" t="s">
        <v>63</v>
      </c>
      <c r="B41" s="62">
        <v>4530.7999999801996</v>
      </c>
      <c r="C41" s="62">
        <v>1556.64</v>
      </c>
      <c r="D41" s="65">
        <v>6087.4399999801999</v>
      </c>
    </row>
    <row r="42" spans="1:4" ht="12.75" customHeight="1">
      <c r="A42" s="57" t="s">
        <v>62</v>
      </c>
      <c r="B42" s="62">
        <v>16283.315000000001</v>
      </c>
      <c r="C42" s="62">
        <v>5368.8480000000009</v>
      </c>
      <c r="D42" s="65">
        <v>21652.163</v>
      </c>
    </row>
    <row r="43" spans="1:4" ht="12.75" customHeight="1">
      <c r="A43" s="57" t="s">
        <v>60</v>
      </c>
      <c r="B43" s="62">
        <v>42143.325548979999</v>
      </c>
      <c r="C43" s="62">
        <v>11331.142372360002</v>
      </c>
      <c r="D43" s="65">
        <v>53474.467921340001</v>
      </c>
    </row>
    <row r="44" spans="1:4" ht="19.5" customHeight="1">
      <c r="A44" s="7" t="s">
        <v>14</v>
      </c>
      <c r="B44" s="65">
        <v>478218.19127092394</v>
      </c>
      <c r="C44" s="65">
        <v>275462.51410763751</v>
      </c>
      <c r="D44" s="65">
        <v>753680.70537856163</v>
      </c>
    </row>
    <row r="45" spans="1:4" ht="12.75" customHeight="1">
      <c r="B45" s="21"/>
      <c r="C45" s="21"/>
      <c r="D45" s="14"/>
    </row>
    <row r="46" spans="1:4">
      <c r="A46" s="18" t="s">
        <v>0</v>
      </c>
      <c r="B46" s="24"/>
      <c r="C46" s="24"/>
      <c r="D46" s="24"/>
    </row>
    <row r="47" spans="1:4">
      <c r="A47" s="6"/>
    </row>
    <row r="48" spans="1:4">
      <c r="A48" s="5"/>
    </row>
    <row r="49" spans="1:1">
      <c r="A49" s="5" t="s">
        <v>153</v>
      </c>
    </row>
    <row r="50" spans="1:1">
      <c r="A50" s="5" t="s">
        <v>85</v>
      </c>
    </row>
    <row r="51" spans="1:1">
      <c r="A51" s="5" t="s">
        <v>186</v>
      </c>
    </row>
    <row r="52" spans="1:1">
      <c r="A52" s="2"/>
    </row>
  </sheetData>
  <phoneticPr fontId="4" type="noConversion"/>
  <hyperlinks>
    <hyperlink ref="G1" location="Contenu!A1" display="retour" xr:uid="{00000000-0004-0000-0D00-000000000000}"/>
  </hyperlinks>
  <pageMargins left="0.78740157499999996" right="0.78740157499999996" top="0.984251969" bottom="0.984251969" header="0.4921259845" footer="0.4921259845"/>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M51"/>
  <sheetViews>
    <sheetView zoomScale="82" zoomScaleNormal="82" workbookViewId="0">
      <selection activeCell="H5" sqref="H5"/>
    </sheetView>
  </sheetViews>
  <sheetFormatPr baseColWidth="10" defaultColWidth="11.42578125" defaultRowHeight="12.75"/>
  <cols>
    <col min="1" max="1" width="20.7109375" style="58" customWidth="1"/>
    <col min="2" max="2" width="20.5703125" style="58" bestFit="1" customWidth="1"/>
    <col min="3" max="3" width="21.140625" style="58" customWidth="1"/>
    <col min="4" max="4" width="23.5703125" style="58" customWidth="1"/>
    <col min="5" max="5" width="17.5703125" style="58" customWidth="1"/>
    <col min="6" max="6" width="16.140625" style="58" bestFit="1" customWidth="1"/>
    <col min="7" max="7" width="12.28515625" style="58" customWidth="1"/>
    <col min="8" max="16384" width="11.42578125" style="58"/>
  </cols>
  <sheetData>
    <row r="1" spans="1:6">
      <c r="A1" s="57" t="s">
        <v>195</v>
      </c>
      <c r="F1" s="82" t="s">
        <v>32</v>
      </c>
    </row>
    <row r="2" spans="1:6">
      <c r="A2" s="57" t="s">
        <v>0</v>
      </c>
    </row>
    <row r="3" spans="1:6">
      <c r="A3" s="79" t="s">
        <v>1</v>
      </c>
    </row>
    <row r="4" spans="1:6" ht="6" customHeight="1">
      <c r="A4" s="57" t="s">
        <v>0</v>
      </c>
    </row>
    <row r="5" spans="1:6" s="84" customFormat="1" ht="42" customHeight="1">
      <c r="A5" s="83"/>
      <c r="B5" s="60" t="s">
        <v>12</v>
      </c>
      <c r="C5" s="60" t="s">
        <v>158</v>
      </c>
      <c r="D5" s="60" t="s">
        <v>13</v>
      </c>
      <c r="E5" s="60" t="s">
        <v>6</v>
      </c>
      <c r="F5" s="60" t="s">
        <v>3</v>
      </c>
    </row>
    <row r="6" spans="1:6" ht="12.75" customHeight="1">
      <c r="A6" s="119" t="s">
        <v>102</v>
      </c>
      <c r="B6" s="90">
        <v>71.7140628227543</v>
      </c>
      <c r="C6" s="85">
        <v>14.466945476602348</v>
      </c>
      <c r="D6" s="93">
        <v>10.852628764041699</v>
      </c>
      <c r="E6" s="85">
        <v>2.9663629366016377</v>
      </c>
      <c r="F6" s="87">
        <v>99.999999999999986</v>
      </c>
    </row>
    <row r="7" spans="1:6">
      <c r="A7" s="57" t="s">
        <v>61</v>
      </c>
      <c r="B7" s="90">
        <v>64.402597725963091</v>
      </c>
      <c r="C7" s="85">
        <v>14.187128336994508</v>
      </c>
      <c r="D7" s="93">
        <v>16.257663854030604</v>
      </c>
      <c r="E7" s="85">
        <v>5.1526100830117985</v>
      </c>
      <c r="F7" s="87">
        <v>99.999999999999986</v>
      </c>
    </row>
    <row r="8" spans="1:6">
      <c r="A8" s="57" t="s">
        <v>67</v>
      </c>
      <c r="B8" s="86">
        <v>66.896117814876291</v>
      </c>
      <c r="C8" s="85">
        <v>22.332132193746894</v>
      </c>
      <c r="D8" s="93">
        <v>8.7111072468298723</v>
      </c>
      <c r="E8" s="85">
        <v>2.0606427445469402</v>
      </c>
      <c r="F8" s="87">
        <v>99.999999999999986</v>
      </c>
    </row>
    <row r="9" spans="1:6">
      <c r="A9" s="57" t="s">
        <v>56</v>
      </c>
      <c r="B9" s="86">
        <v>65.634714135022264</v>
      </c>
      <c r="C9" s="85">
        <v>16.422208904208755</v>
      </c>
      <c r="D9" s="93">
        <v>10.991136095948745</v>
      </c>
      <c r="E9" s="85">
        <v>6.9519408648202177</v>
      </c>
      <c r="F9" s="87">
        <v>99.999999999999986</v>
      </c>
    </row>
    <row r="10" spans="1:6">
      <c r="A10" s="57" t="s">
        <v>66</v>
      </c>
      <c r="B10" s="86">
        <v>66.487677914244927</v>
      </c>
      <c r="C10" s="85">
        <v>13.429399356538745</v>
      </c>
      <c r="D10" s="93">
        <v>9.0688729831175756</v>
      </c>
      <c r="E10" s="85">
        <v>11.014049746098753</v>
      </c>
      <c r="F10" s="87">
        <v>99.999999999999986</v>
      </c>
    </row>
    <row r="11" spans="1:6">
      <c r="A11" s="57" t="s">
        <v>64</v>
      </c>
      <c r="B11" s="86">
        <v>53.420215588241604</v>
      </c>
      <c r="C11" s="85">
        <v>10.199640652223801</v>
      </c>
      <c r="D11" s="93">
        <v>24.559061517590784</v>
      </c>
      <c r="E11" s="85">
        <v>11.821082241943815</v>
      </c>
      <c r="F11" s="87">
        <v>100</v>
      </c>
    </row>
    <row r="12" spans="1:6">
      <c r="A12" s="57" t="s">
        <v>65</v>
      </c>
      <c r="B12" s="86">
        <v>59.941004813835583</v>
      </c>
      <c r="C12" s="85">
        <v>19.859723557483978</v>
      </c>
      <c r="D12" s="93">
        <v>15.415399317524519</v>
      </c>
      <c r="E12" s="85">
        <v>4.78387231115593</v>
      </c>
      <c r="F12" s="87">
        <v>100.00000000000001</v>
      </c>
    </row>
    <row r="13" spans="1:6">
      <c r="A13" s="57" t="s">
        <v>57</v>
      </c>
      <c r="B13" s="86">
        <v>56.607863126816028</v>
      </c>
      <c r="C13" s="85">
        <v>13.599702770283034</v>
      </c>
      <c r="D13" s="93">
        <v>14.313860107902249</v>
      </c>
      <c r="E13" s="85">
        <v>15.478573994998696</v>
      </c>
      <c r="F13" s="87">
        <v>100</v>
      </c>
    </row>
    <row r="14" spans="1:6">
      <c r="A14" s="57" t="s">
        <v>58</v>
      </c>
      <c r="B14" s="86">
        <v>59.442977905838632</v>
      </c>
      <c r="C14" s="85">
        <v>18.509766036192584</v>
      </c>
      <c r="D14" s="93">
        <v>12.326902101893095</v>
      </c>
      <c r="E14" s="85">
        <v>9.7203539560756749</v>
      </c>
      <c r="F14" s="87">
        <v>99.999999999999986</v>
      </c>
    </row>
    <row r="15" spans="1:6">
      <c r="A15" s="68" t="s">
        <v>82</v>
      </c>
      <c r="B15" s="86">
        <v>62.571838287327139</v>
      </c>
      <c r="C15" s="85">
        <v>11.342653069033529</v>
      </c>
      <c r="D15" s="93">
        <v>14.032479219365268</v>
      </c>
      <c r="E15" s="85">
        <v>12.053029424274053</v>
      </c>
      <c r="F15" s="87">
        <v>100</v>
      </c>
    </row>
    <row r="16" spans="1:6">
      <c r="A16" s="68" t="s">
        <v>171</v>
      </c>
      <c r="B16" s="86">
        <v>73.42259324610481</v>
      </c>
      <c r="C16" s="85">
        <v>11.982990785601256</v>
      </c>
      <c r="D16" s="93">
        <v>9.4714710831620348</v>
      </c>
      <c r="E16" s="85">
        <v>5.1229448851319095</v>
      </c>
      <c r="F16" s="87">
        <v>100.00000000000001</v>
      </c>
    </row>
    <row r="17" spans="1:6">
      <c r="A17" s="68" t="s">
        <v>172</v>
      </c>
      <c r="B17" s="86">
        <v>58.960654212218977</v>
      </c>
      <c r="C17" s="85">
        <v>22.009240392464577</v>
      </c>
      <c r="D17" s="93">
        <v>12.181659041549953</v>
      </c>
      <c r="E17" s="85">
        <v>6.8484463537664881</v>
      </c>
      <c r="F17" s="87">
        <v>100</v>
      </c>
    </row>
    <row r="18" spans="1:6">
      <c r="A18" s="57" t="s">
        <v>173</v>
      </c>
      <c r="B18" s="86">
        <v>60.712057216435987</v>
      </c>
      <c r="C18" s="85">
        <v>15.155330698832703</v>
      </c>
      <c r="D18" s="93">
        <v>13.827500602428197</v>
      </c>
      <c r="E18" s="85">
        <v>10.305111482303124</v>
      </c>
      <c r="F18" s="87">
        <v>100.00000000000001</v>
      </c>
    </row>
    <row r="19" spans="1:6">
      <c r="A19" s="57" t="s">
        <v>59</v>
      </c>
      <c r="B19" s="86">
        <v>68.517911170844272</v>
      </c>
      <c r="C19" s="85">
        <v>13.600613199101144</v>
      </c>
      <c r="D19" s="93">
        <v>11.173146868470559</v>
      </c>
      <c r="E19" s="85">
        <v>6.7083287615840401</v>
      </c>
      <c r="F19" s="87">
        <v>100.00000000000001</v>
      </c>
    </row>
    <row r="20" spans="1:6" ht="12.75" customHeight="1">
      <c r="A20" s="57" t="s">
        <v>63</v>
      </c>
      <c r="B20" s="86">
        <v>62.317000249568601</v>
      </c>
      <c r="C20" s="85">
        <v>7.8811454404242269</v>
      </c>
      <c r="D20" s="93">
        <v>15.505039885506392</v>
      </c>
      <c r="E20" s="85">
        <v>14.29681442450079</v>
      </c>
      <c r="F20" s="87">
        <v>100.00000000000001</v>
      </c>
    </row>
    <row r="21" spans="1:6" ht="12.75" customHeight="1">
      <c r="A21" s="57" t="s">
        <v>62</v>
      </c>
      <c r="B21" s="86">
        <v>69.234778068131106</v>
      </c>
      <c r="C21" s="85">
        <v>19.306533023975479</v>
      </c>
      <c r="D21" s="93">
        <v>9.9058786875011062</v>
      </c>
      <c r="E21" s="85">
        <v>1.5528102203922998</v>
      </c>
      <c r="F21" s="87">
        <v>99.999999999999986</v>
      </c>
    </row>
    <row r="22" spans="1:6" ht="12.75" customHeight="1">
      <c r="A22" s="57" t="s">
        <v>60</v>
      </c>
      <c r="B22" s="86">
        <v>62.822999843975211</v>
      </c>
      <c r="C22" s="85">
        <v>21.983454377913933</v>
      </c>
      <c r="D22" s="93">
        <v>4.3494033026401322</v>
      </c>
      <c r="E22" s="85">
        <v>10.844142475470727</v>
      </c>
      <c r="F22" s="87">
        <v>100</v>
      </c>
    </row>
    <row r="23" spans="1:6" ht="21" customHeight="1">
      <c r="A23" s="7" t="s">
        <v>14</v>
      </c>
      <c r="B23" s="94">
        <v>64.114904466049509</v>
      </c>
      <c r="C23" s="96">
        <v>15.279424547644746</v>
      </c>
      <c r="D23" s="95">
        <v>12.372181597412499</v>
      </c>
      <c r="E23" s="96">
        <v>8.2334893888932275</v>
      </c>
      <c r="F23" s="97">
        <v>99.999999999999986</v>
      </c>
    </row>
    <row r="24" spans="1:6" ht="17.25" customHeight="1">
      <c r="A24" s="57"/>
      <c r="B24" s="87"/>
      <c r="C24" s="87"/>
      <c r="D24" s="87"/>
      <c r="E24" s="87"/>
      <c r="F24" s="88"/>
    </row>
    <row r="25" spans="1:6">
      <c r="A25" s="79" t="s">
        <v>8</v>
      </c>
    </row>
    <row r="26" spans="1:6" ht="6" customHeight="1">
      <c r="A26" s="57" t="s">
        <v>0</v>
      </c>
    </row>
    <row r="27" spans="1:6" s="84" customFormat="1" ht="40.5" customHeight="1">
      <c r="A27" s="83"/>
      <c r="B27" s="60" t="s">
        <v>12</v>
      </c>
      <c r="C27" s="60" t="s">
        <v>158</v>
      </c>
      <c r="D27" s="60" t="s">
        <v>13</v>
      </c>
      <c r="E27" s="60" t="s">
        <v>6</v>
      </c>
      <c r="F27" s="60" t="s">
        <v>3</v>
      </c>
    </row>
    <row r="28" spans="1:6">
      <c r="A28" s="119" t="s">
        <v>102</v>
      </c>
      <c r="B28" s="69">
        <v>1763.37390495</v>
      </c>
      <c r="C28" s="69">
        <v>355.72707965000001</v>
      </c>
      <c r="D28" s="90">
        <v>266.85480656590005</v>
      </c>
      <c r="E28" s="89">
        <v>72.939766471500008</v>
      </c>
      <c r="F28" s="65">
        <v>2458.8955576374005</v>
      </c>
    </row>
    <row r="29" spans="1:6">
      <c r="A29" s="57" t="s">
        <v>61</v>
      </c>
      <c r="B29" s="69">
        <v>65138.960087459993</v>
      </c>
      <c r="C29" s="69">
        <v>14349.34023052</v>
      </c>
      <c r="D29" s="90">
        <v>16443.549706009999</v>
      </c>
      <c r="E29" s="62">
        <v>5211.5236713230006</v>
      </c>
      <c r="F29" s="65">
        <v>101143.373695313</v>
      </c>
    </row>
    <row r="30" spans="1:6">
      <c r="A30" s="57" t="s">
        <v>67</v>
      </c>
      <c r="B30" s="69">
        <v>12813.205750000001</v>
      </c>
      <c r="C30" s="69">
        <v>4277.4710099999993</v>
      </c>
      <c r="D30" s="90">
        <v>1668.5155</v>
      </c>
      <c r="E30" s="62">
        <v>394.69315</v>
      </c>
      <c r="F30" s="65">
        <v>19153.885410000003</v>
      </c>
    </row>
    <row r="31" spans="1:6">
      <c r="A31" s="57" t="s">
        <v>56</v>
      </c>
      <c r="B31" s="69">
        <v>19159.342469900002</v>
      </c>
      <c r="C31" s="69">
        <v>4793.7852499929995</v>
      </c>
      <c r="D31" s="90">
        <v>3208.407979996</v>
      </c>
      <c r="E31" s="62">
        <v>2029.3318499960001</v>
      </c>
      <c r="F31" s="65">
        <v>29190.867549885006</v>
      </c>
    </row>
    <row r="32" spans="1:6">
      <c r="A32" s="57" t="s">
        <v>66</v>
      </c>
      <c r="B32" s="69">
        <v>86341.837148800012</v>
      </c>
      <c r="C32" s="69">
        <v>17439.607587799997</v>
      </c>
      <c r="D32" s="90">
        <v>11776.966481540001</v>
      </c>
      <c r="E32" s="62">
        <v>14303.000486090001</v>
      </c>
      <c r="F32" s="65">
        <v>129861.41170423001</v>
      </c>
    </row>
    <row r="33" spans="1:13">
      <c r="A33" s="57" t="s">
        <v>64</v>
      </c>
      <c r="B33" s="69">
        <v>14647.056</v>
      </c>
      <c r="C33" s="69">
        <v>2796.5950000000003</v>
      </c>
      <c r="D33" s="90">
        <v>6733.7420000000002</v>
      </c>
      <c r="E33" s="62">
        <v>3241.1709999999998</v>
      </c>
      <c r="F33" s="65">
        <v>27418.564000000002</v>
      </c>
      <c r="K33" s="57"/>
    </row>
    <row r="34" spans="1:13">
      <c r="A34" s="57" t="s">
        <v>65</v>
      </c>
      <c r="B34" s="69">
        <v>55993.632601799996</v>
      </c>
      <c r="C34" s="69">
        <v>18551.875596760001</v>
      </c>
      <c r="D34" s="90">
        <v>14400.229166600002</v>
      </c>
      <c r="E34" s="62">
        <v>4468.8338047839998</v>
      </c>
      <c r="F34" s="65">
        <v>93414.571169943985</v>
      </c>
    </row>
    <row r="35" spans="1:13">
      <c r="A35" s="57" t="s">
        <v>57</v>
      </c>
      <c r="B35" s="69">
        <v>11152.730272379998</v>
      </c>
      <c r="C35" s="69">
        <v>2679.3771819600001</v>
      </c>
      <c r="D35" s="90">
        <v>2820.0785566199997</v>
      </c>
      <c r="E35" s="62">
        <v>3049.5473814400002</v>
      </c>
      <c r="F35" s="65">
        <v>19701.733392399998</v>
      </c>
      <c r="J35" s="57"/>
      <c r="K35" s="57"/>
      <c r="L35" s="57"/>
      <c r="M35" s="57"/>
    </row>
    <row r="36" spans="1:13">
      <c r="A36" s="57" t="s">
        <v>58</v>
      </c>
      <c r="B36" s="69">
        <v>12759.624111600002</v>
      </c>
      <c r="C36" s="69">
        <v>3973.1801019390005</v>
      </c>
      <c r="D36" s="90">
        <v>2646.0087098900003</v>
      </c>
      <c r="E36" s="62">
        <v>2086.5048670290003</v>
      </c>
      <c r="F36" s="65">
        <v>21465.317790458004</v>
      </c>
      <c r="J36" s="57"/>
      <c r="K36" s="57"/>
      <c r="L36" s="57"/>
      <c r="M36" s="57"/>
    </row>
    <row r="37" spans="1:13">
      <c r="A37" s="68" t="s">
        <v>82</v>
      </c>
      <c r="B37" s="69">
        <v>60845.245928900003</v>
      </c>
      <c r="C37" s="69">
        <v>11029.666609800001</v>
      </c>
      <c r="D37" s="90">
        <v>13645.270339889999</v>
      </c>
      <c r="E37" s="62">
        <v>11720.44100959</v>
      </c>
      <c r="F37" s="65">
        <v>97240.623888180009</v>
      </c>
      <c r="J37" s="57"/>
      <c r="K37" s="57"/>
      <c r="L37" s="57"/>
      <c r="M37" s="57"/>
    </row>
    <row r="38" spans="1:13">
      <c r="A38" s="68" t="s">
        <v>171</v>
      </c>
      <c r="B38" s="69">
        <v>49422.610082990002</v>
      </c>
      <c r="C38" s="69">
        <v>8066.0550798000004</v>
      </c>
      <c r="D38" s="90">
        <v>6375.4874563800004</v>
      </c>
      <c r="E38" s="62">
        <v>3448.3841599799998</v>
      </c>
      <c r="F38" s="65">
        <v>67312.536779149988</v>
      </c>
    </row>
    <row r="39" spans="1:13">
      <c r="A39" s="68" t="s">
        <v>172</v>
      </c>
      <c r="B39" s="69">
        <v>9881.0599999299993</v>
      </c>
      <c r="C39" s="69">
        <v>3688.470349872</v>
      </c>
      <c r="D39" s="90">
        <v>2041.4919999869999</v>
      </c>
      <c r="E39" s="62">
        <v>1147.7130000000002</v>
      </c>
      <c r="F39" s="65">
        <v>16758.735349789</v>
      </c>
      <c r="J39" s="57"/>
      <c r="K39" s="57"/>
      <c r="L39" s="57"/>
    </row>
    <row r="40" spans="1:13">
      <c r="A40" s="57" t="s">
        <v>173</v>
      </c>
      <c r="B40" s="69">
        <v>11792.539999899</v>
      </c>
      <c r="C40" s="69">
        <v>2943.7289999999998</v>
      </c>
      <c r="D40" s="90">
        <v>2685.8150000000001</v>
      </c>
      <c r="E40" s="62">
        <v>2001.6359999999997</v>
      </c>
      <c r="F40" s="65">
        <v>19423.719999898996</v>
      </c>
    </row>
    <row r="41" spans="1:13">
      <c r="A41" s="57" t="s">
        <v>59</v>
      </c>
      <c r="B41" s="69">
        <v>19131.843975133896</v>
      </c>
      <c r="C41" s="69">
        <v>3797.6173710630001</v>
      </c>
      <c r="D41" s="90">
        <v>3119.8105567729999</v>
      </c>
      <c r="E41" s="62">
        <v>1873.1262673860001</v>
      </c>
      <c r="F41" s="65">
        <v>27922.398170355893</v>
      </c>
    </row>
    <row r="42" spans="1:13" s="57" customFormat="1" ht="12.75" customHeight="1">
      <c r="A42" s="57" t="s">
        <v>63</v>
      </c>
      <c r="B42" s="69">
        <v>3793.5099999799995</v>
      </c>
      <c r="C42" s="69">
        <v>479.75999999700002</v>
      </c>
      <c r="D42" s="90">
        <v>943.86000000320007</v>
      </c>
      <c r="E42" s="62">
        <v>870.31</v>
      </c>
      <c r="F42" s="65">
        <v>6087.439999980199</v>
      </c>
      <c r="J42" s="58"/>
      <c r="K42" s="58"/>
      <c r="L42" s="58"/>
    </row>
    <row r="43" spans="1:13" s="57" customFormat="1" ht="12.75" customHeight="1">
      <c r="A43" s="57" t="s">
        <v>62</v>
      </c>
      <c r="B43" s="69">
        <v>14990.826999999999</v>
      </c>
      <c r="C43" s="69">
        <v>4180.2820000000002</v>
      </c>
      <c r="D43" s="90">
        <v>2144.837</v>
      </c>
      <c r="E43" s="62">
        <v>336.21699999999998</v>
      </c>
      <c r="F43" s="65">
        <v>21652.163</v>
      </c>
    </row>
    <row r="44" spans="1:13" s="57" customFormat="1" ht="12.75" customHeight="1">
      <c r="A44" s="57" t="s">
        <v>60</v>
      </c>
      <c r="B44" s="69">
        <v>33594.264898790003</v>
      </c>
      <c r="C44" s="69">
        <v>11755.53525932</v>
      </c>
      <c r="D44" s="90">
        <v>2325.82027384</v>
      </c>
      <c r="E44" s="62">
        <v>5798.8474893900002</v>
      </c>
      <c r="F44" s="65">
        <v>53474.467921340001</v>
      </c>
    </row>
    <row r="45" spans="1:13" s="57" customFormat="1" ht="21" customHeight="1">
      <c r="A45" s="7" t="s">
        <v>14</v>
      </c>
      <c r="B45" s="67">
        <v>483221.66423251288</v>
      </c>
      <c r="C45" s="67">
        <v>115158.07470847401</v>
      </c>
      <c r="D45" s="136">
        <v>93246.745534095113</v>
      </c>
      <c r="E45" s="92">
        <v>62054.220903479501</v>
      </c>
      <c r="F45" s="65">
        <v>753680.70537856163</v>
      </c>
      <c r="I45" s="58"/>
      <c r="J45" s="58"/>
      <c r="K45" s="58"/>
      <c r="M45" s="58"/>
    </row>
    <row r="46" spans="1:13" s="57" customFormat="1" ht="17.25" customHeight="1">
      <c r="B46" s="81"/>
      <c r="C46" s="81"/>
      <c r="D46" s="81"/>
      <c r="E46" s="81"/>
      <c r="F46" s="81"/>
    </row>
    <row r="49" spans="1:1">
      <c r="A49" s="5" t="s">
        <v>153</v>
      </c>
    </row>
    <row r="50" spans="1:1">
      <c r="A50" s="5" t="s">
        <v>85</v>
      </c>
    </row>
    <row r="51" spans="1:1">
      <c r="A51" s="5" t="s">
        <v>186</v>
      </c>
    </row>
  </sheetData>
  <phoneticPr fontId="4" type="noConversion"/>
  <hyperlinks>
    <hyperlink ref="F1" location="Contenu!A1" display="retour" xr:uid="{00000000-0004-0000-0E00-000000000000}"/>
  </hyperlinks>
  <pageMargins left="0.78740157499999996" right="0.78740157499999996" top="0.984251969" bottom="0.984251969" header="0.4921259845" footer="0.4921259845"/>
  <pageSetup paperSize="9" scale="4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pageSetUpPr fitToPage="1"/>
  </sheetPr>
  <dimension ref="A1:F25"/>
  <sheetViews>
    <sheetView zoomScale="90" zoomScaleNormal="90" workbookViewId="0">
      <selection activeCell="F12" sqref="F12"/>
    </sheetView>
  </sheetViews>
  <sheetFormatPr baseColWidth="10" defaultColWidth="11.42578125" defaultRowHeight="12.75"/>
  <cols>
    <col min="1" max="1" width="21.7109375" style="2" customWidth="1"/>
    <col min="2" max="2" width="17.42578125" style="2" bestFit="1" customWidth="1"/>
    <col min="3" max="3" width="16.42578125" style="2" bestFit="1" customWidth="1"/>
    <col min="4" max="4" width="17.42578125" style="2" bestFit="1" customWidth="1"/>
    <col min="5" max="16384" width="11.42578125" style="2"/>
  </cols>
  <sheetData>
    <row r="1" spans="1:6">
      <c r="A1" s="7" t="s">
        <v>196</v>
      </c>
      <c r="E1" s="28"/>
      <c r="F1" s="28" t="s">
        <v>32</v>
      </c>
    </row>
    <row r="2" spans="1:6">
      <c r="A2" s="2" t="s">
        <v>0</v>
      </c>
    </row>
    <row r="3" spans="1:6" ht="30" customHeight="1">
      <c r="A3" s="51" t="s">
        <v>1</v>
      </c>
    </row>
    <row r="4" spans="1:6" ht="5.25" customHeight="1">
      <c r="A4" s="7" t="s">
        <v>0</v>
      </c>
    </row>
    <row r="5" spans="1:6" s="17" customFormat="1" ht="27.75" customHeight="1">
      <c r="A5" s="16"/>
      <c r="B5" s="8" t="s">
        <v>9</v>
      </c>
      <c r="C5" s="8" t="s">
        <v>10</v>
      </c>
      <c r="D5" s="9" t="s">
        <v>11</v>
      </c>
    </row>
    <row r="6" spans="1:6">
      <c r="A6" s="18" t="s">
        <v>4</v>
      </c>
      <c r="B6" s="135">
        <v>87.407298442447242</v>
      </c>
      <c r="C6" s="135">
        <v>12.592701557552754</v>
      </c>
      <c r="D6" s="22">
        <v>100</v>
      </c>
    </row>
    <row r="7" spans="1:6">
      <c r="A7" s="35" t="s">
        <v>158</v>
      </c>
      <c r="B7" s="135">
        <v>86.435727964232314</v>
      </c>
      <c r="C7" s="135">
        <v>13.564272035767688</v>
      </c>
      <c r="D7" s="22">
        <v>100</v>
      </c>
    </row>
    <row r="8" spans="1:6">
      <c r="A8" s="18" t="s">
        <v>5</v>
      </c>
      <c r="B8" s="135">
        <v>83.295043336435455</v>
      </c>
      <c r="C8" s="135">
        <v>16.704956663564545</v>
      </c>
      <c r="D8" s="22">
        <v>100</v>
      </c>
    </row>
    <row r="9" spans="1:6">
      <c r="A9" s="18" t="s">
        <v>6</v>
      </c>
      <c r="B9" s="135">
        <v>84.722420095678103</v>
      </c>
      <c r="C9" s="135">
        <v>15.277579904321891</v>
      </c>
      <c r="D9" s="22">
        <v>100</v>
      </c>
    </row>
    <row r="10" spans="1:6" ht="22.5" customHeight="1">
      <c r="A10" s="7" t="s">
        <v>7</v>
      </c>
      <c r="B10" s="21">
        <v>86.529013221050633</v>
      </c>
      <c r="C10" s="21">
        <v>13.470986778949372</v>
      </c>
      <c r="D10" s="21">
        <v>100</v>
      </c>
    </row>
    <row r="11" spans="1:6" ht="30" customHeight="1">
      <c r="A11" s="15" t="s">
        <v>0</v>
      </c>
    </row>
    <row r="12" spans="1:6" ht="30" customHeight="1">
      <c r="A12" s="51" t="s">
        <v>8</v>
      </c>
    </row>
    <row r="13" spans="1:6" ht="5.25" customHeight="1">
      <c r="A13" s="7" t="s">
        <v>0</v>
      </c>
    </row>
    <row r="14" spans="1:6" s="17" customFormat="1" ht="27.75" customHeight="1">
      <c r="A14" s="16"/>
      <c r="B14" s="8" t="s">
        <v>9</v>
      </c>
      <c r="C14" s="8" t="s">
        <v>10</v>
      </c>
      <c r="D14" s="9" t="s">
        <v>11</v>
      </c>
    </row>
    <row r="15" spans="1:6">
      <c r="A15" s="18" t="s">
        <v>4</v>
      </c>
      <c r="B15" s="45">
        <v>422371.00219427288</v>
      </c>
      <c r="C15" s="46">
        <v>60850.662038239992</v>
      </c>
      <c r="D15" s="22">
        <v>483221.66423251288</v>
      </c>
    </row>
    <row r="16" spans="1:6">
      <c r="A16" s="35" t="s">
        <v>158</v>
      </c>
      <c r="B16" s="45">
        <v>99537.720183863988</v>
      </c>
      <c r="C16" s="46">
        <v>15620.354524609998</v>
      </c>
      <c r="D16" s="22">
        <v>115158.07470847399</v>
      </c>
    </row>
    <row r="17" spans="1:4">
      <c r="A17" s="18" t="s">
        <v>5</v>
      </c>
      <c r="B17" s="45">
        <v>77669.917102440231</v>
      </c>
      <c r="C17" s="46">
        <v>15576.8284316549</v>
      </c>
      <c r="D17" s="22">
        <v>93246.745534095127</v>
      </c>
    </row>
    <row r="18" spans="1:4">
      <c r="A18" s="18" t="s">
        <v>6</v>
      </c>
      <c r="B18" s="45">
        <v>52573.837720946001</v>
      </c>
      <c r="C18" s="46">
        <v>9480.3831825334983</v>
      </c>
      <c r="D18" s="22">
        <v>62054.220903479501</v>
      </c>
    </row>
    <row r="19" spans="1:4" ht="22.5" customHeight="1">
      <c r="A19" s="7" t="s">
        <v>7</v>
      </c>
      <c r="B19" s="21">
        <v>652152.47720152303</v>
      </c>
      <c r="C19" s="92">
        <v>101528.22817703839</v>
      </c>
      <c r="D19" s="21">
        <v>753680.7053785614</v>
      </c>
    </row>
    <row r="20" spans="1:4">
      <c r="A20" s="7" t="s">
        <v>0</v>
      </c>
      <c r="B20" s="14"/>
      <c r="C20" s="14"/>
      <c r="D20" s="21"/>
    </row>
    <row r="21" spans="1:4">
      <c r="A21" s="5" t="s">
        <v>0</v>
      </c>
    </row>
    <row r="22" spans="1:4">
      <c r="A22" s="5"/>
    </row>
    <row r="23" spans="1:4">
      <c r="A23" s="5" t="s">
        <v>153</v>
      </c>
    </row>
    <row r="24" spans="1:4">
      <c r="A24" s="5" t="s">
        <v>85</v>
      </c>
    </row>
    <row r="25" spans="1:4" s="5" customFormat="1" ht="11.25">
      <c r="A25" s="5" t="s">
        <v>186</v>
      </c>
    </row>
  </sheetData>
  <phoneticPr fontId="4" type="noConversion"/>
  <hyperlinks>
    <hyperlink ref="F1" location="Contenu!A1" display="retour" xr:uid="{00000000-0004-0000-0F00-000000000000}"/>
  </hyperlinks>
  <pageMargins left="0.78740157499999996" right="0.78740157499999996" top="0.984251969" bottom="0.984251969" header="0.4921259845" footer="0.4921259845"/>
  <pageSetup paperSize="9" scale="7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pageSetUpPr fitToPage="1"/>
  </sheetPr>
  <dimension ref="A1:F37"/>
  <sheetViews>
    <sheetView zoomScale="90" zoomScaleNormal="90" workbookViewId="0">
      <selection activeCell="G11" sqref="G11"/>
    </sheetView>
  </sheetViews>
  <sheetFormatPr baseColWidth="10" defaultColWidth="11.42578125" defaultRowHeight="12.75"/>
  <cols>
    <col min="1" max="1" width="25.85546875" style="2" customWidth="1"/>
    <col min="2" max="2" width="17.42578125" style="2" bestFit="1" customWidth="1"/>
    <col min="3" max="3" width="23.85546875" style="2" customWidth="1"/>
    <col min="4" max="4" width="22" style="2" customWidth="1"/>
    <col min="5" max="5" width="17.42578125" style="2" bestFit="1" customWidth="1"/>
    <col min="6" max="6" width="11.42578125" style="26"/>
    <col min="7" max="16384" width="11.42578125" style="2"/>
  </cols>
  <sheetData>
    <row r="1" spans="1:6">
      <c r="A1" s="7" t="s">
        <v>197</v>
      </c>
      <c r="E1" s="28"/>
      <c r="F1" s="28" t="s">
        <v>32</v>
      </c>
    </row>
    <row r="2" spans="1:6">
      <c r="A2" s="2" t="s">
        <v>0</v>
      </c>
    </row>
    <row r="3" spans="1:6" ht="30" customHeight="1">
      <c r="A3" s="51" t="s">
        <v>1</v>
      </c>
    </row>
    <row r="4" spans="1:6" ht="5.25" customHeight="1">
      <c r="A4" s="7" t="s">
        <v>0</v>
      </c>
    </row>
    <row r="5" spans="1:6" s="17" customFormat="1" ht="51">
      <c r="A5" s="16"/>
      <c r="B5" s="8" t="s">
        <v>2</v>
      </c>
      <c r="C5" s="8" t="s">
        <v>159</v>
      </c>
      <c r="D5" s="8" t="s">
        <v>160</v>
      </c>
      <c r="E5" s="8" t="s">
        <v>3</v>
      </c>
      <c r="F5" s="27"/>
    </row>
    <row r="6" spans="1:6">
      <c r="A6" s="18" t="s">
        <v>4</v>
      </c>
      <c r="B6" s="134">
        <v>55.372013615325599</v>
      </c>
      <c r="C6" s="134">
        <v>9.6914548616469691</v>
      </c>
      <c r="D6" s="134">
        <v>34.936531523027433</v>
      </c>
      <c r="E6" s="21">
        <v>100</v>
      </c>
    </row>
    <row r="7" spans="1:6">
      <c r="A7" s="35" t="s">
        <v>158</v>
      </c>
      <c r="B7" s="134">
        <v>41.690574152176715</v>
      </c>
      <c r="C7" s="134">
        <v>25.312848232344265</v>
      </c>
      <c r="D7" s="134">
        <v>32.996577615479012</v>
      </c>
      <c r="E7" s="21">
        <v>99.999999999999986</v>
      </c>
    </row>
    <row r="8" spans="1:6">
      <c r="A8" s="18" t="s">
        <v>5</v>
      </c>
      <c r="B8" s="134">
        <v>44.392526866771604</v>
      </c>
      <c r="C8" s="134">
        <v>13.051578333023246</v>
      </c>
      <c r="D8" s="134">
        <v>42.555894800205159</v>
      </c>
      <c r="E8" s="21">
        <v>100</v>
      </c>
    </row>
    <row r="9" spans="1:6">
      <c r="A9" s="18" t="s">
        <v>6</v>
      </c>
      <c r="B9" s="134">
        <v>36.314621912892129</v>
      </c>
      <c r="C9" s="134">
        <v>13.307360516987025</v>
      </c>
      <c r="D9" s="134">
        <v>50.378017570120846</v>
      </c>
      <c r="E9" s="21">
        <v>100</v>
      </c>
    </row>
    <row r="10" spans="1:6" ht="22.5" customHeight="1">
      <c r="A10" s="7" t="s">
        <v>7</v>
      </c>
      <c r="B10" s="21">
        <v>50.439861320000936</v>
      </c>
      <c r="C10" s="21">
        <v>12.767423290742602</v>
      </c>
      <c r="D10" s="21">
        <v>36.792715389256472</v>
      </c>
      <c r="E10" s="21">
        <v>100.00000000000001</v>
      </c>
    </row>
    <row r="11" spans="1:6" ht="30" customHeight="1">
      <c r="A11" s="15" t="s">
        <v>0</v>
      </c>
    </row>
    <row r="12" spans="1:6" ht="30" customHeight="1">
      <c r="A12" s="51" t="s">
        <v>8</v>
      </c>
    </row>
    <row r="13" spans="1:6" ht="5.25" customHeight="1">
      <c r="A13" s="7" t="s">
        <v>0</v>
      </c>
    </row>
    <row r="14" spans="1:6" s="17" customFormat="1" ht="51">
      <c r="A14" s="16"/>
      <c r="B14" s="8" t="s">
        <v>2</v>
      </c>
      <c r="C14" s="8" t="s">
        <v>159</v>
      </c>
      <c r="D14" s="8" t="s">
        <v>160</v>
      </c>
      <c r="E14" s="8" t="s">
        <v>3</v>
      </c>
      <c r="F14" s="27"/>
    </row>
    <row r="15" spans="1:6">
      <c r="A15" s="18" t="s">
        <v>4</v>
      </c>
      <c r="B15" s="45">
        <v>233875.32884219999</v>
      </c>
      <c r="C15" s="45">
        <v>40933.895026343896</v>
      </c>
      <c r="D15" s="45">
        <v>147561.77832572904</v>
      </c>
      <c r="E15" s="23">
        <v>422371.00219427294</v>
      </c>
    </row>
    <row r="16" spans="1:6">
      <c r="A16" s="35" t="s">
        <v>158</v>
      </c>
      <c r="B16" s="45">
        <v>41497.847042639994</v>
      </c>
      <c r="C16" s="45">
        <v>25195.832044077</v>
      </c>
      <c r="D16" s="45">
        <v>32844.041097147005</v>
      </c>
      <c r="E16" s="23">
        <v>99537.720183864003</v>
      </c>
    </row>
    <row r="17" spans="1:5">
      <c r="A17" s="18" t="s">
        <v>5</v>
      </c>
      <c r="B17" s="45">
        <v>34479.6388171</v>
      </c>
      <c r="C17" s="45">
        <v>10137.1500718192</v>
      </c>
      <c r="D17" s="45">
        <v>33053.128213521006</v>
      </c>
      <c r="E17" s="23">
        <v>77669.917102440202</v>
      </c>
    </row>
    <row r="18" spans="1:5">
      <c r="A18" s="18" t="s">
        <v>6</v>
      </c>
      <c r="B18" s="45">
        <v>19091.990393459004</v>
      </c>
      <c r="C18" s="45">
        <v>6996.1901231419988</v>
      </c>
      <c r="D18" s="45">
        <v>26485.657204345</v>
      </c>
      <c r="E18" s="23">
        <v>52573.837720946001</v>
      </c>
    </row>
    <row r="19" spans="1:5" ht="21.75" customHeight="1">
      <c r="A19" s="7" t="s">
        <v>7</v>
      </c>
      <c r="B19" s="21">
        <v>328944.80509539892</v>
      </c>
      <c r="C19" s="21">
        <v>83263.067265382095</v>
      </c>
      <c r="D19" s="21">
        <v>239944.60484074207</v>
      </c>
      <c r="E19" s="14">
        <v>652152.47720152303</v>
      </c>
    </row>
    <row r="20" spans="1:5">
      <c r="A20" s="6"/>
    </row>
    <row r="21" spans="1:5">
      <c r="A21" s="6"/>
    </row>
    <row r="22" spans="1:5">
      <c r="A22" s="5" t="s">
        <v>153</v>
      </c>
    </row>
    <row r="23" spans="1:5">
      <c r="A23" s="5" t="s">
        <v>85</v>
      </c>
    </row>
    <row r="24" spans="1:5">
      <c r="A24" s="5" t="s">
        <v>186</v>
      </c>
    </row>
    <row r="37" spans="1:1">
      <c r="A37" s="2" t="s">
        <v>54</v>
      </c>
    </row>
  </sheetData>
  <phoneticPr fontId="4" type="noConversion"/>
  <hyperlinks>
    <hyperlink ref="F1" location="Contenu!A1" display="retour" xr:uid="{00000000-0004-0000-1000-000000000000}"/>
  </hyperlinks>
  <pageMargins left="0.78740157499999996" right="0.78740157499999996" top="0.984251969" bottom="0.984251969" header="0.4921259845" footer="0.4921259845"/>
  <pageSetup paperSize="9" scale="8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dimension ref="A1:S57"/>
  <sheetViews>
    <sheetView zoomScale="106" zoomScaleNormal="106" workbookViewId="0">
      <selection activeCell="U15" sqref="U15"/>
    </sheetView>
  </sheetViews>
  <sheetFormatPr baseColWidth="10" defaultColWidth="11.42578125" defaultRowHeight="12.75"/>
  <cols>
    <col min="1" max="1" width="4.42578125" style="58" customWidth="1"/>
    <col min="2" max="2" width="48.7109375" style="58" bestFit="1" customWidth="1"/>
    <col min="3" max="3" width="11.5703125" style="58" customWidth="1"/>
    <col min="4" max="4" width="12" style="58" customWidth="1"/>
    <col min="5" max="5" width="10.28515625" style="58" customWidth="1"/>
    <col min="6" max="6" width="12.5703125" style="58" customWidth="1"/>
    <col min="7" max="7" width="15.5703125" style="58" customWidth="1"/>
    <col min="8" max="8" width="12" style="58" customWidth="1"/>
    <col min="9" max="16" width="10.7109375" style="58" customWidth="1"/>
    <col min="17" max="17" width="11.42578125" style="58" customWidth="1"/>
    <col min="18" max="19" width="10.7109375" style="58" customWidth="1"/>
    <col min="20" max="16384" width="11.42578125" style="58"/>
  </cols>
  <sheetData>
    <row r="1" spans="1:19">
      <c r="A1" s="100" t="s">
        <v>198</v>
      </c>
      <c r="B1" s="91"/>
      <c r="C1" s="91"/>
      <c r="D1" s="91"/>
      <c r="E1" s="91"/>
      <c r="F1" s="101"/>
      <c r="G1" s="28" t="s">
        <v>32</v>
      </c>
      <c r="H1" s="91"/>
      <c r="I1" s="91"/>
      <c r="J1" s="91"/>
      <c r="K1" s="91"/>
      <c r="L1" s="91"/>
      <c r="M1" s="91"/>
      <c r="N1" s="91"/>
      <c r="O1" s="91"/>
      <c r="P1" s="91"/>
      <c r="Q1" s="91"/>
      <c r="R1" s="91"/>
      <c r="S1" s="91"/>
    </row>
    <row r="2" spans="1:19">
      <c r="A2" s="102" t="s">
        <v>0</v>
      </c>
      <c r="B2" s="91"/>
      <c r="C2" s="91"/>
      <c r="D2" s="91"/>
      <c r="E2" s="91"/>
      <c r="F2" s="91"/>
      <c r="G2" s="91"/>
      <c r="H2" s="91"/>
      <c r="I2" s="91"/>
      <c r="J2" s="91"/>
      <c r="K2" s="91"/>
      <c r="L2" s="91"/>
      <c r="M2" s="91"/>
      <c r="N2" s="91"/>
      <c r="O2" s="91"/>
      <c r="P2" s="91"/>
      <c r="Q2" s="91"/>
      <c r="R2" s="91"/>
      <c r="S2" s="91"/>
    </row>
    <row r="3" spans="1:19">
      <c r="A3" s="102" t="s">
        <v>0</v>
      </c>
      <c r="B3" s="91"/>
      <c r="C3" s="91"/>
      <c r="D3" s="91"/>
      <c r="E3" s="91"/>
      <c r="F3" s="91"/>
      <c r="G3" s="91"/>
      <c r="H3" s="91"/>
      <c r="I3" s="91"/>
      <c r="J3" s="91"/>
      <c r="K3" s="91"/>
      <c r="L3" s="91"/>
      <c r="M3" s="91"/>
      <c r="N3" s="91"/>
      <c r="O3" s="91"/>
      <c r="P3" s="91"/>
      <c r="Q3" s="91"/>
      <c r="R3" s="91"/>
      <c r="S3" s="91"/>
    </row>
    <row r="4" spans="1:19">
      <c r="A4" s="103"/>
      <c r="B4" s="104"/>
      <c r="C4" s="103" t="s">
        <v>61</v>
      </c>
      <c r="D4" s="103" t="s">
        <v>67</v>
      </c>
      <c r="E4" s="103" t="s">
        <v>56</v>
      </c>
      <c r="F4" s="103" t="s">
        <v>66</v>
      </c>
      <c r="G4" s="103" t="s">
        <v>64</v>
      </c>
      <c r="H4" s="103" t="s">
        <v>65</v>
      </c>
      <c r="I4" s="103" t="s">
        <v>57</v>
      </c>
      <c r="J4" s="103" t="s">
        <v>58</v>
      </c>
      <c r="K4" s="103" t="s">
        <v>82</v>
      </c>
      <c r="L4" s="103" t="s">
        <v>171</v>
      </c>
      <c r="M4" s="103" t="s">
        <v>172</v>
      </c>
      <c r="N4" s="103" t="s">
        <v>173</v>
      </c>
      <c r="O4" s="103" t="s">
        <v>59</v>
      </c>
      <c r="P4" s="103" t="s">
        <v>63</v>
      </c>
      <c r="Q4" s="103" t="s">
        <v>62</v>
      </c>
      <c r="R4" s="103" t="s">
        <v>60</v>
      </c>
      <c r="S4" s="103" t="s">
        <v>161</v>
      </c>
    </row>
    <row r="5" spans="1:19" ht="15" customHeight="1">
      <c r="A5" s="106" t="s">
        <v>136</v>
      </c>
      <c r="B5" s="107"/>
      <c r="C5" s="108"/>
      <c r="D5" s="108"/>
      <c r="E5" s="108"/>
      <c r="F5" s="108"/>
      <c r="G5" s="108"/>
      <c r="H5" s="108"/>
      <c r="I5" s="109"/>
      <c r="J5" s="108"/>
      <c r="K5" s="108"/>
      <c r="L5" s="108"/>
      <c r="M5" s="108"/>
      <c r="N5" s="108"/>
      <c r="O5" s="108"/>
      <c r="P5" s="108"/>
      <c r="Q5" s="108"/>
      <c r="R5" s="108"/>
      <c r="S5" s="108"/>
    </row>
    <row r="6" spans="1:19" ht="12.75" customHeight="1">
      <c r="A6" s="106"/>
      <c r="B6" s="108" t="s">
        <v>126</v>
      </c>
      <c r="C6" s="108">
        <v>18648.428310334955</v>
      </c>
      <c r="D6" s="108">
        <v>22439.940017513134</v>
      </c>
      <c r="E6" s="108">
        <v>15389.030096385541</v>
      </c>
      <c r="F6" s="108">
        <v>23160.364042113735</v>
      </c>
      <c r="G6" s="108">
        <v>25787.070422535213</v>
      </c>
      <c r="H6" s="108">
        <v>23990.416710796915</v>
      </c>
      <c r="I6" s="108">
        <v>22760.674024489796</v>
      </c>
      <c r="J6" s="108">
        <v>25018.870807843137</v>
      </c>
      <c r="K6" s="108">
        <v>20147.432426821193</v>
      </c>
      <c r="L6" s="108">
        <v>19411.865704241947</v>
      </c>
      <c r="M6" s="108">
        <v>27600.726256703911</v>
      </c>
      <c r="N6" s="108">
        <v>30315.012853470438</v>
      </c>
      <c r="O6" s="108">
        <v>27767.552939042092</v>
      </c>
      <c r="P6" s="108">
        <v>27689.854014598539</v>
      </c>
      <c r="Q6" s="108">
        <v>33536.525727069355</v>
      </c>
      <c r="R6" s="108">
        <v>26143.396808560308</v>
      </c>
      <c r="S6" s="108">
        <v>22075.116475465384</v>
      </c>
    </row>
    <row r="7" spans="1:19" ht="12.75" customHeight="1">
      <c r="A7" s="106"/>
      <c r="B7" s="108" t="s">
        <v>88</v>
      </c>
      <c r="C7" s="108">
        <v>29864.084348151526</v>
      </c>
      <c r="D7" s="108">
        <v>26801.041595872455</v>
      </c>
      <c r="E7" s="108">
        <v>28392.383790364933</v>
      </c>
      <c r="F7" s="108">
        <v>32158.8721236944</v>
      </c>
      <c r="G7" s="108">
        <v>34383.971267401059</v>
      </c>
      <c r="H7" s="108">
        <v>27492.669476352028</v>
      </c>
      <c r="I7" s="108">
        <v>27226.191263810975</v>
      </c>
      <c r="J7" s="108">
        <v>26516.565723964824</v>
      </c>
      <c r="K7" s="108">
        <v>24055.631797868049</v>
      </c>
      <c r="L7" s="108">
        <v>26720.601494623152</v>
      </c>
      <c r="M7" s="108">
        <v>29613.812968407616</v>
      </c>
      <c r="N7" s="108">
        <v>35688.106527143027</v>
      </c>
      <c r="O7" s="108">
        <v>32919.169362453751</v>
      </c>
      <c r="P7" s="108">
        <v>25821.804568339296</v>
      </c>
      <c r="Q7" s="108">
        <v>34274.975516851635</v>
      </c>
      <c r="R7" s="108">
        <v>28516.975788727719</v>
      </c>
      <c r="S7" s="108">
        <v>28744.373013780129</v>
      </c>
    </row>
    <row r="8" spans="1:19" ht="21" customHeight="1">
      <c r="A8" s="106" t="s">
        <v>137</v>
      </c>
      <c r="B8" s="107"/>
      <c r="C8" s="91"/>
      <c r="D8" s="91"/>
      <c r="E8" s="91"/>
      <c r="F8" s="91"/>
      <c r="G8" s="91"/>
      <c r="H8" s="91"/>
      <c r="I8" s="91"/>
      <c r="J8" s="91"/>
      <c r="K8" s="91"/>
      <c r="L8" s="91"/>
      <c r="M8" s="91"/>
      <c r="N8" s="91"/>
      <c r="O8" s="91"/>
      <c r="P8" s="91"/>
      <c r="Q8" s="91"/>
      <c r="R8" s="91"/>
      <c r="S8" s="91"/>
    </row>
    <row r="9" spans="1:19" ht="12.75" customHeight="1">
      <c r="A9" s="106"/>
      <c r="B9" s="108" t="s">
        <v>126</v>
      </c>
      <c r="C9" s="108">
        <v>28956.018807987402</v>
      </c>
      <c r="D9" s="108">
        <v>33544.457810858141</v>
      </c>
      <c r="E9" s="108">
        <v>23446.479959839358</v>
      </c>
      <c r="F9" s="108">
        <v>34834.069663358372</v>
      </c>
      <c r="G9" s="108">
        <v>48272.119718309856</v>
      </c>
      <c r="H9" s="108">
        <v>40023.380964781492</v>
      </c>
      <c r="I9" s="108">
        <v>40207.619167346944</v>
      </c>
      <c r="J9" s="108">
        <v>42088.858413333328</v>
      </c>
      <c r="K9" s="108">
        <v>32198.882082450335</v>
      </c>
      <c r="L9" s="108">
        <v>26438.545474941086</v>
      </c>
      <c r="M9" s="108">
        <v>46812.109915642461</v>
      </c>
      <c r="N9" s="108">
        <v>49932.442159383034</v>
      </c>
      <c r="O9" s="108">
        <v>40525.977025108856</v>
      </c>
      <c r="P9" s="108">
        <v>44433.868613138686</v>
      </c>
      <c r="Q9" s="108">
        <v>48438.843400447426</v>
      </c>
      <c r="R9" s="108">
        <v>41614.371923112834</v>
      </c>
      <c r="S9" s="108">
        <v>34443.91608552957</v>
      </c>
    </row>
    <row r="10" spans="1:19" ht="12.75" customHeight="1">
      <c r="A10" s="106"/>
      <c r="B10" s="108" t="s">
        <v>88</v>
      </c>
      <c r="C10" s="108">
        <v>46370.931301977675</v>
      </c>
      <c r="D10" s="108">
        <v>40063.672558757164</v>
      </c>
      <c r="E10" s="108">
        <v>43258.181534729345</v>
      </c>
      <c r="F10" s="108">
        <v>48368.168557922494</v>
      </c>
      <c r="G10" s="108">
        <v>64365.092669093159</v>
      </c>
      <c r="H10" s="108">
        <v>45866.213890967687</v>
      </c>
      <c r="I10" s="108">
        <v>48096.129689955385</v>
      </c>
      <c r="J10" s="108">
        <v>44608.407347222608</v>
      </c>
      <c r="K10" s="108">
        <v>38444.821914243534</v>
      </c>
      <c r="L10" s="108">
        <v>36392.887139075778</v>
      </c>
      <c r="M10" s="108">
        <v>50226.398204346602</v>
      </c>
      <c r="N10" s="108">
        <v>58782.568345190994</v>
      </c>
      <c r="O10" s="108">
        <v>48044.618990991665</v>
      </c>
      <c r="P10" s="108">
        <v>41436.212373630588</v>
      </c>
      <c r="Q10" s="108">
        <v>49505.43133556813</v>
      </c>
      <c r="R10" s="108">
        <v>45392.572559888038</v>
      </c>
      <c r="S10" s="108">
        <v>44782.140842348912</v>
      </c>
    </row>
    <row r="11" spans="1:19" ht="21" customHeight="1">
      <c r="A11" s="140" t="s">
        <v>128</v>
      </c>
      <c r="B11" s="141"/>
      <c r="C11" s="105"/>
      <c r="D11" s="105"/>
      <c r="E11" s="105"/>
      <c r="F11" s="105"/>
      <c r="G11" s="105"/>
      <c r="H11" s="105"/>
      <c r="I11" s="105"/>
      <c r="J11" s="105"/>
      <c r="K11" s="105"/>
      <c r="L11" s="105"/>
      <c r="M11" s="105"/>
      <c r="N11" s="105"/>
      <c r="O11" s="105"/>
      <c r="P11" s="105"/>
      <c r="Q11" s="105"/>
      <c r="R11" s="105"/>
      <c r="S11" s="105"/>
    </row>
    <row r="12" spans="1:19" ht="12.75" customHeight="1">
      <c r="A12" s="143"/>
      <c r="B12" s="142" t="s">
        <v>134</v>
      </c>
      <c r="C12" s="98">
        <v>18.852334068090762</v>
      </c>
      <c r="D12" s="98">
        <v>10.950501624999871</v>
      </c>
      <c r="E12" s="98">
        <v>20.802004701804645</v>
      </c>
      <c r="F12" s="98">
        <v>12.77443979258987</v>
      </c>
      <c r="G12" s="98">
        <v>12.308069270650284</v>
      </c>
      <c r="H12" s="98">
        <v>21.9265756193927</v>
      </c>
      <c r="I12" s="98">
        <v>14.972223588853522</v>
      </c>
      <c r="J12" s="98">
        <v>10.474010685720424</v>
      </c>
      <c r="K12" s="98">
        <v>15.637931285160153</v>
      </c>
      <c r="L12" s="98">
        <v>16.615785411350071</v>
      </c>
      <c r="M12" s="98">
        <v>11.792048748672089</v>
      </c>
      <c r="N12" s="98">
        <v>9.875199786556772</v>
      </c>
      <c r="O12" s="98">
        <v>13.082357647492366</v>
      </c>
      <c r="P12" s="98">
        <v>8.940075932423996</v>
      </c>
      <c r="Q12" s="98">
        <v>8.3177577999753769</v>
      </c>
      <c r="R12" s="98">
        <v>10.677718470614066</v>
      </c>
      <c r="S12" s="98">
        <v>14.723586660425594</v>
      </c>
    </row>
    <row r="13" spans="1:19" ht="12.75" customHeight="1">
      <c r="A13" s="143"/>
      <c r="B13" s="142" t="s">
        <v>89</v>
      </c>
      <c r="C13" s="98">
        <v>144.00666951491493</v>
      </c>
      <c r="D13" s="98">
        <v>77.823051246221382</v>
      </c>
      <c r="E13" s="98">
        <v>244.09195709825647</v>
      </c>
      <c r="F13" s="98">
        <v>105.77208114719895</v>
      </c>
      <c r="G13" s="147">
        <v>0</v>
      </c>
      <c r="H13" s="98">
        <v>350.90823606196619</v>
      </c>
      <c r="I13" s="98">
        <v>57.622473009075058</v>
      </c>
      <c r="J13" s="98">
        <v>278.00108714778077</v>
      </c>
      <c r="K13" s="98">
        <v>197.32686767849816</v>
      </c>
      <c r="L13" s="98">
        <v>56.309743269676048</v>
      </c>
      <c r="M13" s="116">
        <v>0</v>
      </c>
      <c r="N13" s="98">
        <v>127.91874233186331</v>
      </c>
      <c r="O13" s="98">
        <v>86.034639753646132</v>
      </c>
      <c r="P13" s="98">
        <v>96.949446737106214</v>
      </c>
      <c r="Q13" s="98">
        <v>61.317498219734915</v>
      </c>
      <c r="R13" s="98">
        <v>98.247852087490159</v>
      </c>
      <c r="S13" s="98">
        <v>119.60248798117249</v>
      </c>
    </row>
    <row r="14" spans="1:19" ht="12.75" customHeight="1">
      <c r="A14" s="143"/>
      <c r="B14" s="142" t="s">
        <v>90</v>
      </c>
      <c r="C14" s="98">
        <v>24.648603910321619</v>
      </c>
      <c r="D14" s="98">
        <v>12.936978623842291</v>
      </c>
      <c r="E14" s="98">
        <v>28.311712189709294</v>
      </c>
      <c r="F14" s="98">
        <v>21.330567794397798</v>
      </c>
      <c r="G14" s="98">
        <v>12.328142505626618</v>
      </c>
      <c r="H14" s="98">
        <v>24.87926329709698</v>
      </c>
      <c r="I14" s="98">
        <v>20.228171261889599</v>
      </c>
      <c r="J14" s="98">
        <v>10.907423323884686</v>
      </c>
      <c r="K14" s="98">
        <v>19.438532777187607</v>
      </c>
      <c r="L14" s="98">
        <v>23.961761799438623</v>
      </c>
      <c r="M14" s="98">
        <v>12.371519224254046</v>
      </c>
      <c r="N14" s="98">
        <v>11.78396090297943</v>
      </c>
      <c r="O14" s="98">
        <v>15.488995672847595</v>
      </c>
      <c r="P14" s="98">
        <v>10.841147691279119</v>
      </c>
      <c r="Q14" s="98">
        <v>11.305870433328169</v>
      </c>
      <c r="R14" s="98">
        <v>12.921375039499258</v>
      </c>
      <c r="S14" s="98">
        <v>19.213641453468608</v>
      </c>
    </row>
    <row r="15" spans="1:19" ht="12.75" customHeight="1">
      <c r="A15" s="143"/>
      <c r="B15" s="142" t="s">
        <v>135</v>
      </c>
      <c r="C15" s="98">
        <v>21.046263690599726</v>
      </c>
      <c r="D15" s="98">
        <v>11.092935423841579</v>
      </c>
      <c r="E15" s="98">
        <v>25.369192915985455</v>
      </c>
      <c r="F15" s="98">
        <v>17.750838133212934</v>
      </c>
      <c r="G15" s="98">
        <v>12.308069270650284</v>
      </c>
      <c r="H15" s="98">
        <v>23.232114993169908</v>
      </c>
      <c r="I15" s="98">
        <v>14.972223588853522</v>
      </c>
      <c r="J15" s="98">
        <v>10.495625542738701</v>
      </c>
      <c r="K15" s="98">
        <v>17.695373787166762</v>
      </c>
      <c r="L15" s="98">
        <v>16.808961711304324</v>
      </c>
      <c r="M15" s="98">
        <v>12.371519224254046</v>
      </c>
      <c r="N15" s="98">
        <v>10.789980605192932</v>
      </c>
      <c r="O15" s="98">
        <v>13.125910604571125</v>
      </c>
      <c r="P15" s="98">
        <v>9.7507883339771944</v>
      </c>
      <c r="Q15" s="98">
        <v>9.5457936340014999</v>
      </c>
      <c r="R15" s="98">
        <v>11.41950318857173</v>
      </c>
      <c r="S15" s="98">
        <v>16.554267363397457</v>
      </c>
    </row>
    <row r="16" spans="1:19" ht="21" customHeight="1">
      <c r="A16" s="140" t="s">
        <v>127</v>
      </c>
      <c r="B16" s="141"/>
      <c r="C16" s="91"/>
      <c r="D16" s="98"/>
      <c r="E16" s="91"/>
      <c r="F16" s="91"/>
      <c r="G16" s="91"/>
      <c r="H16" s="91"/>
      <c r="I16" s="91"/>
      <c r="J16" s="91"/>
      <c r="K16" s="91"/>
      <c r="L16" s="91"/>
      <c r="M16" s="91"/>
      <c r="N16" s="91"/>
      <c r="O16" s="91"/>
      <c r="P16" s="91"/>
      <c r="Q16" s="91"/>
      <c r="R16" s="91"/>
      <c r="S16" s="91"/>
    </row>
    <row r="17" spans="1:19" ht="12.75" customHeight="1">
      <c r="A17" s="140"/>
      <c r="B17" s="142" t="s">
        <v>134</v>
      </c>
      <c r="C17" s="98">
        <v>9.5110062741753811</v>
      </c>
      <c r="D17" s="98">
        <v>5.9165670711045637</v>
      </c>
      <c r="E17" s="98">
        <v>13.033275165570839</v>
      </c>
      <c r="F17" s="98">
        <v>9.0304644189954413</v>
      </c>
      <c r="G17" s="98">
        <v>6.409093749237516</v>
      </c>
      <c r="H17" s="98">
        <v>9.3266476622732739</v>
      </c>
      <c r="I17" s="98">
        <v>8.2532785748264974</v>
      </c>
      <c r="J17" s="98">
        <v>6.4134104442570168</v>
      </c>
      <c r="K17" s="98">
        <v>8.7593855595902976</v>
      </c>
      <c r="L17" s="98">
        <v>11.994217655431406</v>
      </c>
      <c r="M17" s="98">
        <v>6.9499807825266018</v>
      </c>
      <c r="N17" s="98">
        <v>5.742959923853749</v>
      </c>
      <c r="O17" s="98">
        <v>8.053154924020598</v>
      </c>
      <c r="P17" s="98">
        <v>6.8513434665802411</v>
      </c>
      <c r="Q17" s="98">
        <v>5.7645910018602544</v>
      </c>
      <c r="R17" s="98">
        <v>6.4931307456867584</v>
      </c>
      <c r="S17" s="98">
        <v>8.6990601973199553</v>
      </c>
    </row>
    <row r="18" spans="1:19" ht="12.75" customHeight="1">
      <c r="A18" s="143"/>
      <c r="B18" s="142" t="s">
        <v>89</v>
      </c>
      <c r="C18" s="98">
        <v>68.465898819710119</v>
      </c>
      <c r="D18" s="98">
        <v>32.509270738480552</v>
      </c>
      <c r="E18" s="98">
        <v>143.00624686411854</v>
      </c>
      <c r="F18" s="98">
        <v>63.863021559063661</v>
      </c>
      <c r="G18" s="98">
        <v>65.942545919913229</v>
      </c>
      <c r="H18" s="98">
        <v>104.66138795551682</v>
      </c>
      <c r="I18" s="98">
        <v>19.754235380632188</v>
      </c>
      <c r="J18" s="98">
        <v>107.65170595025174</v>
      </c>
      <c r="K18" s="98">
        <v>96.961828596113421</v>
      </c>
      <c r="L18" s="98">
        <v>41.622922382563843</v>
      </c>
      <c r="M18" s="116">
        <v>0</v>
      </c>
      <c r="N18" s="98">
        <v>47.641637476784389</v>
      </c>
      <c r="O18" s="98">
        <v>51.650202840916485</v>
      </c>
      <c r="P18" s="98">
        <v>49.748568194447621</v>
      </c>
      <c r="Q18" s="98">
        <v>46.100807947805691</v>
      </c>
      <c r="R18" s="98">
        <v>62.966308574640081</v>
      </c>
      <c r="S18" s="98">
        <v>63.62373254406338</v>
      </c>
    </row>
    <row r="19" spans="1:19" ht="12.75" customHeight="1">
      <c r="A19" s="143"/>
      <c r="B19" s="142" t="s">
        <v>90</v>
      </c>
      <c r="C19" s="98">
        <v>15.185932274184259</v>
      </c>
      <c r="D19" s="98">
        <v>8.3607506587754568</v>
      </c>
      <c r="E19" s="98">
        <v>19.259143625928594</v>
      </c>
      <c r="F19" s="98">
        <v>15.751126696788633</v>
      </c>
      <c r="G19" s="98">
        <v>8.4557208574297604</v>
      </c>
      <c r="H19" s="98">
        <v>11.37062984407822</v>
      </c>
      <c r="I19" s="98">
        <v>14.62723102930854</v>
      </c>
      <c r="J19" s="98">
        <v>7.6074118412733158</v>
      </c>
      <c r="K19" s="98">
        <v>14.258992692610775</v>
      </c>
      <c r="L19" s="98">
        <v>19.653870974007713</v>
      </c>
      <c r="M19" s="98">
        <v>10.159650594064425</v>
      </c>
      <c r="N19" s="98">
        <v>8.5843072687281285</v>
      </c>
      <c r="O19" s="98">
        <v>10.307219889220317</v>
      </c>
      <c r="P19" s="98">
        <v>8.8698488325389064</v>
      </c>
      <c r="Q19" s="98">
        <v>8.7242775476947134</v>
      </c>
      <c r="R19" s="98">
        <v>11.88799231336664</v>
      </c>
      <c r="S19" s="98">
        <v>13.330266090047475</v>
      </c>
    </row>
    <row r="20" spans="1:19" ht="12.75" customHeight="1">
      <c r="A20" s="143"/>
      <c r="B20" s="142" t="s">
        <v>135</v>
      </c>
      <c r="C20" s="98">
        <v>12.42911827477208</v>
      </c>
      <c r="D20" s="98">
        <v>6.6503979555369064</v>
      </c>
      <c r="E20" s="98">
        <v>16.973291959815626</v>
      </c>
      <c r="F20" s="98">
        <v>12.634871638441634</v>
      </c>
      <c r="G20" s="98">
        <v>7.4946875119520548</v>
      </c>
      <c r="H20" s="98">
        <v>10.256357891362997</v>
      </c>
      <c r="I20" s="98">
        <v>8.404230386063567</v>
      </c>
      <c r="J20" s="98">
        <v>7.1053021944909869</v>
      </c>
      <c r="K20" s="98">
        <v>12.430927855001629</v>
      </c>
      <c r="L20" s="98">
        <v>13.350103705782713</v>
      </c>
      <c r="M20" s="98">
        <v>10.159650594064425</v>
      </c>
      <c r="N20" s="98">
        <v>7.2736964534279576</v>
      </c>
      <c r="O20" s="98">
        <v>8.5925136092726326</v>
      </c>
      <c r="P20" s="98">
        <v>7.5277071934040238</v>
      </c>
      <c r="Q20" s="98">
        <v>7.3359893573287023</v>
      </c>
      <c r="R20" s="98">
        <v>9.9999997789883306</v>
      </c>
      <c r="S20" s="98">
        <v>11.021146392754662</v>
      </c>
    </row>
    <row r="21" spans="1:19" ht="21" customHeight="1">
      <c r="A21" s="106" t="s">
        <v>91</v>
      </c>
      <c r="B21" s="108"/>
      <c r="C21" s="108"/>
      <c r="D21" s="108"/>
      <c r="E21" s="108"/>
      <c r="F21" s="108"/>
      <c r="G21" s="108"/>
      <c r="H21" s="108"/>
      <c r="I21" s="108"/>
      <c r="J21" s="108"/>
      <c r="K21" s="108"/>
      <c r="L21" s="105"/>
      <c r="M21" s="105"/>
      <c r="N21" s="105"/>
      <c r="O21" s="105"/>
      <c r="P21" s="105"/>
      <c r="Q21" s="105"/>
      <c r="R21" s="105"/>
      <c r="S21" s="105"/>
    </row>
    <row r="22" spans="1:19" ht="12.75" customHeight="1">
      <c r="A22" s="106"/>
      <c r="B22" s="112" t="s">
        <v>92</v>
      </c>
      <c r="C22" s="108"/>
      <c r="D22" s="108"/>
      <c r="E22" s="108"/>
      <c r="F22" s="108"/>
      <c r="G22" s="108"/>
      <c r="H22" s="108"/>
      <c r="I22" s="108"/>
      <c r="J22" s="108"/>
      <c r="K22" s="108"/>
      <c r="L22" s="105"/>
      <c r="M22" s="105"/>
      <c r="N22" s="105"/>
      <c r="O22" s="105"/>
      <c r="P22" s="105"/>
      <c r="Q22" s="105"/>
      <c r="R22" s="105"/>
      <c r="S22" s="105"/>
    </row>
    <row r="23" spans="1:19" ht="12.75" customHeight="1">
      <c r="A23" s="106"/>
      <c r="B23" s="108" t="s">
        <v>93</v>
      </c>
      <c r="C23" s="108">
        <v>101143373.6963</v>
      </c>
      <c r="D23" s="108">
        <v>19153885.409999996</v>
      </c>
      <c r="E23" s="108">
        <v>29190867.550000001</v>
      </c>
      <c r="F23" s="108">
        <v>129861411.70500001</v>
      </c>
      <c r="G23" s="108">
        <v>27418564</v>
      </c>
      <c r="H23" s="108">
        <v>93414571.171800002</v>
      </c>
      <c r="I23" s="108">
        <v>19701733.392000001</v>
      </c>
      <c r="J23" s="108">
        <v>21465317.790799998</v>
      </c>
      <c r="K23" s="108">
        <v>97240623.889000013</v>
      </c>
      <c r="L23" s="108">
        <v>67312536.779200003</v>
      </c>
      <c r="M23" s="108">
        <v>16758735.3498</v>
      </c>
      <c r="N23" s="108">
        <v>19423720</v>
      </c>
      <c r="O23" s="108">
        <v>27922398.170300003</v>
      </c>
      <c r="P23" s="108">
        <v>6087440</v>
      </c>
      <c r="Q23" s="108">
        <v>21652163</v>
      </c>
      <c r="R23" s="108">
        <v>53474467.921199992</v>
      </c>
      <c r="S23" s="108">
        <v>751221809.82539999</v>
      </c>
    </row>
    <row r="24" spans="1:19" ht="12.75" customHeight="1">
      <c r="A24" s="106"/>
      <c r="B24" s="108" t="s">
        <v>94</v>
      </c>
      <c r="C24" s="108">
        <v>65138960.088</v>
      </c>
      <c r="D24" s="108">
        <v>12813205.75</v>
      </c>
      <c r="E24" s="108">
        <v>19159342.469999999</v>
      </c>
      <c r="F24" s="108">
        <v>86341837.149000004</v>
      </c>
      <c r="G24" s="108">
        <v>14647056</v>
      </c>
      <c r="H24" s="108">
        <v>55993632.603</v>
      </c>
      <c r="I24" s="108">
        <v>11152730.272</v>
      </c>
      <c r="J24" s="108">
        <v>12759624.112</v>
      </c>
      <c r="K24" s="108">
        <v>60845245.928999998</v>
      </c>
      <c r="L24" s="108">
        <v>49422610.082999997</v>
      </c>
      <c r="M24" s="108">
        <v>9881059.9999000002</v>
      </c>
      <c r="N24" s="108">
        <v>11792540</v>
      </c>
      <c r="O24" s="108">
        <v>19131843.975000001</v>
      </c>
      <c r="P24" s="108">
        <v>3793510</v>
      </c>
      <c r="Q24" s="108">
        <v>14990827</v>
      </c>
      <c r="R24" s="108">
        <v>33594264.898999996</v>
      </c>
      <c r="S24" s="108">
        <v>481458290.32990003</v>
      </c>
    </row>
    <row r="25" spans="1:19" ht="12.75" customHeight="1">
      <c r="A25" s="106"/>
      <c r="B25" s="108" t="s">
        <v>158</v>
      </c>
      <c r="C25" s="108">
        <v>14349340.231000001</v>
      </c>
      <c r="D25" s="108">
        <v>4277471.01</v>
      </c>
      <c r="E25" s="108">
        <v>4793785.25</v>
      </c>
      <c r="F25" s="108">
        <v>17439607.588</v>
      </c>
      <c r="G25" s="108">
        <v>2796595</v>
      </c>
      <c r="H25" s="108">
        <v>18551875.596999999</v>
      </c>
      <c r="I25" s="108">
        <v>2679377.182</v>
      </c>
      <c r="J25" s="108">
        <v>3973180.1019000001</v>
      </c>
      <c r="K25" s="108">
        <v>11029666.609999999</v>
      </c>
      <c r="L25" s="108">
        <v>8066055.0798000004</v>
      </c>
      <c r="M25" s="108">
        <v>3688470.3498999998</v>
      </c>
      <c r="N25" s="108">
        <v>2943729</v>
      </c>
      <c r="O25" s="108">
        <v>3797617.3711000001</v>
      </c>
      <c r="P25" s="108">
        <v>479760</v>
      </c>
      <c r="Q25" s="108">
        <v>4180282</v>
      </c>
      <c r="R25" s="108">
        <v>11755535.259</v>
      </c>
      <c r="S25" s="108">
        <v>114802347.62969999</v>
      </c>
    </row>
    <row r="26" spans="1:19" ht="12.75" customHeight="1">
      <c r="A26" s="106"/>
      <c r="B26" s="98" t="s">
        <v>95</v>
      </c>
      <c r="C26" s="108">
        <v>16443549.706</v>
      </c>
      <c r="D26" s="108">
        <v>1668515.5</v>
      </c>
      <c r="E26" s="108">
        <v>3208407.98</v>
      </c>
      <c r="F26" s="108">
        <v>11776966.482000001</v>
      </c>
      <c r="G26" s="108">
        <v>6733742</v>
      </c>
      <c r="H26" s="108">
        <v>14400229.166999999</v>
      </c>
      <c r="I26" s="108">
        <v>2820078.5565999998</v>
      </c>
      <c r="J26" s="108">
        <v>2646008.7099000001</v>
      </c>
      <c r="K26" s="108">
        <v>13645270.34</v>
      </c>
      <c r="L26" s="108">
        <v>6375487.4563999996</v>
      </c>
      <c r="M26" s="108">
        <v>2041492</v>
      </c>
      <c r="N26" s="108">
        <v>2685815</v>
      </c>
      <c r="O26" s="108">
        <v>3119810.5567999999</v>
      </c>
      <c r="P26" s="108">
        <v>943860</v>
      </c>
      <c r="Q26" s="108">
        <v>2144837</v>
      </c>
      <c r="R26" s="108">
        <v>2325820.2738000001</v>
      </c>
      <c r="S26" s="108">
        <v>92979890.728499979</v>
      </c>
    </row>
    <row r="27" spans="1:19" ht="12.75" customHeight="1">
      <c r="A27" s="106"/>
      <c r="B27" s="108" t="s">
        <v>96</v>
      </c>
      <c r="C27" s="108">
        <v>5211523.6712999996</v>
      </c>
      <c r="D27" s="108">
        <v>394693.15</v>
      </c>
      <c r="E27" s="108">
        <v>2029331.85</v>
      </c>
      <c r="F27" s="108">
        <v>14303000.486</v>
      </c>
      <c r="G27" s="108">
        <v>3241171</v>
      </c>
      <c r="H27" s="108">
        <v>4468833.8048</v>
      </c>
      <c r="I27" s="108">
        <v>3049547.3813999998</v>
      </c>
      <c r="J27" s="108">
        <v>2086504.8670000001</v>
      </c>
      <c r="K27" s="108">
        <v>11720441.01</v>
      </c>
      <c r="L27" s="108">
        <v>3448384.16</v>
      </c>
      <c r="M27" s="108">
        <v>1147713</v>
      </c>
      <c r="N27" s="108">
        <v>2001636</v>
      </c>
      <c r="O27" s="108">
        <v>1873126.2674</v>
      </c>
      <c r="P27" s="108">
        <v>870310</v>
      </c>
      <c r="Q27" s="108">
        <v>336217</v>
      </c>
      <c r="R27" s="108">
        <v>5798847.4894000003</v>
      </c>
      <c r="S27" s="108">
        <v>61981281.1373</v>
      </c>
    </row>
    <row r="28" spans="1:19" ht="21" customHeight="1">
      <c r="A28" s="102"/>
      <c r="B28" s="111" t="s">
        <v>97</v>
      </c>
      <c r="C28" s="98"/>
      <c r="D28" s="98"/>
      <c r="E28" s="98"/>
      <c r="F28" s="98"/>
      <c r="G28" s="98"/>
      <c r="H28" s="98"/>
      <c r="I28" s="98"/>
      <c r="J28" s="98"/>
      <c r="K28" s="105"/>
      <c r="L28" s="105"/>
      <c r="M28" s="105"/>
      <c r="N28" s="105"/>
      <c r="O28" s="105"/>
      <c r="P28" s="105"/>
      <c r="Q28" s="105"/>
      <c r="R28" s="105"/>
      <c r="S28" s="105"/>
    </row>
    <row r="29" spans="1:19" ht="12.75" customHeight="1">
      <c r="A29" s="110"/>
      <c r="B29" s="98" t="s">
        <v>94</v>
      </c>
      <c r="C29" s="116">
        <v>64.402597725868517</v>
      </c>
      <c r="D29" s="116">
        <v>66.896117814876305</v>
      </c>
      <c r="E29" s="116">
        <v>65.634714135106265</v>
      </c>
      <c r="F29" s="116">
        <v>66.487677914004692</v>
      </c>
      <c r="G29" s="116">
        <v>53.420215588241604</v>
      </c>
      <c r="H29" s="116">
        <v>59.941004813929247</v>
      </c>
      <c r="I29" s="116">
        <v>56.607863126036563</v>
      </c>
      <c r="J29" s="116">
        <v>59.442977906755033</v>
      </c>
      <c r="K29" s="116">
        <v>62.571838286902327</v>
      </c>
      <c r="L29" s="116">
        <v>73.422593246065119</v>
      </c>
      <c r="M29" s="116">
        <v>58.960654212001273</v>
      </c>
      <c r="N29" s="116">
        <v>60.712057216640268</v>
      </c>
      <c r="O29" s="116">
        <v>68.51791117050189</v>
      </c>
      <c r="P29" s="116">
        <v>62.317000249694452</v>
      </c>
      <c r="Q29" s="116">
        <v>69.234778068131121</v>
      </c>
      <c r="R29" s="116">
        <v>62.82299984453239</v>
      </c>
      <c r="S29" s="116">
        <v>64.090030937973069</v>
      </c>
    </row>
    <row r="30" spans="1:19" ht="12.75" customHeight="1">
      <c r="A30" s="110"/>
      <c r="B30" s="108" t="s">
        <v>158</v>
      </c>
      <c r="C30" s="116">
        <v>14.187128337330638</v>
      </c>
      <c r="D30" s="116">
        <v>22.332132193746901</v>
      </c>
      <c r="E30" s="116">
        <v>16.422208904168041</v>
      </c>
      <c r="F30" s="116">
        <v>13.42939935661313</v>
      </c>
      <c r="G30" s="116">
        <v>10.199640652223801</v>
      </c>
      <c r="H30" s="116">
        <v>19.85972355734631</v>
      </c>
      <c r="I30" s="116">
        <v>13.599702770762171</v>
      </c>
      <c r="J30" s="116">
        <v>18.509766035715991</v>
      </c>
      <c r="K30" s="116">
        <v>11.342653069143553</v>
      </c>
      <c r="L30" s="116">
        <v>11.982990785592355</v>
      </c>
      <c r="M30" s="116">
        <v>22.009240392617205</v>
      </c>
      <c r="N30" s="116">
        <v>15.155330698753893</v>
      </c>
      <c r="O30" s="116">
        <v>13.600613199260877</v>
      </c>
      <c r="P30" s="116">
        <v>7.8811454404478729</v>
      </c>
      <c r="Q30" s="116">
        <v>19.306533023975479</v>
      </c>
      <c r="R30" s="116">
        <v>21.983454377373075</v>
      </c>
      <c r="S30" s="116">
        <v>15.282083950196082</v>
      </c>
    </row>
    <row r="31" spans="1:19" ht="12.75" customHeight="1">
      <c r="A31" s="110"/>
      <c r="B31" s="98" t="s">
        <v>95</v>
      </c>
      <c r="C31" s="116">
        <v>16.257663853862066</v>
      </c>
      <c r="D31" s="116">
        <v>8.7111072468298758</v>
      </c>
      <c r="E31" s="116">
        <v>10.991136095919149</v>
      </c>
      <c r="F31" s="116">
        <v>9.0688729834180268</v>
      </c>
      <c r="G31" s="116">
        <v>24.559061517590784</v>
      </c>
      <c r="H31" s="116">
        <v>15.415399317646433</v>
      </c>
      <c r="I31" s="116">
        <v>14.313860108091344</v>
      </c>
      <c r="J31" s="116">
        <v>12.326902101743284</v>
      </c>
      <c r="K31" s="116">
        <v>14.032479219360058</v>
      </c>
      <c r="L31" s="116">
        <v>9.4714710831847082</v>
      </c>
      <c r="M31" s="116">
        <v>12.181659041619531</v>
      </c>
      <c r="N31" s="116">
        <v>13.827500602356293</v>
      </c>
      <c r="O31" s="116">
        <v>11.173146868589619</v>
      </c>
      <c r="P31" s="116">
        <v>15.505039885403388</v>
      </c>
      <c r="Q31" s="116">
        <v>9.9058786875011062</v>
      </c>
      <c r="R31" s="116">
        <v>4.349403302576718</v>
      </c>
      <c r="S31" s="116">
        <v>12.377155390378041</v>
      </c>
    </row>
    <row r="32" spans="1:19" ht="12.75" customHeight="1">
      <c r="A32" s="110"/>
      <c r="B32" s="98" t="s">
        <v>96</v>
      </c>
      <c r="C32" s="116">
        <v>5.152610082938776</v>
      </c>
      <c r="D32" s="116">
        <v>2.0606427445469406</v>
      </c>
      <c r="E32" s="116">
        <v>6.9519408648065344</v>
      </c>
      <c r="F32" s="116">
        <v>11.01404974596414</v>
      </c>
      <c r="G32" s="116">
        <v>11.821082241943817</v>
      </c>
      <c r="H32" s="116">
        <v>4.7838723110780084</v>
      </c>
      <c r="I32" s="116">
        <v>15.478573995109921</v>
      </c>
      <c r="J32" s="116">
        <v>9.7203539557857042</v>
      </c>
      <c r="K32" s="116">
        <v>12.053029424594047</v>
      </c>
      <c r="L32" s="116">
        <v>5.1229448851578159</v>
      </c>
      <c r="M32" s="116">
        <v>6.8484463537619913</v>
      </c>
      <c r="N32" s="116">
        <v>10.305111482249538</v>
      </c>
      <c r="O32" s="116">
        <v>6.7083287616476053</v>
      </c>
      <c r="P32" s="116">
        <v>14.296814424454285</v>
      </c>
      <c r="Q32" s="116">
        <v>1.5528102203922998</v>
      </c>
      <c r="R32" s="116">
        <v>10.844142475517822</v>
      </c>
      <c r="S32" s="116">
        <v>8.2507297214528119</v>
      </c>
    </row>
    <row r="33" spans="1:19" ht="21" customHeight="1">
      <c r="A33" s="106" t="s">
        <v>101</v>
      </c>
      <c r="B33" s="107"/>
      <c r="C33" s="113"/>
      <c r="D33" s="105"/>
      <c r="E33" s="113"/>
      <c r="F33" s="113"/>
      <c r="G33" s="113"/>
      <c r="H33" s="113"/>
      <c r="I33" s="113"/>
      <c r="J33" s="113"/>
      <c r="K33" s="113"/>
      <c r="L33" s="113"/>
      <c r="M33" s="113"/>
      <c r="N33" s="113"/>
      <c r="O33" s="113"/>
      <c r="P33" s="113"/>
      <c r="Q33" s="113"/>
      <c r="R33" s="113"/>
      <c r="S33" s="105"/>
    </row>
    <row r="34" spans="1:19" ht="12.75" customHeight="1">
      <c r="A34" s="102"/>
      <c r="B34" s="99" t="s">
        <v>139</v>
      </c>
      <c r="C34" s="113">
        <v>3620</v>
      </c>
      <c r="D34" s="113">
        <v>581</v>
      </c>
      <c r="E34" s="113">
        <v>1316</v>
      </c>
      <c r="F34" s="113">
        <v>3833</v>
      </c>
      <c r="G34" s="113">
        <v>584</v>
      </c>
      <c r="H34" s="113">
        <v>2415</v>
      </c>
      <c r="I34" s="113">
        <v>491</v>
      </c>
      <c r="J34" s="113">
        <v>535</v>
      </c>
      <c r="K34" s="113">
        <v>3043</v>
      </c>
      <c r="L34" s="113">
        <v>2546</v>
      </c>
      <c r="M34" s="113">
        <v>358</v>
      </c>
      <c r="N34" s="113">
        <v>399</v>
      </c>
      <c r="O34" s="113">
        <v>715</v>
      </c>
      <c r="P34" s="113">
        <v>171</v>
      </c>
      <c r="Q34" s="113">
        <v>450</v>
      </c>
      <c r="R34" s="113">
        <v>1290</v>
      </c>
      <c r="S34" s="108">
        <v>22347</v>
      </c>
    </row>
    <row r="35" spans="1:19" ht="12.75" customHeight="1">
      <c r="A35" s="114"/>
      <c r="B35" s="99" t="s">
        <v>138</v>
      </c>
      <c r="C35" s="113">
        <v>3493</v>
      </c>
      <c r="D35" s="113">
        <v>571</v>
      </c>
      <c r="E35" s="113">
        <v>1245</v>
      </c>
      <c r="F35" s="113">
        <v>3728</v>
      </c>
      <c r="G35" s="113">
        <v>568</v>
      </c>
      <c r="H35" s="113">
        <v>2334</v>
      </c>
      <c r="I35" s="113">
        <v>490</v>
      </c>
      <c r="J35" s="113">
        <v>510</v>
      </c>
      <c r="K35" s="113">
        <v>3020</v>
      </c>
      <c r="L35" s="113">
        <v>2546</v>
      </c>
      <c r="M35" s="113">
        <v>358</v>
      </c>
      <c r="N35" s="113">
        <v>389</v>
      </c>
      <c r="O35" s="113">
        <v>689</v>
      </c>
      <c r="P35" s="113">
        <v>137</v>
      </c>
      <c r="Q35" s="113">
        <v>447</v>
      </c>
      <c r="R35" s="113">
        <v>1285</v>
      </c>
      <c r="S35" s="108">
        <v>21810</v>
      </c>
    </row>
    <row r="36" spans="1:19" ht="12.75" customHeight="1">
      <c r="A36" s="114"/>
      <c r="B36" s="99" t="s">
        <v>100</v>
      </c>
      <c r="C36" s="113">
        <v>2181.1805555000001</v>
      </c>
      <c r="D36" s="113">
        <v>478.08611109999998</v>
      </c>
      <c r="E36" s="113">
        <v>674.80570181999997</v>
      </c>
      <c r="F36" s="113">
        <v>2684.8527776999999</v>
      </c>
      <c r="G36" s="113">
        <v>425.98499999000001</v>
      </c>
      <c r="H36" s="113">
        <v>2036.6749999000001</v>
      </c>
      <c r="I36" s="113">
        <v>409.63240740999998</v>
      </c>
      <c r="J36" s="113">
        <v>481.19444443999998</v>
      </c>
      <c r="K36" s="113">
        <v>2529.3555554999998</v>
      </c>
      <c r="L36" s="113">
        <v>1849.6069444</v>
      </c>
      <c r="M36" s="113">
        <v>333.66388889000001</v>
      </c>
      <c r="N36" s="113">
        <v>330.43333332999998</v>
      </c>
      <c r="O36" s="113">
        <v>581.17638887999999</v>
      </c>
      <c r="P36" s="113">
        <v>146.91111111000001</v>
      </c>
      <c r="Q36" s="113">
        <v>437.36944444</v>
      </c>
      <c r="R36" s="113">
        <v>1178.0444444</v>
      </c>
      <c r="S36" s="108">
        <v>16758.973108809998</v>
      </c>
    </row>
    <row r="37" spans="1:19" ht="21" customHeight="1">
      <c r="A37" s="114" t="s">
        <v>103</v>
      </c>
      <c r="B37" s="99"/>
      <c r="C37" s="117"/>
      <c r="D37" s="115"/>
      <c r="E37" s="117"/>
      <c r="F37" s="117"/>
      <c r="G37" s="117"/>
      <c r="H37" s="117"/>
      <c r="I37" s="117"/>
      <c r="J37" s="117"/>
      <c r="K37" s="117"/>
      <c r="L37" s="117"/>
      <c r="M37" s="117"/>
      <c r="N37" s="117"/>
      <c r="O37" s="117"/>
      <c r="P37" s="117"/>
      <c r="Q37" s="117"/>
      <c r="R37" s="117"/>
      <c r="S37" s="108"/>
    </row>
    <row r="38" spans="1:19" ht="12.75" customHeight="1">
      <c r="A38" s="102"/>
      <c r="B38" s="107" t="s">
        <v>104</v>
      </c>
      <c r="C38" s="113"/>
      <c r="D38" s="113"/>
      <c r="E38" s="113"/>
      <c r="F38" s="113"/>
      <c r="G38" s="113"/>
      <c r="H38" s="113"/>
      <c r="I38" s="113"/>
      <c r="J38" s="113"/>
      <c r="K38" s="113"/>
      <c r="L38" s="113"/>
      <c r="M38" s="113"/>
      <c r="N38" s="113"/>
      <c r="O38" s="113"/>
      <c r="P38" s="113"/>
      <c r="Q38" s="113"/>
      <c r="R38" s="113"/>
      <c r="S38" s="113"/>
    </row>
    <row r="39" spans="1:19" ht="12.75" customHeight="1">
      <c r="A39" s="102"/>
      <c r="B39" s="105" t="s">
        <v>133</v>
      </c>
      <c r="C39" s="113">
        <v>185.282097558</v>
      </c>
      <c r="D39" s="113">
        <v>52.143729991000001</v>
      </c>
      <c r="E39" s="113">
        <v>59.85000089399999</v>
      </c>
      <c r="F39" s="113">
        <v>291.83275826800002</v>
      </c>
      <c r="G39" s="113">
        <v>46.148586549999997</v>
      </c>
      <c r="H39" s="113">
        <v>106.44617018699999</v>
      </c>
      <c r="I39" s="113">
        <v>32.727269739999997</v>
      </c>
      <c r="J39" s="113">
        <v>48.691949560000005</v>
      </c>
      <c r="K39" s="113">
        <v>193.12017331000001</v>
      </c>
      <c r="L39" s="113">
        <v>153.22778532400002</v>
      </c>
      <c r="M39" s="113">
        <v>30.359440300000003</v>
      </c>
      <c r="N39" s="113">
        <v>39.39160811</v>
      </c>
      <c r="O39" s="113">
        <v>52.666347960000003</v>
      </c>
      <c r="P39" s="113">
        <v>15.32425463</v>
      </c>
      <c r="Q39" s="113">
        <v>53.740444329999995</v>
      </c>
      <c r="R39" s="113">
        <v>120.34406072199999</v>
      </c>
      <c r="S39" s="108">
        <v>1481.2966774340002</v>
      </c>
    </row>
    <row r="40" spans="1:19" ht="12.75" customHeight="1">
      <c r="A40" s="114"/>
      <c r="B40" s="99" t="s">
        <v>98</v>
      </c>
      <c r="C40" s="113">
        <v>24.255821009999998</v>
      </c>
      <c r="D40" s="113">
        <v>7.337157704</v>
      </c>
      <c r="E40" s="113">
        <v>5.1005367599999998</v>
      </c>
      <c r="F40" s="113">
        <v>35.245595620000003</v>
      </c>
      <c r="G40" s="113">
        <v>7.5141200000000005E-2</v>
      </c>
      <c r="H40" s="113">
        <v>6.65131154</v>
      </c>
      <c r="I40" s="113">
        <v>8.5036266999999999</v>
      </c>
      <c r="J40" s="113">
        <v>1.8345252000000001</v>
      </c>
      <c r="K40" s="113">
        <v>15.30455551</v>
      </c>
      <c r="L40" s="113">
        <v>45.214200104</v>
      </c>
      <c r="M40" s="113">
        <v>0</v>
      </c>
      <c r="N40" s="113">
        <v>3.0409929999999998</v>
      </c>
      <c r="O40" s="113">
        <v>8.0084022200000007</v>
      </c>
      <c r="P40" s="113">
        <v>1.4131076</v>
      </c>
      <c r="Q40" s="113">
        <v>7.2899256000000001</v>
      </c>
      <c r="R40" s="113">
        <v>13.07916634</v>
      </c>
      <c r="S40" s="108">
        <v>182.35406610799998</v>
      </c>
    </row>
    <row r="41" spans="1:19" ht="12.75" customHeight="1">
      <c r="A41" s="114"/>
      <c r="B41" s="99" t="s">
        <v>99</v>
      </c>
      <c r="C41" s="113">
        <v>141.71188002</v>
      </c>
      <c r="D41" s="113">
        <v>44.137044406000001</v>
      </c>
      <c r="E41" s="113">
        <v>43.974733553999997</v>
      </c>
      <c r="F41" s="113">
        <v>174.77265659</v>
      </c>
      <c r="G41" s="113">
        <v>46.07344535</v>
      </c>
      <c r="H41" s="113">
        <v>93.813067216999997</v>
      </c>
      <c r="I41" s="113">
        <v>24.223643039999999</v>
      </c>
      <c r="J41" s="113">
        <v>46.75714739</v>
      </c>
      <c r="K41" s="113">
        <v>155.36152006</v>
      </c>
      <c r="L41" s="113">
        <v>106.25262121</v>
      </c>
      <c r="M41" s="113">
        <v>28.937432300000001</v>
      </c>
      <c r="N41" s="113">
        <v>33.01097171</v>
      </c>
      <c r="O41" s="113">
        <v>44.483194040000001</v>
      </c>
      <c r="P41" s="113">
        <v>12.63703843</v>
      </c>
      <c r="Q41" s="113">
        <v>39.536982369999997</v>
      </c>
      <c r="R41" s="113">
        <v>99.447620401999998</v>
      </c>
      <c r="S41" s="108">
        <v>1135.1309980889998</v>
      </c>
    </row>
    <row r="42" spans="1:19" ht="12.75" customHeight="1">
      <c r="A42" s="102"/>
      <c r="B42" s="99" t="s">
        <v>105</v>
      </c>
      <c r="C42" s="113">
        <v>165.96770103</v>
      </c>
      <c r="D42" s="113">
        <v>51.47420211</v>
      </c>
      <c r="E42" s="113">
        <v>49.075270313999994</v>
      </c>
      <c r="F42" s="113">
        <v>210.01825221000001</v>
      </c>
      <c r="G42" s="113">
        <v>46.148586549999997</v>
      </c>
      <c r="H42" s="113">
        <v>100.46437875699999</v>
      </c>
      <c r="I42" s="113">
        <v>32.727269739999997</v>
      </c>
      <c r="J42" s="113">
        <v>48.591672590000002</v>
      </c>
      <c r="K42" s="113">
        <v>170.66607557</v>
      </c>
      <c r="L42" s="113">
        <v>151.46682131400001</v>
      </c>
      <c r="M42" s="113">
        <v>28.937432300000001</v>
      </c>
      <c r="N42" s="113">
        <v>36.05196471</v>
      </c>
      <c r="O42" s="113">
        <v>52.491596260000001</v>
      </c>
      <c r="P42" s="113">
        <v>14.050146030000001</v>
      </c>
      <c r="Q42" s="113">
        <v>46.826907969999993</v>
      </c>
      <c r="R42" s="113">
        <v>112.526786742</v>
      </c>
      <c r="S42" s="108">
        <v>1317.4850641969999</v>
      </c>
    </row>
    <row r="43" spans="1:19" ht="21" customHeight="1">
      <c r="A43" s="102"/>
      <c r="B43" s="107" t="s">
        <v>106</v>
      </c>
      <c r="C43" s="115"/>
      <c r="D43" s="115"/>
      <c r="E43" s="115"/>
      <c r="F43" s="115"/>
      <c r="G43" s="115"/>
      <c r="H43" s="115"/>
      <c r="I43" s="115"/>
      <c r="J43" s="115"/>
      <c r="K43" s="115"/>
      <c r="L43" s="115"/>
      <c r="M43" s="115"/>
      <c r="N43" s="115"/>
      <c r="O43" s="115"/>
      <c r="P43" s="115"/>
      <c r="Q43" s="115"/>
      <c r="R43" s="115"/>
      <c r="S43" s="108"/>
    </row>
    <row r="44" spans="1:19" ht="12.75" customHeight="1">
      <c r="A44" s="102"/>
      <c r="B44" s="105" t="s">
        <v>133</v>
      </c>
      <c r="C44" s="113">
        <v>367.25872103400002</v>
      </c>
      <c r="D44" s="113">
        <v>96.508666789000003</v>
      </c>
      <c r="E44" s="113">
        <v>95.524723002000002</v>
      </c>
      <c r="F44" s="113">
        <v>412.82483680000001</v>
      </c>
      <c r="G44" s="113">
        <v>88.624074202000003</v>
      </c>
      <c r="H44" s="113">
        <v>250.25068862000001</v>
      </c>
      <c r="I44" s="113">
        <v>59.370345440000001</v>
      </c>
      <c r="J44" s="113">
        <v>79.520873399999999</v>
      </c>
      <c r="K44" s="113">
        <v>344.77304138</v>
      </c>
      <c r="L44" s="113">
        <v>212.268951018</v>
      </c>
      <c r="M44" s="113">
        <v>51.510933800000004</v>
      </c>
      <c r="N44" s="113">
        <v>67.735106139999999</v>
      </c>
      <c r="O44" s="113">
        <v>85.556531136000004</v>
      </c>
      <c r="P44" s="113">
        <v>19.996078239000003</v>
      </c>
      <c r="Q44" s="113">
        <v>77.54236161</v>
      </c>
      <c r="R44" s="113">
        <v>197.9014516</v>
      </c>
      <c r="S44" s="108">
        <v>2507.1673842100004</v>
      </c>
    </row>
    <row r="45" spans="1:19" ht="12.75" customHeight="1">
      <c r="A45" s="102"/>
      <c r="B45" s="99" t="s">
        <v>98</v>
      </c>
      <c r="C45" s="113">
        <v>51.018098940000002</v>
      </c>
      <c r="D45" s="113">
        <v>17.564220513999999</v>
      </c>
      <c r="E45" s="113">
        <v>8.7059133939999995</v>
      </c>
      <c r="F45" s="113">
        <v>58.374939189999999</v>
      </c>
      <c r="G45" s="113">
        <v>8.6135588500000004</v>
      </c>
      <c r="H45" s="113">
        <v>22.300487749999998</v>
      </c>
      <c r="I45" s="113">
        <v>24.804807199999999</v>
      </c>
      <c r="J45" s="113">
        <v>4.7375004000000001</v>
      </c>
      <c r="K45" s="113">
        <v>31.14627729</v>
      </c>
      <c r="L45" s="113">
        <v>61.168218238000001</v>
      </c>
      <c r="M45" s="113">
        <v>0</v>
      </c>
      <c r="N45" s="113">
        <v>8.16512657</v>
      </c>
      <c r="O45" s="113">
        <v>13.33973464</v>
      </c>
      <c r="P45" s="113">
        <v>2.7538480999999999</v>
      </c>
      <c r="Q45" s="113">
        <v>9.6961424300000001</v>
      </c>
      <c r="R45" s="113">
        <v>20.40773914</v>
      </c>
      <c r="S45" s="108">
        <v>342.79661264600003</v>
      </c>
    </row>
    <row r="46" spans="1:19" ht="12.75" customHeight="1">
      <c r="A46" s="102"/>
      <c r="B46" s="99" t="s">
        <v>99</v>
      </c>
      <c r="C46" s="113">
        <v>230.01551284000001</v>
      </c>
      <c r="D46" s="113">
        <v>68.295303054000001</v>
      </c>
      <c r="E46" s="113">
        <v>64.644618898000004</v>
      </c>
      <c r="F46" s="113">
        <v>236.68148138000001</v>
      </c>
      <c r="G46" s="113">
        <v>67.173456831999999</v>
      </c>
      <c r="H46" s="113">
        <v>205.26567410999999</v>
      </c>
      <c r="I46" s="113">
        <v>33.499163240000001</v>
      </c>
      <c r="J46" s="113">
        <v>67.039883029999999</v>
      </c>
      <c r="K46" s="113">
        <v>211.79616716999999</v>
      </c>
      <c r="L46" s="113">
        <v>129.54191076999999</v>
      </c>
      <c r="M46" s="113">
        <v>35.237432300000002</v>
      </c>
      <c r="N46" s="113">
        <v>45.315246510000001</v>
      </c>
      <c r="O46" s="113">
        <v>66.846347260000002</v>
      </c>
      <c r="P46" s="113">
        <v>15.44558454</v>
      </c>
      <c r="Q46" s="113">
        <v>51.236334190000001</v>
      </c>
      <c r="R46" s="113">
        <v>108.0922637</v>
      </c>
      <c r="S46" s="108">
        <v>1636.1263798239997</v>
      </c>
    </row>
    <row r="47" spans="1:19" ht="12.75" customHeight="1">
      <c r="A47" s="102"/>
      <c r="B47" s="99" t="s">
        <v>105</v>
      </c>
      <c r="C47" s="113">
        <v>281.03361178</v>
      </c>
      <c r="D47" s="113">
        <v>85.859523568</v>
      </c>
      <c r="E47" s="113">
        <v>73.350532291999997</v>
      </c>
      <c r="F47" s="113">
        <v>295.05642057</v>
      </c>
      <c r="G47" s="113">
        <v>75.787015682000003</v>
      </c>
      <c r="H47" s="113">
        <v>227.56616185999999</v>
      </c>
      <c r="I47" s="113">
        <v>58.303970440000001</v>
      </c>
      <c r="J47" s="113">
        <v>71.77738343</v>
      </c>
      <c r="K47" s="113">
        <v>242.94244445999999</v>
      </c>
      <c r="L47" s="113">
        <v>190.710129008</v>
      </c>
      <c r="M47" s="113">
        <v>35.237432300000002</v>
      </c>
      <c r="N47" s="113">
        <v>53.48037308</v>
      </c>
      <c r="O47" s="113">
        <v>80.186081900000005</v>
      </c>
      <c r="P47" s="113">
        <v>18.199432640000001</v>
      </c>
      <c r="Q47" s="113">
        <v>60.932476620000003</v>
      </c>
      <c r="R47" s="113">
        <v>128.50000284000001</v>
      </c>
      <c r="S47" s="108">
        <v>1978.9229924699998</v>
      </c>
    </row>
    <row r="48" spans="1:19">
      <c r="C48" s="118"/>
      <c r="D48" s="118"/>
      <c r="E48" s="118"/>
      <c r="F48" s="118"/>
      <c r="G48" s="118"/>
      <c r="H48" s="118"/>
      <c r="I48" s="118"/>
      <c r="J48" s="118"/>
      <c r="K48" s="118"/>
      <c r="L48" s="118"/>
      <c r="M48" s="118"/>
      <c r="N48" s="118"/>
      <c r="O48" s="118"/>
      <c r="P48" s="118"/>
      <c r="Q48" s="118"/>
      <c r="R48" s="118"/>
      <c r="S48" s="118"/>
    </row>
    <row r="49" spans="1:19">
      <c r="C49" s="118"/>
      <c r="D49" s="118"/>
      <c r="E49" s="118"/>
      <c r="F49" s="118"/>
      <c r="G49" s="118"/>
      <c r="H49" s="118"/>
      <c r="I49" s="118"/>
      <c r="J49" s="118"/>
      <c r="K49" s="118"/>
      <c r="L49" s="118"/>
      <c r="M49" s="118"/>
      <c r="N49" s="118"/>
      <c r="O49" s="118"/>
      <c r="P49" s="118"/>
      <c r="Q49" s="118"/>
      <c r="R49" s="118"/>
      <c r="S49" s="118"/>
    </row>
    <row r="51" spans="1:19" ht="24" customHeight="1">
      <c r="A51" s="174"/>
      <c r="B51" s="175"/>
      <c r="C51" s="175"/>
      <c r="D51" s="175"/>
      <c r="E51" s="175"/>
      <c r="F51" s="175"/>
      <c r="G51" s="175"/>
      <c r="H51" s="175"/>
    </row>
    <row r="52" spans="1:19">
      <c r="A52" s="91" t="s">
        <v>162</v>
      </c>
    </row>
    <row r="53" spans="1:19">
      <c r="A53" s="91"/>
    </row>
    <row r="55" spans="1:19">
      <c r="A55" s="5" t="s">
        <v>140</v>
      </c>
    </row>
    <row r="56" spans="1:19">
      <c r="A56" s="5" t="s">
        <v>85</v>
      </c>
    </row>
    <row r="57" spans="1:19">
      <c r="A57" s="5" t="s">
        <v>186</v>
      </c>
    </row>
  </sheetData>
  <mergeCells count="1">
    <mergeCell ref="A51:H51"/>
  </mergeCells>
  <hyperlinks>
    <hyperlink ref="G1" location="Contenu!A1" display="retour" xr:uid="{00000000-0004-0000-11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4"/>
  <dimension ref="A1:T112"/>
  <sheetViews>
    <sheetView topLeftCell="A31" zoomScale="90" zoomScaleNormal="90" zoomScaleSheetLayoutView="90" workbookViewId="0">
      <selection activeCell="E86" sqref="E86"/>
    </sheetView>
  </sheetViews>
  <sheetFormatPr baseColWidth="10" defaultColWidth="11.42578125" defaultRowHeight="12"/>
  <cols>
    <col min="1" max="1" width="31.42578125" style="38" customWidth="1"/>
    <col min="2" max="2" width="42.140625" style="38" customWidth="1"/>
    <col min="3" max="3" width="13.7109375" style="38" customWidth="1"/>
    <col min="4" max="4" width="30.85546875" style="38" customWidth="1"/>
    <col min="5" max="5" width="40.42578125" style="38" customWidth="1"/>
    <col min="6" max="10" width="13.7109375" style="38" customWidth="1"/>
    <col min="11" max="12" width="11.42578125" style="38" customWidth="1"/>
    <col min="13" max="14" width="11.42578125" style="38"/>
    <col min="15" max="15" width="11.42578125" style="38" customWidth="1"/>
    <col min="16" max="16384" width="11.42578125" style="38"/>
  </cols>
  <sheetData>
    <row r="1" spans="1:10" ht="15.75">
      <c r="A1" s="151" t="s">
        <v>122</v>
      </c>
      <c r="B1" s="151"/>
      <c r="C1" s="151"/>
      <c r="D1" s="151"/>
      <c r="E1" s="28" t="s">
        <v>32</v>
      </c>
      <c r="J1" s="41"/>
    </row>
    <row r="2" spans="1:10" ht="15.75">
      <c r="B2" s="40"/>
      <c r="C2" s="40"/>
      <c r="D2" s="40"/>
    </row>
    <row r="3" spans="1:10" ht="15.75">
      <c r="A3" s="37" t="s">
        <v>83</v>
      </c>
      <c r="B3" s="40"/>
      <c r="C3" s="40"/>
      <c r="D3" s="40"/>
    </row>
    <row r="4" spans="1:10" ht="9" customHeight="1">
      <c r="A4" s="37"/>
      <c r="B4" s="40"/>
      <c r="C4" s="40"/>
      <c r="D4" s="40"/>
    </row>
    <row r="5" spans="1:10">
      <c r="A5" s="154" t="s">
        <v>110</v>
      </c>
      <c r="B5" s="154"/>
    </row>
    <row r="6" spans="1:10">
      <c r="A6" s="36"/>
    </row>
    <row r="7" spans="1:10">
      <c r="A7" s="36"/>
      <c r="B7" s="38" t="s">
        <v>107</v>
      </c>
    </row>
    <row r="8" spans="1:10">
      <c r="A8" s="36"/>
      <c r="B8" s="37" t="s">
        <v>69</v>
      </c>
    </row>
    <row r="9" spans="1:10">
      <c r="A9" s="36"/>
      <c r="B9" s="37" t="s">
        <v>70</v>
      </c>
    </row>
    <row r="10" spans="1:10">
      <c r="A10" s="36"/>
      <c r="B10" s="37" t="s">
        <v>71</v>
      </c>
    </row>
    <row r="11" spans="1:10">
      <c r="A11" s="36"/>
      <c r="B11" s="37" t="s">
        <v>72</v>
      </c>
    </row>
    <row r="12" spans="1:10">
      <c r="A12" s="36"/>
      <c r="B12" s="37" t="s">
        <v>73</v>
      </c>
    </row>
    <row r="13" spans="1:10">
      <c r="A13" s="36"/>
      <c r="B13" s="37" t="s">
        <v>81</v>
      </c>
    </row>
    <row r="14" spans="1:10">
      <c r="A14" s="36"/>
      <c r="B14" s="37" t="s">
        <v>168</v>
      </c>
    </row>
    <row r="15" spans="1:10">
      <c r="A15" s="36"/>
      <c r="B15" s="37" t="s">
        <v>169</v>
      </c>
    </row>
    <row r="16" spans="1:10">
      <c r="A16" s="36"/>
      <c r="B16" s="37" t="s">
        <v>170</v>
      </c>
    </row>
    <row r="17" spans="1:13">
      <c r="A17" s="36"/>
      <c r="B17" s="37" t="s">
        <v>74</v>
      </c>
    </row>
    <row r="18" spans="1:13">
      <c r="A18" s="36"/>
      <c r="B18" s="37" t="s">
        <v>75</v>
      </c>
    </row>
    <row r="19" spans="1:13">
      <c r="A19" s="36"/>
      <c r="B19" s="37" t="s">
        <v>76</v>
      </c>
    </row>
    <row r="20" spans="1:13">
      <c r="A20" s="36"/>
      <c r="B20" s="37" t="s">
        <v>77</v>
      </c>
    </row>
    <row r="21" spans="1:13">
      <c r="A21" s="36"/>
      <c r="B21" s="37" t="s">
        <v>78</v>
      </c>
    </row>
    <row r="22" spans="1:13">
      <c r="A22" s="36"/>
      <c r="B22" s="37" t="s">
        <v>79</v>
      </c>
      <c r="C22" s="37"/>
    </row>
    <row r="23" spans="1:13">
      <c r="A23" s="36"/>
      <c r="B23" s="37" t="s">
        <v>80</v>
      </c>
      <c r="C23" s="37"/>
    </row>
    <row r="24" spans="1:13">
      <c r="A24" s="36"/>
      <c r="C24" s="37"/>
    </row>
    <row r="25" spans="1:13" ht="38.25" customHeight="1">
      <c r="A25" s="152" t="s">
        <v>132</v>
      </c>
      <c r="B25" s="152"/>
      <c r="C25" s="152"/>
      <c r="D25" s="152"/>
      <c r="E25" s="152"/>
      <c r="F25" s="152"/>
      <c r="G25" s="152"/>
      <c r="H25" s="152"/>
      <c r="I25" s="152"/>
      <c r="J25" s="152"/>
    </row>
    <row r="26" spans="1:13" ht="15.75">
      <c r="B26" s="40"/>
      <c r="C26" s="40"/>
      <c r="D26" s="40"/>
    </row>
    <row r="27" spans="1:13" ht="3.75" customHeight="1">
      <c r="A27" s="131"/>
      <c r="B27" s="131"/>
      <c r="C27" s="131"/>
      <c r="D27" s="131"/>
      <c r="E27" s="131"/>
      <c r="F27" s="131"/>
      <c r="G27" s="131"/>
      <c r="H27" s="131"/>
      <c r="I27" s="131"/>
      <c r="J27" s="131"/>
      <c r="K27" s="131"/>
      <c r="L27" s="131"/>
      <c r="M27" s="131"/>
    </row>
    <row r="28" spans="1:13" s="42" customFormat="1" ht="13.5" customHeight="1">
      <c r="A28" s="37" t="s">
        <v>124</v>
      </c>
      <c r="B28" s="36"/>
      <c r="C28" s="36"/>
      <c r="D28" s="36"/>
      <c r="E28" s="36"/>
      <c r="F28" s="36"/>
      <c r="G28" s="36"/>
      <c r="H28" s="36"/>
      <c r="I28" s="36"/>
      <c r="J28" s="36"/>
    </row>
    <row r="29" spans="1:13" ht="27.75" customHeight="1">
      <c r="A29" s="152" t="s">
        <v>125</v>
      </c>
      <c r="B29" s="153"/>
      <c r="C29" s="153"/>
      <c r="D29" s="153"/>
      <c r="E29" s="153"/>
      <c r="F29" s="153"/>
      <c r="G29" s="153"/>
      <c r="H29" s="153"/>
      <c r="I29" s="153"/>
      <c r="J29" s="153"/>
    </row>
    <row r="30" spans="1:13" ht="13.5" customHeight="1">
      <c r="A30" s="13"/>
      <c r="B30" s="2"/>
      <c r="C30" s="2"/>
      <c r="D30" s="2"/>
      <c r="E30" s="2"/>
      <c r="F30" s="2"/>
      <c r="G30" s="2"/>
      <c r="H30" s="2"/>
      <c r="I30" s="2"/>
      <c r="J30" s="2"/>
    </row>
    <row r="31" spans="1:13">
      <c r="A31" s="37" t="s">
        <v>121</v>
      </c>
      <c r="B31" s="37"/>
    </row>
    <row r="32" spans="1:13" ht="15.75" customHeight="1">
      <c r="A32" s="152" t="s">
        <v>131</v>
      </c>
      <c r="B32" s="155"/>
      <c r="C32" s="155"/>
      <c r="D32" s="155"/>
      <c r="E32" s="155"/>
      <c r="F32" s="155"/>
      <c r="G32" s="155"/>
      <c r="H32" s="155"/>
      <c r="I32" s="155"/>
      <c r="J32" s="155"/>
    </row>
    <row r="33" spans="1:11" ht="17.25" customHeight="1">
      <c r="A33" s="155" t="s">
        <v>130</v>
      </c>
      <c r="B33" s="155"/>
      <c r="C33" s="155"/>
      <c r="D33" s="155"/>
      <c r="E33" s="155"/>
      <c r="F33" s="155"/>
      <c r="G33" s="155"/>
      <c r="H33" s="155"/>
      <c r="I33" s="155"/>
      <c r="J33" s="155"/>
    </row>
    <row r="34" spans="1:11" ht="13.5" customHeight="1"/>
    <row r="35" spans="1:11">
      <c r="A35" s="37"/>
    </row>
    <row r="36" spans="1:11" ht="15" customHeight="1">
      <c r="A36" s="152"/>
      <c r="B36" s="152"/>
      <c r="C36" s="152"/>
      <c r="D36" s="152"/>
      <c r="E36" s="152"/>
      <c r="F36" s="152"/>
      <c r="G36" s="152"/>
      <c r="H36" s="152"/>
      <c r="I36" s="152"/>
      <c r="J36" s="152"/>
    </row>
    <row r="37" spans="1:11" ht="15" customHeight="1">
      <c r="A37" s="120"/>
      <c r="B37" s="120"/>
      <c r="C37" s="120"/>
      <c r="D37" s="120"/>
      <c r="E37" s="120"/>
      <c r="F37" s="120"/>
      <c r="G37" s="120"/>
      <c r="H37" s="120"/>
      <c r="I37" s="120"/>
      <c r="J37" s="120"/>
    </row>
    <row r="38" spans="1:11" ht="12.75" customHeight="1">
      <c r="A38" s="37" t="s">
        <v>33</v>
      </c>
      <c r="B38" s="128"/>
      <c r="C38" s="128"/>
    </row>
    <row r="39" spans="1:11" ht="17.25" customHeight="1">
      <c r="A39" s="38" t="s">
        <v>141</v>
      </c>
    </row>
    <row r="40" spans="1:11" ht="27" customHeight="1">
      <c r="A40" s="156" t="s">
        <v>142</v>
      </c>
      <c r="B40" s="156"/>
      <c r="C40" s="156"/>
      <c r="D40" s="156"/>
      <c r="E40" s="156"/>
      <c r="F40" s="156"/>
      <c r="G40" s="156"/>
      <c r="H40" s="156"/>
      <c r="I40" s="156"/>
      <c r="J40" s="156"/>
      <c r="K40" s="130"/>
    </row>
    <row r="41" spans="1:11" ht="27" customHeight="1">
      <c r="A41" s="156" t="s">
        <v>49</v>
      </c>
      <c r="B41" s="156"/>
      <c r="C41" s="156"/>
      <c r="D41" s="156"/>
      <c r="E41" s="156"/>
      <c r="F41" s="156"/>
      <c r="G41" s="156"/>
      <c r="H41" s="156"/>
      <c r="I41" s="156"/>
      <c r="J41" s="156"/>
      <c r="K41" s="130"/>
    </row>
    <row r="42" spans="1:11" ht="27" customHeight="1">
      <c r="A42" s="169" t="s">
        <v>50</v>
      </c>
      <c r="B42" s="169"/>
      <c r="C42" s="169"/>
      <c r="D42" s="169"/>
      <c r="E42" s="169"/>
      <c r="F42" s="169"/>
      <c r="G42" s="169"/>
      <c r="H42" s="169"/>
      <c r="I42" s="169"/>
      <c r="J42" s="169"/>
    </row>
    <row r="43" spans="1:11" ht="27" customHeight="1">
      <c r="A43" s="156" t="s">
        <v>51</v>
      </c>
      <c r="B43" s="156"/>
      <c r="C43" s="156"/>
      <c r="D43" s="156"/>
      <c r="E43" s="156"/>
      <c r="F43" s="156"/>
      <c r="G43" s="156"/>
      <c r="H43" s="156"/>
      <c r="I43" s="156"/>
      <c r="J43" s="156"/>
      <c r="K43" s="130"/>
    </row>
    <row r="44" spans="1:11" ht="27" customHeight="1">
      <c r="A44" s="169" t="s">
        <v>52</v>
      </c>
      <c r="B44" s="169"/>
      <c r="C44" s="169"/>
      <c r="D44" s="169"/>
      <c r="E44" s="169"/>
      <c r="F44" s="169"/>
      <c r="G44" s="169"/>
      <c r="H44" s="169"/>
      <c r="I44" s="169"/>
      <c r="J44" s="169"/>
    </row>
    <row r="45" spans="1:11" ht="27" customHeight="1">
      <c r="A45" s="169" t="s">
        <v>156</v>
      </c>
      <c r="B45" s="169"/>
      <c r="C45" s="169"/>
      <c r="D45" s="169"/>
      <c r="E45" s="169"/>
      <c r="F45" s="169"/>
      <c r="G45" s="169"/>
      <c r="H45" s="169"/>
      <c r="I45" s="169"/>
      <c r="J45" s="169"/>
    </row>
    <row r="46" spans="1:11" ht="27" customHeight="1">
      <c r="A46" s="169" t="s">
        <v>143</v>
      </c>
      <c r="B46" s="169"/>
      <c r="C46" s="169"/>
      <c r="D46" s="169"/>
      <c r="E46" s="169"/>
      <c r="F46" s="169"/>
      <c r="G46" s="169"/>
      <c r="H46" s="169"/>
      <c r="I46" s="169"/>
      <c r="J46" s="169"/>
    </row>
    <row r="47" spans="1:11" ht="27" customHeight="1">
      <c r="A47" s="169" t="s">
        <v>34</v>
      </c>
      <c r="B47" s="169"/>
      <c r="C47" s="169"/>
      <c r="D47" s="169"/>
      <c r="E47" s="169"/>
      <c r="F47" s="169"/>
      <c r="G47" s="169"/>
      <c r="H47" s="169"/>
      <c r="I47" s="169"/>
      <c r="J47" s="169"/>
    </row>
    <row r="48" spans="1:11" ht="27" customHeight="1">
      <c r="A48" s="156" t="s">
        <v>144</v>
      </c>
      <c r="B48" s="156"/>
      <c r="C48" s="156"/>
      <c r="D48" s="156"/>
      <c r="E48" s="156"/>
      <c r="F48" s="156"/>
      <c r="G48" s="156"/>
      <c r="H48" s="156"/>
      <c r="I48" s="156"/>
      <c r="J48" s="156"/>
      <c r="K48" s="156"/>
    </row>
    <row r="49" spans="1:11" ht="27" customHeight="1">
      <c r="A49" s="156" t="s">
        <v>53</v>
      </c>
      <c r="B49" s="156"/>
      <c r="C49" s="156"/>
      <c r="D49" s="156"/>
      <c r="E49" s="156"/>
      <c r="F49" s="156"/>
      <c r="G49" s="156"/>
      <c r="H49" s="156"/>
      <c r="I49" s="156"/>
      <c r="J49" s="156"/>
      <c r="K49" s="130"/>
    </row>
    <row r="50" spans="1:11" ht="27" customHeight="1">
      <c r="A50" s="156" t="s">
        <v>68</v>
      </c>
      <c r="B50" s="156"/>
      <c r="C50" s="156"/>
      <c r="D50" s="156"/>
      <c r="E50" s="156"/>
      <c r="F50" s="156"/>
      <c r="G50" s="156"/>
      <c r="H50" s="156"/>
      <c r="I50" s="156"/>
      <c r="J50" s="156"/>
      <c r="K50" s="130"/>
    </row>
    <row r="51" spans="1:11" ht="19.5" customHeight="1">
      <c r="A51" s="39"/>
      <c r="B51" s="39"/>
      <c r="C51" s="39"/>
      <c r="D51" s="39"/>
      <c r="E51" s="39"/>
      <c r="F51" s="39"/>
      <c r="G51" s="39"/>
      <c r="H51" s="39"/>
      <c r="I51" s="39"/>
      <c r="J51" s="39"/>
      <c r="K51" s="39"/>
    </row>
    <row r="52" spans="1:11" ht="12" customHeight="1">
      <c r="A52" s="165" t="s">
        <v>55</v>
      </c>
      <c r="B52" s="166"/>
      <c r="C52" s="166"/>
      <c r="D52" s="166"/>
      <c r="E52" s="42"/>
      <c r="F52" s="42"/>
      <c r="G52" s="42"/>
      <c r="H52" s="42"/>
      <c r="I52" s="42"/>
      <c r="J52" s="42"/>
    </row>
    <row r="53" spans="1:11" ht="18" customHeight="1">
      <c r="A53" s="163" t="s">
        <v>84</v>
      </c>
      <c r="B53" s="163"/>
      <c r="C53" s="163"/>
      <c r="D53" s="163"/>
      <c r="E53" s="163"/>
      <c r="F53" s="163"/>
      <c r="G53" s="163"/>
      <c r="H53" s="163"/>
      <c r="I53" s="163"/>
      <c r="J53" s="163"/>
    </row>
    <row r="54" spans="1:11" ht="22.5" customHeight="1" thickBot="1">
      <c r="A54" s="164" t="s">
        <v>41</v>
      </c>
      <c r="B54" s="164"/>
      <c r="C54" s="164"/>
      <c r="D54" s="164"/>
      <c r="E54" s="164"/>
    </row>
    <row r="55" spans="1:11" ht="15.75" customHeight="1" thickBot="1">
      <c r="A55" s="43" t="s">
        <v>42</v>
      </c>
      <c r="B55" s="160" t="s">
        <v>33</v>
      </c>
      <c r="C55" s="160"/>
      <c r="D55" s="160"/>
      <c r="E55" s="160"/>
    </row>
    <row r="56" spans="1:11" ht="12" customHeight="1">
      <c r="A56" s="161" t="s">
        <v>18</v>
      </c>
      <c r="B56" s="158" t="s">
        <v>157</v>
      </c>
      <c r="C56" s="158"/>
      <c r="D56" s="158"/>
      <c r="E56" s="158"/>
    </row>
    <row r="57" spans="1:11">
      <c r="A57" s="162"/>
      <c r="B57" s="158" t="s">
        <v>43</v>
      </c>
      <c r="C57" s="158"/>
      <c r="D57" s="158"/>
      <c r="E57" s="158"/>
    </row>
    <row r="58" spans="1:11" ht="12.75" customHeight="1">
      <c r="A58" s="162"/>
      <c r="B58" s="158" t="s">
        <v>145</v>
      </c>
      <c r="C58" s="158"/>
      <c r="D58" s="158"/>
      <c r="E58" s="158"/>
    </row>
    <row r="59" spans="1:11">
      <c r="A59" s="162"/>
      <c r="B59" s="158" t="s">
        <v>40</v>
      </c>
      <c r="C59" s="158"/>
      <c r="D59" s="158"/>
      <c r="E59" s="158"/>
    </row>
    <row r="60" spans="1:11">
      <c r="A60" s="162"/>
      <c r="B60" s="38" t="s">
        <v>44</v>
      </c>
    </row>
    <row r="61" spans="1:11">
      <c r="A61" s="162" t="s">
        <v>45</v>
      </c>
      <c r="B61" s="157" t="s">
        <v>35</v>
      </c>
      <c r="C61" s="157"/>
      <c r="D61" s="157"/>
      <c r="E61" s="157"/>
    </row>
    <row r="62" spans="1:11">
      <c r="A62" s="162"/>
      <c r="B62" s="158" t="s">
        <v>36</v>
      </c>
      <c r="C62" s="158"/>
      <c r="D62" s="158"/>
      <c r="E62" s="158"/>
    </row>
    <row r="63" spans="1:11">
      <c r="A63" s="162"/>
      <c r="B63" s="159" t="s">
        <v>123</v>
      </c>
      <c r="C63" s="159"/>
      <c r="D63" s="159"/>
      <c r="E63" s="159"/>
    </row>
    <row r="64" spans="1:11">
      <c r="A64" s="162" t="s">
        <v>46</v>
      </c>
      <c r="B64" s="157" t="s">
        <v>37</v>
      </c>
      <c r="C64" s="157"/>
      <c r="D64" s="157"/>
      <c r="E64" s="157"/>
    </row>
    <row r="65" spans="1:9">
      <c r="A65" s="162"/>
      <c r="B65" s="158" t="s">
        <v>38</v>
      </c>
      <c r="C65" s="158"/>
      <c r="D65" s="158"/>
      <c r="E65" s="158"/>
    </row>
    <row r="66" spans="1:9">
      <c r="A66" s="162"/>
      <c r="B66" s="159" t="s">
        <v>39</v>
      </c>
      <c r="C66" s="159"/>
      <c r="D66" s="159"/>
      <c r="E66" s="159"/>
    </row>
    <row r="67" spans="1:9" ht="12.75">
      <c r="A67" s="44"/>
      <c r="B67" s="2"/>
    </row>
    <row r="69" spans="1:9">
      <c r="A69" s="171" t="s">
        <v>47</v>
      </c>
      <c r="B69" s="171"/>
      <c r="C69" s="171"/>
      <c r="D69" s="171"/>
      <c r="E69" s="171"/>
      <c r="F69" s="171"/>
      <c r="G69" s="171"/>
      <c r="H69" s="171"/>
      <c r="I69" s="171"/>
    </row>
    <row r="70" spans="1:9" ht="9.75" customHeight="1"/>
    <row r="71" spans="1:9">
      <c r="A71" s="36" t="s">
        <v>111</v>
      </c>
    </row>
    <row r="72" spans="1:9">
      <c r="A72" s="36"/>
    </row>
    <row r="73" spans="1:9">
      <c r="A73" s="37" t="s">
        <v>120</v>
      </c>
    </row>
    <row r="74" spans="1:9" ht="50.25" customHeight="1">
      <c r="A74" s="125" t="s">
        <v>113</v>
      </c>
      <c r="B74" s="126" t="s">
        <v>112</v>
      </c>
      <c r="D74" s="125" t="s">
        <v>118</v>
      </c>
      <c r="E74" s="127" t="s">
        <v>117</v>
      </c>
    </row>
    <row r="76" spans="1:9" ht="51" customHeight="1">
      <c r="A76" s="125" t="s">
        <v>119</v>
      </c>
      <c r="B76" s="127" t="s">
        <v>116</v>
      </c>
      <c r="D76" s="125" t="s">
        <v>115</v>
      </c>
      <c r="E76" s="127" t="s">
        <v>114</v>
      </c>
    </row>
    <row r="79" spans="1:9">
      <c r="A79" s="121" t="s">
        <v>48</v>
      </c>
      <c r="B79" s="122"/>
    </row>
    <row r="80" spans="1:9" ht="51">
      <c r="A80" s="123" t="s">
        <v>108</v>
      </c>
      <c r="B80" s="146" t="s">
        <v>151</v>
      </c>
      <c r="D80" s="123" t="s">
        <v>109</v>
      </c>
      <c r="E80" s="146" t="s">
        <v>152</v>
      </c>
    </row>
    <row r="82" spans="1:10">
      <c r="A82" s="121"/>
      <c r="B82" s="122"/>
    </row>
    <row r="83" spans="1:10" ht="78" customHeight="1">
      <c r="A83" s="170" t="s">
        <v>146</v>
      </c>
      <c r="B83" s="170"/>
      <c r="C83" s="170"/>
      <c r="D83" s="170"/>
      <c r="E83" s="170"/>
      <c r="F83" s="170"/>
      <c r="G83" s="170"/>
      <c r="H83" s="170"/>
      <c r="I83" s="170"/>
      <c r="J83" s="170"/>
    </row>
    <row r="84" spans="1:10" ht="39.6" customHeight="1">
      <c r="A84" s="173" t="s">
        <v>183</v>
      </c>
      <c r="B84" s="173"/>
      <c r="C84" s="173"/>
      <c r="D84" s="173"/>
      <c r="E84" s="173"/>
      <c r="F84" s="173"/>
      <c r="G84" s="173"/>
      <c r="H84" s="173"/>
      <c r="I84" s="173"/>
      <c r="J84" s="173"/>
    </row>
    <row r="85" spans="1:10" ht="15.95" customHeight="1">
      <c r="A85" s="150" t="s">
        <v>174</v>
      </c>
      <c r="B85" s="149"/>
      <c r="C85" s="149"/>
      <c r="D85" s="149"/>
      <c r="E85" s="149"/>
      <c r="F85" s="149"/>
      <c r="G85" s="149"/>
      <c r="H85" s="149"/>
      <c r="I85" s="149"/>
      <c r="J85" s="149"/>
    </row>
    <row r="86" spans="1:10" ht="17.100000000000001" customHeight="1">
      <c r="A86" s="149" t="s">
        <v>175</v>
      </c>
      <c r="B86" s="149">
        <v>0</v>
      </c>
      <c r="C86" s="149"/>
      <c r="D86" s="149"/>
      <c r="E86" s="149"/>
      <c r="F86" s="149"/>
      <c r="G86" s="149"/>
      <c r="H86" s="149"/>
      <c r="I86" s="149"/>
      <c r="J86" s="149"/>
    </row>
    <row r="87" spans="1:10" ht="24.95" customHeight="1">
      <c r="A87" s="149" t="s">
        <v>176</v>
      </c>
      <c r="B87" s="149">
        <v>1</v>
      </c>
      <c r="C87" s="149"/>
      <c r="D87" s="149"/>
      <c r="E87" s="149"/>
      <c r="F87" s="149"/>
      <c r="G87" s="149"/>
      <c r="H87" s="149"/>
      <c r="I87" s="149"/>
      <c r="J87" s="149"/>
    </row>
    <row r="88" spans="1:10" ht="15.6" customHeight="1">
      <c r="A88" s="149" t="s">
        <v>177</v>
      </c>
      <c r="B88" s="149">
        <v>2</v>
      </c>
      <c r="C88" s="149"/>
      <c r="D88" s="149"/>
      <c r="E88" s="149"/>
      <c r="F88" s="149"/>
      <c r="G88" s="149"/>
      <c r="H88" s="149"/>
      <c r="I88" s="149"/>
      <c r="J88" s="149"/>
    </row>
    <row r="89" spans="1:10" ht="17.100000000000001" customHeight="1">
      <c r="A89" s="149" t="s">
        <v>178</v>
      </c>
      <c r="B89" s="149">
        <v>3</v>
      </c>
      <c r="C89" s="149"/>
      <c r="D89" s="149"/>
      <c r="E89" s="149"/>
      <c r="F89" s="149"/>
      <c r="G89" s="149"/>
      <c r="H89" s="149"/>
      <c r="I89" s="149"/>
      <c r="J89" s="149"/>
    </row>
    <row r="90" spans="1:10" ht="15.95" customHeight="1">
      <c r="A90" s="149" t="s">
        <v>179</v>
      </c>
      <c r="B90" s="149">
        <v>4</v>
      </c>
      <c r="C90" s="149"/>
      <c r="D90" s="149"/>
      <c r="E90" s="149"/>
      <c r="F90" s="149"/>
      <c r="G90" s="149"/>
      <c r="H90" s="149"/>
      <c r="I90" s="149"/>
      <c r="J90" s="149"/>
    </row>
    <row r="91" spans="1:10" ht="18.600000000000001" customHeight="1">
      <c r="A91" s="149" t="s">
        <v>180</v>
      </c>
      <c r="B91" s="149">
        <v>5</v>
      </c>
      <c r="C91" s="149"/>
      <c r="D91" s="149"/>
      <c r="E91" s="149"/>
      <c r="F91" s="149"/>
      <c r="G91" s="149"/>
      <c r="H91" s="149"/>
      <c r="I91" s="149"/>
      <c r="J91" s="149"/>
    </row>
    <row r="92" spans="1:10" ht="22.5" customHeight="1">
      <c r="A92" s="149" t="s">
        <v>181</v>
      </c>
      <c r="B92" s="149">
        <v>6</v>
      </c>
      <c r="C92" s="149"/>
      <c r="D92" s="149"/>
      <c r="E92" s="149"/>
      <c r="F92" s="149"/>
      <c r="G92" s="149"/>
      <c r="H92" s="149"/>
      <c r="I92" s="149"/>
      <c r="J92" s="149"/>
    </row>
    <row r="93" spans="1:10" ht="24.6" customHeight="1">
      <c r="A93" s="149" t="s">
        <v>182</v>
      </c>
      <c r="B93" s="149">
        <v>7</v>
      </c>
      <c r="C93" s="149"/>
      <c r="D93" s="149"/>
      <c r="E93" s="149"/>
      <c r="F93" s="149"/>
      <c r="G93" s="149"/>
      <c r="H93" s="149"/>
      <c r="I93" s="149"/>
      <c r="J93" s="149"/>
    </row>
    <row r="94" spans="1:10" ht="18.600000000000001" customHeight="1">
      <c r="A94" s="149"/>
      <c r="B94" s="149"/>
      <c r="C94" s="149"/>
      <c r="D94" s="149"/>
      <c r="E94" s="149"/>
      <c r="F94" s="149"/>
      <c r="G94" s="149"/>
      <c r="H94" s="149"/>
      <c r="I94" s="149"/>
      <c r="J94" s="149"/>
    </row>
    <row r="95" spans="1:10" ht="24.6" customHeight="1">
      <c r="A95" s="173" t="s">
        <v>147</v>
      </c>
      <c r="B95" s="173"/>
      <c r="C95" s="144"/>
      <c r="D95" s="144"/>
      <c r="E95" s="144"/>
      <c r="F95" s="173"/>
      <c r="G95" s="173"/>
      <c r="H95" s="144"/>
      <c r="I95" s="144"/>
      <c r="J95" s="144"/>
    </row>
    <row r="96" spans="1:10">
      <c r="A96" s="172" t="s">
        <v>148</v>
      </c>
      <c r="B96" s="172"/>
      <c r="C96" s="172"/>
      <c r="D96" s="172"/>
      <c r="E96" s="172"/>
      <c r="F96" s="172"/>
      <c r="G96" s="172"/>
      <c r="H96" s="172"/>
      <c r="I96" s="172"/>
      <c r="J96" s="172"/>
    </row>
    <row r="97" spans="1:20">
      <c r="A97" s="145" t="s">
        <v>149</v>
      </c>
      <c r="B97" s="145"/>
      <c r="C97" s="145"/>
      <c r="D97" s="145"/>
      <c r="E97" s="145"/>
      <c r="F97" s="145"/>
      <c r="G97" s="145"/>
      <c r="H97" s="145"/>
      <c r="I97" s="145"/>
      <c r="J97" s="145"/>
    </row>
    <row r="98" spans="1:20">
      <c r="A98" s="167" t="s">
        <v>150</v>
      </c>
      <c r="B98" s="168"/>
      <c r="C98" s="168"/>
      <c r="D98" s="168"/>
      <c r="E98" s="168"/>
      <c r="F98" s="167"/>
      <c r="G98" s="168"/>
      <c r="H98" s="168"/>
      <c r="I98" s="168"/>
      <c r="J98" s="168"/>
    </row>
    <row r="101" spans="1:20">
      <c r="A101" s="37" t="s">
        <v>163</v>
      </c>
    </row>
    <row r="103" spans="1:20">
      <c r="A103" s="148">
        <v>2019</v>
      </c>
    </row>
    <row r="105" spans="1:20">
      <c r="A105" s="38" t="s">
        <v>164</v>
      </c>
    </row>
    <row r="106" spans="1:20" s="35" customFormat="1" ht="12.75">
      <c r="A106" s="38" t="s">
        <v>165</v>
      </c>
      <c r="B106" s="38"/>
      <c r="C106" s="38"/>
      <c r="D106" s="38"/>
      <c r="E106" s="38"/>
      <c r="F106" s="38"/>
      <c r="G106" s="38"/>
      <c r="H106" s="38"/>
      <c r="I106" s="38"/>
    </row>
    <row r="107" spans="1:20" s="35" customFormat="1" ht="12.75">
      <c r="A107" s="38"/>
      <c r="B107" s="38"/>
      <c r="C107" s="38"/>
      <c r="D107" s="38"/>
      <c r="E107" s="38"/>
      <c r="F107" s="38"/>
      <c r="G107" s="38"/>
      <c r="H107" s="38"/>
      <c r="I107" s="38"/>
    </row>
    <row r="108" spans="1:20" ht="12.75">
      <c r="A108" s="148">
        <v>2018</v>
      </c>
      <c r="J108" s="35"/>
      <c r="K108" s="35"/>
      <c r="L108" s="35"/>
      <c r="M108" s="35"/>
      <c r="N108" s="35"/>
      <c r="O108" s="35"/>
      <c r="P108" s="35"/>
      <c r="Q108" s="35"/>
      <c r="R108" s="35"/>
      <c r="S108" s="35"/>
      <c r="T108" s="35"/>
    </row>
    <row r="109" spans="1:20" ht="12.75">
      <c r="A109" s="35"/>
      <c r="B109" s="35"/>
      <c r="C109" s="35"/>
    </row>
    <row r="110" spans="1:20">
      <c r="A110" s="38" t="s">
        <v>166</v>
      </c>
    </row>
    <row r="112" spans="1:20">
      <c r="A112" s="38" t="s">
        <v>167</v>
      </c>
    </row>
  </sheetData>
  <mergeCells count="45">
    <mergeCell ref="A96:E96"/>
    <mergeCell ref="F96:J96"/>
    <mergeCell ref="A61:A63"/>
    <mergeCell ref="A84:E84"/>
    <mergeCell ref="F84:J84"/>
    <mergeCell ref="A95:B95"/>
    <mergeCell ref="F95:G95"/>
    <mergeCell ref="A52:D52"/>
    <mergeCell ref="A98:E98"/>
    <mergeCell ref="F98:J98"/>
    <mergeCell ref="A32:J32"/>
    <mergeCell ref="A40:J40"/>
    <mergeCell ref="A41:J41"/>
    <mergeCell ref="A42:J42"/>
    <mergeCell ref="A43:J43"/>
    <mergeCell ref="A44:J44"/>
    <mergeCell ref="A45:J45"/>
    <mergeCell ref="A46:J46"/>
    <mergeCell ref="A47:J47"/>
    <mergeCell ref="A83:J83"/>
    <mergeCell ref="A69:I69"/>
    <mergeCell ref="B66:E66"/>
    <mergeCell ref="A64:A66"/>
    <mergeCell ref="A48:K48"/>
    <mergeCell ref="B61:E61"/>
    <mergeCell ref="B65:E65"/>
    <mergeCell ref="B64:E64"/>
    <mergeCell ref="B63:E63"/>
    <mergeCell ref="B62:E62"/>
    <mergeCell ref="B55:E55"/>
    <mergeCell ref="A56:A60"/>
    <mergeCell ref="B56:E56"/>
    <mergeCell ref="A49:J49"/>
    <mergeCell ref="A50:J50"/>
    <mergeCell ref="A53:J53"/>
    <mergeCell ref="B58:E58"/>
    <mergeCell ref="B57:E57"/>
    <mergeCell ref="B59:E59"/>
    <mergeCell ref="A54:E54"/>
    <mergeCell ref="A1:D1"/>
    <mergeCell ref="A25:J25"/>
    <mergeCell ref="A36:J36"/>
    <mergeCell ref="A29:J29"/>
    <mergeCell ref="A5:B5"/>
    <mergeCell ref="A33:J33"/>
  </mergeCells>
  <phoneticPr fontId="4" type="noConversion"/>
  <hyperlinks>
    <hyperlink ref="E1" location="Contenu!A1" display="retour" xr:uid="{00000000-0004-0000-0400-000000000000}"/>
    <hyperlink ref="A98" r:id="rId1" xr:uid="{00000000-0004-0000-0400-000001000000}"/>
  </hyperlinks>
  <pageMargins left="0.78740157480314965" right="0.78740157480314965" top="0.98425196850393704" bottom="0.98425196850393704" header="0.51181102362204722" footer="0.51181102362204722"/>
  <pageSetup paperSize="9" scale="50" fitToHeight="2" orientation="landscape" r:id="rId2"/>
  <headerFooter alignWithMargins="0"/>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T34"/>
  <sheetViews>
    <sheetView tabSelected="1" zoomScaleNormal="100" workbookViewId="0">
      <selection activeCell="U5" sqref="U5"/>
    </sheetView>
  </sheetViews>
  <sheetFormatPr baseColWidth="10" defaultColWidth="11.42578125" defaultRowHeight="12.75"/>
  <cols>
    <col min="1" max="1" width="2.28515625" style="2" customWidth="1"/>
    <col min="2" max="2" width="50.7109375" style="2" customWidth="1"/>
    <col min="3" max="20" width="15.7109375" style="2" customWidth="1"/>
    <col min="21" max="16384" width="11.42578125" style="2"/>
  </cols>
  <sheetData>
    <row r="1" spans="1:20">
      <c r="A1" s="7" t="s">
        <v>185</v>
      </c>
      <c r="E1" s="28"/>
      <c r="J1" s="28" t="s">
        <v>32</v>
      </c>
    </row>
    <row r="3" spans="1:20">
      <c r="B3" s="50" t="s">
        <v>8</v>
      </c>
      <c r="C3" s="50"/>
    </row>
    <row r="4" spans="1:20">
      <c r="A4" s="8"/>
      <c r="B4" s="9"/>
      <c r="C4" s="9" t="s">
        <v>102</v>
      </c>
      <c r="D4" s="59" t="s">
        <v>61</v>
      </c>
      <c r="E4" s="59" t="s">
        <v>67</v>
      </c>
      <c r="F4" s="60" t="s">
        <v>56</v>
      </c>
      <c r="G4" s="60" t="s">
        <v>66</v>
      </c>
      <c r="H4" s="59" t="s">
        <v>64</v>
      </c>
      <c r="I4" s="59" t="s">
        <v>65</v>
      </c>
      <c r="J4" s="59" t="s">
        <v>57</v>
      </c>
      <c r="K4" s="59" t="s">
        <v>58</v>
      </c>
      <c r="L4" s="59" t="s">
        <v>82</v>
      </c>
      <c r="M4" s="59" t="s">
        <v>171</v>
      </c>
      <c r="N4" s="59" t="s">
        <v>172</v>
      </c>
      <c r="O4" s="59" t="s">
        <v>173</v>
      </c>
      <c r="P4" s="59" t="s">
        <v>59</v>
      </c>
      <c r="Q4" s="59" t="s">
        <v>63</v>
      </c>
      <c r="R4" s="59" t="s">
        <v>62</v>
      </c>
      <c r="S4" s="59" t="s">
        <v>60</v>
      </c>
      <c r="T4" s="53" t="s">
        <v>11</v>
      </c>
    </row>
    <row r="5" spans="1:20">
      <c r="D5" s="58"/>
      <c r="E5" s="58"/>
      <c r="F5" s="58"/>
      <c r="G5" s="58"/>
      <c r="H5" s="58"/>
      <c r="I5" s="58"/>
      <c r="J5" s="58"/>
      <c r="K5" s="58"/>
      <c r="L5" s="58"/>
      <c r="M5" s="58"/>
      <c r="N5" s="58"/>
      <c r="O5" s="58"/>
      <c r="P5" s="58"/>
      <c r="Q5" s="58"/>
      <c r="R5" s="58"/>
      <c r="S5" s="58"/>
      <c r="T5" s="34"/>
    </row>
    <row r="6" spans="1:20">
      <c r="A6" s="7" t="s">
        <v>18</v>
      </c>
      <c r="D6" s="58"/>
      <c r="E6" s="58"/>
      <c r="F6" s="58"/>
      <c r="G6" s="58"/>
      <c r="H6" s="58"/>
      <c r="I6" s="58"/>
      <c r="J6" s="58"/>
      <c r="K6" s="58"/>
      <c r="L6" s="58"/>
      <c r="M6" s="58"/>
      <c r="N6" s="58"/>
      <c r="O6" s="58"/>
      <c r="P6" s="58"/>
      <c r="Q6" s="58"/>
      <c r="R6" s="58"/>
      <c r="S6" s="58"/>
      <c r="T6" s="34"/>
    </row>
    <row r="7" spans="1:20" s="10" customFormat="1" ht="18" customHeight="1">
      <c r="B7" s="11" t="s">
        <v>21</v>
      </c>
      <c r="C7" s="61">
        <v>12</v>
      </c>
      <c r="D7" s="61">
        <v>3233.2899999999995</v>
      </c>
      <c r="E7" s="61">
        <v>586.1</v>
      </c>
      <c r="F7" s="61">
        <v>947.75</v>
      </c>
      <c r="G7" s="61">
        <v>3904.1099999999997</v>
      </c>
      <c r="H7" s="61">
        <v>466.1</v>
      </c>
      <c r="I7" s="61">
        <v>1273.68</v>
      </c>
      <c r="J7" s="61">
        <v>138.52000000000001</v>
      </c>
      <c r="K7" s="61">
        <v>392.07</v>
      </c>
      <c r="L7" s="61">
        <v>1718.28</v>
      </c>
      <c r="M7" s="61">
        <v>2420.5700000000002</v>
      </c>
      <c r="N7" s="61">
        <v>361.78</v>
      </c>
      <c r="O7" s="61">
        <v>111.36999999999999</v>
      </c>
      <c r="P7" s="61">
        <v>478.63</v>
      </c>
      <c r="Q7" s="61">
        <v>0</v>
      </c>
      <c r="R7" s="61">
        <v>381.9</v>
      </c>
      <c r="S7" s="61">
        <v>1770.6299999999999</v>
      </c>
      <c r="T7" s="54">
        <v>18196.780000000002</v>
      </c>
    </row>
    <row r="8" spans="1:20">
      <c r="B8" s="35" t="s">
        <v>155</v>
      </c>
      <c r="C8" s="62">
        <v>0</v>
      </c>
      <c r="D8" s="62">
        <v>242.25</v>
      </c>
      <c r="E8" s="62">
        <v>0</v>
      </c>
      <c r="F8" s="62">
        <v>144.38</v>
      </c>
      <c r="G8" s="62">
        <v>0</v>
      </c>
      <c r="H8" s="62">
        <v>0</v>
      </c>
      <c r="I8" s="62">
        <v>0</v>
      </c>
      <c r="J8" s="62">
        <v>0</v>
      </c>
      <c r="K8" s="62">
        <v>0</v>
      </c>
      <c r="L8" s="62">
        <v>31.97</v>
      </c>
      <c r="M8" s="62">
        <v>0</v>
      </c>
      <c r="N8" s="62">
        <v>0</v>
      </c>
      <c r="O8" s="62">
        <v>0</v>
      </c>
      <c r="P8" s="62">
        <v>0</v>
      </c>
      <c r="Q8" s="62">
        <v>0</v>
      </c>
      <c r="R8" s="62">
        <v>0</v>
      </c>
      <c r="S8" s="62">
        <v>0</v>
      </c>
      <c r="T8" s="132">
        <v>418.6</v>
      </c>
    </row>
    <row r="9" spans="1:20">
      <c r="B9" s="35" t="s">
        <v>154</v>
      </c>
      <c r="C9" s="62">
        <v>0</v>
      </c>
      <c r="D9" s="62">
        <v>1941.19</v>
      </c>
      <c r="E9" s="62">
        <v>220.07</v>
      </c>
      <c r="F9" s="62">
        <v>638.05999999999995</v>
      </c>
      <c r="G9" s="62">
        <v>2540.35</v>
      </c>
      <c r="H9" s="62">
        <v>184.49</v>
      </c>
      <c r="I9" s="62">
        <v>350.49</v>
      </c>
      <c r="J9" s="62">
        <v>0</v>
      </c>
      <c r="K9" s="62">
        <v>207.07</v>
      </c>
      <c r="L9" s="62">
        <v>914.67</v>
      </c>
      <c r="M9" s="62">
        <v>696.65</v>
      </c>
      <c r="N9" s="62">
        <v>361.78</v>
      </c>
      <c r="O9" s="62">
        <v>115.38</v>
      </c>
      <c r="P9" s="62">
        <v>334.32</v>
      </c>
      <c r="Q9" s="62">
        <v>0</v>
      </c>
      <c r="R9" s="62">
        <v>166.92</v>
      </c>
      <c r="S9" s="62">
        <v>483.14</v>
      </c>
      <c r="T9" s="132">
        <v>9154.5799999999981</v>
      </c>
    </row>
    <row r="10" spans="1:20">
      <c r="B10" s="35" t="s">
        <v>145</v>
      </c>
      <c r="C10" s="62">
        <v>0</v>
      </c>
      <c r="D10" s="62">
        <v>478.91</v>
      </c>
      <c r="E10" s="62">
        <v>81.06</v>
      </c>
      <c r="F10" s="62">
        <v>61.08</v>
      </c>
      <c r="G10" s="62">
        <v>0</v>
      </c>
      <c r="H10" s="62">
        <v>61.07</v>
      </c>
      <c r="I10" s="62">
        <v>709.95</v>
      </c>
      <c r="J10" s="62">
        <v>84.84</v>
      </c>
      <c r="K10" s="62">
        <v>185</v>
      </c>
      <c r="L10" s="62">
        <v>226.11</v>
      </c>
      <c r="M10" s="62">
        <v>1106.69</v>
      </c>
      <c r="N10" s="62">
        <v>0</v>
      </c>
      <c r="O10" s="62">
        <v>0</v>
      </c>
      <c r="P10" s="62">
        <v>75.7</v>
      </c>
      <c r="Q10" s="62">
        <v>0</v>
      </c>
      <c r="R10" s="62">
        <v>0</v>
      </c>
      <c r="S10" s="62">
        <v>49.93</v>
      </c>
      <c r="T10" s="132">
        <v>3120.3399999999997</v>
      </c>
    </row>
    <row r="11" spans="1:20">
      <c r="B11" s="2" t="s">
        <v>22</v>
      </c>
      <c r="C11" s="62">
        <v>12</v>
      </c>
      <c r="D11" s="62">
        <v>566.29999999999995</v>
      </c>
      <c r="E11" s="62">
        <v>230.5</v>
      </c>
      <c r="F11" s="62">
        <v>-10.75</v>
      </c>
      <c r="G11" s="62">
        <v>1363.76</v>
      </c>
      <c r="H11" s="62">
        <v>220.54</v>
      </c>
      <c r="I11" s="62">
        <v>205.32</v>
      </c>
      <c r="J11" s="62">
        <v>53.68</v>
      </c>
      <c r="K11" s="62">
        <v>0</v>
      </c>
      <c r="L11" s="62">
        <v>545.53</v>
      </c>
      <c r="M11" s="62">
        <v>617.23</v>
      </c>
      <c r="N11" s="62">
        <v>0</v>
      </c>
      <c r="O11" s="62">
        <v>-4.01</v>
      </c>
      <c r="P11" s="62">
        <v>68.61</v>
      </c>
      <c r="Q11" s="62">
        <v>0</v>
      </c>
      <c r="R11" s="62">
        <v>214.98</v>
      </c>
      <c r="S11" s="62">
        <v>1146.58</v>
      </c>
      <c r="T11" s="132">
        <v>5230.2700000000004</v>
      </c>
    </row>
    <row r="12" spans="1:20">
      <c r="B12" s="2" t="s">
        <v>23</v>
      </c>
      <c r="C12" s="62">
        <v>0</v>
      </c>
      <c r="D12" s="62">
        <v>4.6399999999999997</v>
      </c>
      <c r="E12" s="62">
        <v>54.47</v>
      </c>
      <c r="F12" s="62">
        <v>114.98</v>
      </c>
      <c r="G12" s="62">
        <v>0</v>
      </c>
      <c r="H12" s="62">
        <v>0</v>
      </c>
      <c r="I12" s="62">
        <v>7.92</v>
      </c>
      <c r="J12" s="62">
        <v>0</v>
      </c>
      <c r="K12" s="62">
        <v>0</v>
      </c>
      <c r="L12" s="62">
        <v>0</v>
      </c>
      <c r="M12" s="62">
        <v>0</v>
      </c>
      <c r="N12" s="62">
        <v>0</v>
      </c>
      <c r="O12" s="62">
        <v>0</v>
      </c>
      <c r="P12" s="62">
        <v>0</v>
      </c>
      <c r="Q12" s="62">
        <v>0</v>
      </c>
      <c r="R12" s="62">
        <v>0</v>
      </c>
      <c r="S12" s="62">
        <v>90.98</v>
      </c>
      <c r="T12" s="132">
        <v>272.99</v>
      </c>
    </row>
    <row r="13" spans="1:20">
      <c r="A13" s="7"/>
      <c r="D13" s="133"/>
      <c r="E13" s="133"/>
      <c r="F13" s="133"/>
      <c r="G13" s="133"/>
      <c r="H13" s="133"/>
      <c r="I13" s="133"/>
      <c r="J13" s="133"/>
      <c r="K13" s="133"/>
      <c r="L13" s="133"/>
      <c r="M13" s="133"/>
      <c r="N13" s="133"/>
      <c r="O13" s="133"/>
      <c r="P13" s="133"/>
      <c r="Q13" s="133"/>
      <c r="R13" s="133"/>
      <c r="S13" s="133"/>
      <c r="T13" s="54"/>
    </row>
    <row r="14" spans="1:20">
      <c r="A14" s="7" t="s">
        <v>24</v>
      </c>
      <c r="D14" s="64"/>
      <c r="E14" s="64"/>
      <c r="F14" s="64"/>
      <c r="G14" s="64"/>
      <c r="H14" s="64"/>
      <c r="I14" s="64"/>
      <c r="J14" s="64"/>
      <c r="K14" s="64"/>
      <c r="L14" s="64"/>
      <c r="M14" s="64"/>
      <c r="N14" s="64"/>
      <c r="O14" s="64"/>
      <c r="P14" s="64"/>
      <c r="Q14" s="64"/>
      <c r="R14" s="64"/>
      <c r="S14" s="64"/>
      <c r="T14" s="54"/>
    </row>
    <row r="15" spans="1:20" s="10" customFormat="1" ht="18" customHeight="1">
      <c r="B15" s="11" t="s">
        <v>21</v>
      </c>
      <c r="C15" s="61">
        <v>2279.6</v>
      </c>
      <c r="D15" s="61">
        <v>69442.09</v>
      </c>
      <c r="E15" s="61">
        <v>15668.240000000002</v>
      </c>
      <c r="F15" s="61">
        <v>22628.210000000003</v>
      </c>
      <c r="G15" s="61">
        <v>108082.66</v>
      </c>
      <c r="H15" s="61">
        <v>25312.92</v>
      </c>
      <c r="I15" s="61">
        <v>86175.47</v>
      </c>
      <c r="J15" s="61">
        <v>17661.98</v>
      </c>
      <c r="K15" s="61">
        <v>19874.13</v>
      </c>
      <c r="L15" s="61">
        <v>88130.37</v>
      </c>
      <c r="M15" s="61">
        <v>55091.25</v>
      </c>
      <c r="N15" s="61">
        <v>12995.93</v>
      </c>
      <c r="O15" s="61">
        <v>15636.490000000002</v>
      </c>
      <c r="P15" s="61">
        <v>23234.370000000003</v>
      </c>
      <c r="Q15" s="61">
        <v>5543.23</v>
      </c>
      <c r="R15" s="61">
        <v>18403.939999999999</v>
      </c>
      <c r="S15" s="61">
        <v>38203.31</v>
      </c>
      <c r="T15" s="54">
        <v>624364.18999999994</v>
      </c>
    </row>
    <row r="16" spans="1:20" ht="25.5">
      <c r="B16" s="129" t="s">
        <v>25</v>
      </c>
      <c r="C16" s="62">
        <v>1018.13</v>
      </c>
      <c r="D16" s="62">
        <v>45628.71</v>
      </c>
      <c r="E16" s="62">
        <v>10883.69</v>
      </c>
      <c r="F16" s="62">
        <v>15716.44</v>
      </c>
      <c r="G16" s="62">
        <v>47035.5</v>
      </c>
      <c r="H16" s="62">
        <v>9159.07</v>
      </c>
      <c r="I16" s="62">
        <v>40341.89</v>
      </c>
      <c r="J16" s="62">
        <v>9414.93</v>
      </c>
      <c r="K16" s="62">
        <v>10906.27</v>
      </c>
      <c r="L16" s="62">
        <v>43789.19</v>
      </c>
      <c r="M16" s="62">
        <v>19733.93</v>
      </c>
      <c r="N16" s="62">
        <v>5267.32</v>
      </c>
      <c r="O16" s="62">
        <v>2975.3</v>
      </c>
      <c r="P16" s="62">
        <v>10860.85</v>
      </c>
      <c r="Q16" s="62">
        <v>2430.9299999999998</v>
      </c>
      <c r="R16" s="62">
        <v>6513.54</v>
      </c>
      <c r="S16" s="62">
        <v>21514.05</v>
      </c>
      <c r="T16" s="139">
        <v>303189.73999999993</v>
      </c>
    </row>
    <row r="17" spans="1:20" ht="25.5">
      <c r="B17" s="13" t="s">
        <v>26</v>
      </c>
      <c r="C17" s="62">
        <v>0</v>
      </c>
      <c r="D17" s="62">
        <v>5338.74</v>
      </c>
      <c r="E17" s="62">
        <v>248.16</v>
      </c>
      <c r="F17" s="62">
        <v>1289.82</v>
      </c>
      <c r="G17" s="62">
        <v>18918.64</v>
      </c>
      <c r="H17" s="62">
        <v>1505.68</v>
      </c>
      <c r="I17" s="62">
        <v>11820.54</v>
      </c>
      <c r="J17" s="62">
        <v>844.9</v>
      </c>
      <c r="K17" s="62">
        <v>2583.9</v>
      </c>
      <c r="L17" s="62">
        <v>20043.509999999998</v>
      </c>
      <c r="M17" s="62">
        <v>26127.65</v>
      </c>
      <c r="N17" s="62">
        <v>3084.92</v>
      </c>
      <c r="O17" s="62">
        <v>5258.39</v>
      </c>
      <c r="P17" s="62">
        <v>2261.7800000000002</v>
      </c>
      <c r="Q17" s="62">
        <v>1315.61</v>
      </c>
      <c r="R17" s="62">
        <v>4448.33</v>
      </c>
      <c r="S17" s="62">
        <v>8056</v>
      </c>
      <c r="T17" s="139">
        <v>113146.57</v>
      </c>
    </row>
    <row r="18" spans="1:20" ht="25.5">
      <c r="B18" s="13" t="s">
        <v>87</v>
      </c>
      <c r="C18" s="62">
        <v>1261.47</v>
      </c>
      <c r="D18" s="62">
        <v>18474.64</v>
      </c>
      <c r="E18" s="62">
        <v>4536.3900000000003</v>
      </c>
      <c r="F18" s="62">
        <v>5621.95</v>
      </c>
      <c r="G18" s="62">
        <v>42128.52</v>
      </c>
      <c r="H18" s="62">
        <v>14648.17</v>
      </c>
      <c r="I18" s="62">
        <v>34013.040000000001</v>
      </c>
      <c r="J18" s="62">
        <v>7402.15</v>
      </c>
      <c r="K18" s="62">
        <v>6383.96</v>
      </c>
      <c r="L18" s="62">
        <v>24297.67</v>
      </c>
      <c r="M18" s="62">
        <v>9229.67</v>
      </c>
      <c r="N18" s="62">
        <v>4643.6899999999996</v>
      </c>
      <c r="O18" s="62">
        <v>7402.8</v>
      </c>
      <c r="P18" s="62">
        <v>10111.74</v>
      </c>
      <c r="Q18" s="62">
        <v>1796.69</v>
      </c>
      <c r="R18" s="62">
        <v>7442.07</v>
      </c>
      <c r="S18" s="62">
        <v>8633.26</v>
      </c>
      <c r="T18" s="139">
        <v>208027.87999999998</v>
      </c>
    </row>
    <row r="19" spans="1:20">
      <c r="A19" s="7"/>
      <c r="D19" s="62"/>
      <c r="E19" s="62"/>
      <c r="F19" s="62"/>
      <c r="G19" s="62"/>
      <c r="H19" s="62"/>
      <c r="I19" s="62"/>
      <c r="J19" s="62"/>
      <c r="K19" s="62"/>
      <c r="L19" s="62"/>
      <c r="M19" s="62"/>
      <c r="N19" s="62"/>
      <c r="O19" s="62"/>
      <c r="P19" s="62"/>
      <c r="Q19" s="62"/>
      <c r="R19" s="62"/>
      <c r="S19" s="62"/>
      <c r="T19" s="54"/>
    </row>
    <row r="20" spans="1:20">
      <c r="A20" s="7" t="s">
        <v>27</v>
      </c>
      <c r="D20" s="64"/>
      <c r="E20" s="64"/>
      <c r="F20" s="64"/>
      <c r="G20" s="64"/>
      <c r="H20" s="64"/>
      <c r="I20" s="64"/>
      <c r="J20" s="64"/>
      <c r="K20" s="64"/>
      <c r="L20" s="64"/>
      <c r="M20" s="64"/>
      <c r="N20" s="64"/>
      <c r="O20" s="64"/>
      <c r="P20" s="64"/>
      <c r="Q20" s="64"/>
      <c r="R20" s="64"/>
      <c r="S20" s="64"/>
      <c r="T20" s="54"/>
    </row>
    <row r="21" spans="1:20" s="10" customFormat="1" ht="18" customHeight="1">
      <c r="B21" s="11" t="s">
        <v>21</v>
      </c>
      <c r="C21" s="61">
        <v>167.29</v>
      </c>
      <c r="D21" s="61">
        <v>28388.61</v>
      </c>
      <c r="E21" s="61">
        <v>2802.23</v>
      </c>
      <c r="F21" s="61">
        <v>5614.91</v>
      </c>
      <c r="G21" s="61">
        <v>17786.07</v>
      </c>
      <c r="H21" s="61">
        <v>1639.54</v>
      </c>
      <c r="I21" s="61">
        <v>6011.76</v>
      </c>
      <c r="J21" s="61">
        <v>2434.1</v>
      </c>
      <c r="K21" s="61">
        <v>1199.1199999999999</v>
      </c>
      <c r="L21" s="61">
        <v>8542.8799999999992</v>
      </c>
      <c r="M21" s="61">
        <v>10982.94</v>
      </c>
      <c r="N21" s="61">
        <v>2839.9</v>
      </c>
      <c r="O21" s="61">
        <v>2840.0299999999997</v>
      </c>
      <c r="P21" s="61">
        <v>3016.3399999999997</v>
      </c>
      <c r="Q21" s="61">
        <v>544.21</v>
      </c>
      <c r="R21" s="61">
        <v>2590.23</v>
      </c>
      <c r="S21" s="61">
        <v>13791.849999999999</v>
      </c>
      <c r="T21" s="54">
        <v>111192.01000000001</v>
      </c>
    </row>
    <row r="22" spans="1:20">
      <c r="B22" s="2" t="s">
        <v>28</v>
      </c>
      <c r="C22" s="62">
        <v>54.05</v>
      </c>
      <c r="D22" s="62">
        <v>6591.39</v>
      </c>
      <c r="E22" s="62">
        <v>1096.29</v>
      </c>
      <c r="F22" s="62">
        <v>3773.46</v>
      </c>
      <c r="G22" s="62">
        <v>9948.48</v>
      </c>
      <c r="H22" s="62">
        <v>801.14</v>
      </c>
      <c r="I22" s="62">
        <v>1500.65</v>
      </c>
      <c r="J22" s="62">
        <v>761.38</v>
      </c>
      <c r="K22" s="62">
        <v>988.26</v>
      </c>
      <c r="L22" s="62">
        <v>6177.33</v>
      </c>
      <c r="M22" s="62">
        <v>6629.44</v>
      </c>
      <c r="N22" s="62">
        <v>1446.73</v>
      </c>
      <c r="O22" s="62">
        <v>1544.78</v>
      </c>
      <c r="P22" s="62">
        <v>1770.12</v>
      </c>
      <c r="Q22" s="62">
        <v>243.9</v>
      </c>
      <c r="R22" s="62">
        <v>1050.78</v>
      </c>
      <c r="S22" s="62">
        <v>4509.51</v>
      </c>
      <c r="T22" s="132">
        <v>48887.69000000001</v>
      </c>
    </row>
    <row r="23" spans="1:20">
      <c r="B23" s="2" t="s">
        <v>29</v>
      </c>
      <c r="C23" s="62">
        <v>93.11</v>
      </c>
      <c r="D23" s="62">
        <v>19736.490000000002</v>
      </c>
      <c r="E23" s="62">
        <v>1560.6</v>
      </c>
      <c r="F23" s="62">
        <v>1536.03</v>
      </c>
      <c r="G23" s="62">
        <v>5464.26</v>
      </c>
      <c r="H23" s="62">
        <v>0</v>
      </c>
      <c r="I23" s="62">
        <v>419.45</v>
      </c>
      <c r="J23" s="62">
        <v>44.53</v>
      </c>
      <c r="K23" s="62">
        <v>0</v>
      </c>
      <c r="L23" s="62">
        <v>2177.38</v>
      </c>
      <c r="M23" s="62">
        <v>2719.15</v>
      </c>
      <c r="N23" s="62">
        <v>1249.33</v>
      </c>
      <c r="O23" s="62">
        <v>1099.6300000000001</v>
      </c>
      <c r="P23" s="62">
        <v>629.12</v>
      </c>
      <c r="Q23" s="62">
        <v>0</v>
      </c>
      <c r="R23" s="62">
        <v>1539.45</v>
      </c>
      <c r="S23" s="62">
        <v>5349.29</v>
      </c>
      <c r="T23" s="132">
        <v>43617.82</v>
      </c>
    </row>
    <row r="24" spans="1:20">
      <c r="B24" s="2" t="s">
        <v>30</v>
      </c>
      <c r="C24" s="62">
        <v>20.13</v>
      </c>
      <c r="D24" s="62">
        <v>2060.73</v>
      </c>
      <c r="E24" s="62">
        <v>145.34</v>
      </c>
      <c r="F24" s="62">
        <v>305.42</v>
      </c>
      <c r="G24" s="62">
        <v>2373.33</v>
      </c>
      <c r="H24" s="62">
        <v>838.4</v>
      </c>
      <c r="I24" s="62">
        <v>4091.66</v>
      </c>
      <c r="J24" s="62">
        <v>1628.19</v>
      </c>
      <c r="K24" s="62">
        <v>210.86</v>
      </c>
      <c r="L24" s="62">
        <v>188.17</v>
      </c>
      <c r="M24" s="62">
        <v>1634.35</v>
      </c>
      <c r="N24" s="62">
        <v>143.84</v>
      </c>
      <c r="O24" s="62">
        <v>195.62</v>
      </c>
      <c r="P24" s="62">
        <v>617.1</v>
      </c>
      <c r="Q24" s="62">
        <v>300.31</v>
      </c>
      <c r="R24" s="62">
        <v>0</v>
      </c>
      <c r="S24" s="62">
        <v>3933.05</v>
      </c>
      <c r="T24" s="132">
        <v>18686.500000000004</v>
      </c>
    </row>
    <row r="25" spans="1:20">
      <c r="A25" s="7"/>
      <c r="D25" s="65"/>
      <c r="E25" s="65"/>
      <c r="F25" s="65"/>
      <c r="G25" s="65"/>
      <c r="H25" s="65"/>
      <c r="I25" s="65"/>
      <c r="J25" s="65"/>
      <c r="K25" s="65"/>
      <c r="L25" s="65"/>
      <c r="M25" s="65"/>
      <c r="N25" s="65"/>
      <c r="O25" s="65"/>
      <c r="P25" s="65"/>
      <c r="Q25" s="65"/>
      <c r="R25" s="65"/>
      <c r="S25" s="65"/>
      <c r="T25" s="132"/>
    </row>
    <row r="26" spans="1:20">
      <c r="A26" s="7" t="s">
        <v>31</v>
      </c>
      <c r="B26" s="12"/>
      <c r="C26" s="61">
        <v>2458.89</v>
      </c>
      <c r="D26" s="61">
        <v>101063.98999999999</v>
      </c>
      <c r="E26" s="61">
        <v>19056.570000000003</v>
      </c>
      <c r="F26" s="61">
        <v>29190.870000000003</v>
      </c>
      <c r="G26" s="61">
        <v>129772.84</v>
      </c>
      <c r="H26" s="61">
        <v>27418.559999999998</v>
      </c>
      <c r="I26" s="61">
        <v>93460.909999999989</v>
      </c>
      <c r="J26" s="61">
        <v>20234.599999999999</v>
      </c>
      <c r="K26" s="61">
        <v>21465.32</v>
      </c>
      <c r="L26" s="61">
        <v>98391.53</v>
      </c>
      <c r="M26" s="61">
        <v>68494.759999999995</v>
      </c>
      <c r="N26" s="61">
        <v>16197.61</v>
      </c>
      <c r="O26" s="61">
        <v>18587.890000000003</v>
      </c>
      <c r="P26" s="61">
        <v>26729.340000000004</v>
      </c>
      <c r="Q26" s="61">
        <v>6087.44</v>
      </c>
      <c r="R26" s="61">
        <v>21376.07</v>
      </c>
      <c r="S26" s="61">
        <v>53765.789999999994</v>
      </c>
      <c r="T26" s="54">
        <v>753752.98</v>
      </c>
    </row>
    <row r="27" spans="1:20">
      <c r="A27" s="7"/>
      <c r="B27" s="12"/>
      <c r="C27" s="12"/>
      <c r="D27" s="12"/>
      <c r="E27" s="12"/>
      <c r="F27" s="12"/>
      <c r="G27" s="12"/>
      <c r="H27" s="12"/>
      <c r="I27" s="12"/>
      <c r="J27" s="12"/>
      <c r="K27" s="12"/>
      <c r="L27" s="12"/>
      <c r="M27" s="12"/>
      <c r="N27" s="12"/>
      <c r="O27" s="12"/>
      <c r="P27" s="12"/>
      <c r="Q27" s="12"/>
      <c r="R27" s="12"/>
      <c r="S27" s="12"/>
      <c r="T27" s="12"/>
    </row>
    <row r="29" spans="1:20">
      <c r="A29" s="5" t="s">
        <v>129</v>
      </c>
    </row>
    <row r="30" spans="1:20">
      <c r="B30" s="5"/>
      <c r="C30" s="5"/>
    </row>
    <row r="32" spans="1:20">
      <c r="A32" s="5" t="s">
        <v>153</v>
      </c>
    </row>
    <row r="33" spans="1:5">
      <c r="A33" s="5" t="s">
        <v>85</v>
      </c>
      <c r="E33" s="35"/>
    </row>
    <row r="34" spans="1:5">
      <c r="A34" s="5" t="s">
        <v>186</v>
      </c>
    </row>
  </sheetData>
  <phoneticPr fontId="4" type="noConversion"/>
  <hyperlinks>
    <hyperlink ref="J1" location="Contenu!A1" display="retour" xr:uid="{00000000-0004-0000-0500-000000000000}"/>
  </hyperlinks>
  <pageMargins left="0.78740157499999996" right="0.78740157499999996" top="0.984251969" bottom="0.984251969" header="0.4921259845" footer="0.4921259845"/>
  <pageSetup paperSize="9" scale="51" orientation="landscape" r:id="rId1"/>
  <headerFooter alignWithMargins="0"/>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T34"/>
  <sheetViews>
    <sheetView zoomScaleNormal="70" workbookViewId="0">
      <selection activeCell="V3" sqref="V3"/>
    </sheetView>
  </sheetViews>
  <sheetFormatPr baseColWidth="10" defaultColWidth="11.42578125" defaultRowHeight="12.75"/>
  <cols>
    <col min="1" max="1" width="2.28515625" style="2" customWidth="1"/>
    <col min="2" max="2" width="50.7109375" style="2" customWidth="1"/>
    <col min="3" max="20" width="15.7109375" style="2" customWidth="1"/>
    <col min="21" max="16384" width="11.42578125" style="2"/>
  </cols>
  <sheetData>
    <row r="1" spans="1:20">
      <c r="A1" s="7" t="s">
        <v>187</v>
      </c>
      <c r="E1" s="28"/>
      <c r="J1" s="28" t="s">
        <v>32</v>
      </c>
    </row>
    <row r="3" spans="1:20">
      <c r="B3" s="50" t="s">
        <v>1</v>
      </c>
      <c r="C3" s="50"/>
    </row>
    <row r="4" spans="1:20">
      <c r="A4" s="8"/>
      <c r="B4" s="9"/>
      <c r="C4" s="9" t="s">
        <v>102</v>
      </c>
      <c r="D4" s="59" t="s">
        <v>61</v>
      </c>
      <c r="E4" s="59" t="s">
        <v>67</v>
      </c>
      <c r="F4" s="60" t="s">
        <v>56</v>
      </c>
      <c r="G4" s="60" t="s">
        <v>66</v>
      </c>
      <c r="H4" s="59" t="s">
        <v>64</v>
      </c>
      <c r="I4" s="59" t="s">
        <v>65</v>
      </c>
      <c r="J4" s="59" t="s">
        <v>57</v>
      </c>
      <c r="K4" s="59" t="s">
        <v>58</v>
      </c>
      <c r="L4" s="59" t="s">
        <v>82</v>
      </c>
      <c r="M4" s="59" t="s">
        <v>171</v>
      </c>
      <c r="N4" s="59" t="s">
        <v>172</v>
      </c>
      <c r="O4" s="59" t="s">
        <v>173</v>
      </c>
      <c r="P4" s="59" t="s">
        <v>59</v>
      </c>
      <c r="Q4" s="59" t="s">
        <v>63</v>
      </c>
      <c r="R4" s="59" t="s">
        <v>62</v>
      </c>
      <c r="S4" s="59" t="s">
        <v>60</v>
      </c>
      <c r="T4" s="53" t="s">
        <v>11</v>
      </c>
    </row>
    <row r="5" spans="1:20">
      <c r="D5" s="58"/>
      <c r="E5" s="58"/>
      <c r="F5" s="58"/>
      <c r="G5" s="58"/>
      <c r="H5" s="58"/>
      <c r="I5" s="58"/>
      <c r="J5" s="58"/>
      <c r="K5" s="58"/>
      <c r="L5" s="58"/>
      <c r="M5" s="58"/>
      <c r="N5" s="58"/>
      <c r="O5" s="58"/>
      <c r="P5" s="58"/>
      <c r="Q5" s="58"/>
      <c r="R5" s="58"/>
      <c r="S5" s="58"/>
      <c r="T5" s="34"/>
    </row>
    <row r="6" spans="1:20">
      <c r="A6" s="7" t="s">
        <v>18</v>
      </c>
      <c r="D6" s="58"/>
      <c r="E6" s="58"/>
      <c r="F6" s="58"/>
      <c r="G6" s="58"/>
      <c r="H6" s="58"/>
      <c r="I6" s="58"/>
      <c r="J6" s="58"/>
      <c r="K6" s="58"/>
      <c r="L6" s="58"/>
      <c r="M6" s="58"/>
      <c r="N6" s="58"/>
      <c r="O6" s="58"/>
      <c r="P6" s="58"/>
      <c r="Q6" s="58"/>
      <c r="R6" s="58"/>
      <c r="S6" s="58"/>
      <c r="T6" s="34"/>
    </row>
    <row r="7" spans="1:20" s="10" customFormat="1" ht="18" customHeight="1">
      <c r="B7" s="11" t="s">
        <v>21</v>
      </c>
      <c r="C7" s="61">
        <v>0.48802508448934279</v>
      </c>
      <c r="D7" s="61">
        <v>3.1992502967674246</v>
      </c>
      <c r="E7" s="61">
        <v>3.0755797082056207</v>
      </c>
      <c r="F7" s="61">
        <v>3.2467343385106364</v>
      </c>
      <c r="G7" s="61">
        <v>3.0084184024946978</v>
      </c>
      <c r="H7" s="61">
        <v>1.6999433960062091</v>
      </c>
      <c r="I7" s="61">
        <v>1.3627943489957461</v>
      </c>
      <c r="J7" s="61">
        <v>0.68456999397072349</v>
      </c>
      <c r="K7" s="61">
        <v>1.826527626888395</v>
      </c>
      <c r="L7" s="61">
        <v>1.7463698348831449</v>
      </c>
      <c r="M7" s="61">
        <v>3.5339491663303879</v>
      </c>
      <c r="N7" s="61">
        <v>2.2335393925400102</v>
      </c>
      <c r="O7" s="61">
        <v>0.59915353490901868</v>
      </c>
      <c r="P7" s="61">
        <v>1.790654015400305</v>
      </c>
      <c r="Q7" s="61">
        <v>0</v>
      </c>
      <c r="R7" s="61">
        <v>1.7865772333267995</v>
      </c>
      <c r="S7" s="61">
        <v>3.2932279056998888</v>
      </c>
      <c r="T7" s="54">
        <v>2.4141569563015191</v>
      </c>
    </row>
    <row r="8" spans="1:20">
      <c r="B8" s="35" t="s">
        <v>155</v>
      </c>
      <c r="C8" s="62">
        <v>0</v>
      </c>
      <c r="D8" s="62">
        <v>0.23969962001302347</v>
      </c>
      <c r="E8" s="62">
        <v>0</v>
      </c>
      <c r="F8" s="62">
        <v>0.49460670408247498</v>
      </c>
      <c r="G8" s="62">
        <v>0</v>
      </c>
      <c r="H8" s="62">
        <v>0</v>
      </c>
      <c r="I8" s="62">
        <v>0</v>
      </c>
      <c r="J8" s="62">
        <v>0</v>
      </c>
      <c r="K8" s="62">
        <v>0</v>
      </c>
      <c r="L8" s="62">
        <v>3.2492634274515299E-2</v>
      </c>
      <c r="M8" s="62">
        <v>0</v>
      </c>
      <c r="N8" s="62">
        <v>0</v>
      </c>
      <c r="O8" s="62">
        <v>0</v>
      </c>
      <c r="P8" s="62">
        <v>0</v>
      </c>
      <c r="Q8" s="62">
        <v>0</v>
      </c>
      <c r="R8" s="62">
        <v>0</v>
      </c>
      <c r="S8" s="62">
        <v>0</v>
      </c>
      <c r="T8" s="55">
        <v>5.5535435495061E-2</v>
      </c>
    </row>
    <row r="9" spans="1:20">
      <c r="B9" s="35" t="s">
        <v>154</v>
      </c>
      <c r="C9" s="62">
        <v>0</v>
      </c>
      <c r="D9" s="62">
        <v>1.9207533761530691</v>
      </c>
      <c r="E9" s="62">
        <v>1.1548248189469561</v>
      </c>
      <c r="F9" s="62">
        <v>2.1858204294698989</v>
      </c>
      <c r="G9" s="62">
        <v>1.9575359528234106</v>
      </c>
      <c r="H9" s="62">
        <v>0.67286538753311642</v>
      </c>
      <c r="I9" s="62">
        <v>0.37501239823151739</v>
      </c>
      <c r="J9" s="62">
        <v>0</v>
      </c>
      <c r="K9" s="62">
        <v>0.96467231795286534</v>
      </c>
      <c r="L9" s="62">
        <v>0.92962270227935262</v>
      </c>
      <c r="M9" s="62">
        <v>1.0170851025684302</v>
      </c>
      <c r="N9" s="62">
        <v>2.2335393925400102</v>
      </c>
      <c r="O9" s="62">
        <v>0.62072672046154775</v>
      </c>
      <c r="P9" s="62">
        <v>1.2507604003690325</v>
      </c>
      <c r="Q9" s="62">
        <v>0</v>
      </c>
      <c r="R9" s="62">
        <v>0.78087319137708655</v>
      </c>
      <c r="S9" s="62">
        <v>0.89860113652194085</v>
      </c>
      <c r="T9" s="55">
        <v>1.214533175046286</v>
      </c>
    </row>
    <row r="10" spans="1:20">
      <c r="B10" s="35" t="s">
        <v>145</v>
      </c>
      <c r="C10" s="62">
        <v>0</v>
      </c>
      <c r="D10" s="62">
        <v>0.473868090899637</v>
      </c>
      <c r="E10" s="62">
        <v>0.42536511030054197</v>
      </c>
      <c r="F10" s="62">
        <v>0.2092435066169662</v>
      </c>
      <c r="G10" s="62">
        <v>0</v>
      </c>
      <c r="H10" s="62">
        <v>0.22273233897039088</v>
      </c>
      <c r="I10" s="62">
        <v>0.75962239186414959</v>
      </c>
      <c r="J10" s="62">
        <v>0.41928182420210935</v>
      </c>
      <c r="K10" s="62">
        <v>0.86185530893552953</v>
      </c>
      <c r="L10" s="62">
        <v>0.22980636646264169</v>
      </c>
      <c r="M10" s="62">
        <v>1.6157294368211526</v>
      </c>
      <c r="N10" s="62">
        <v>0</v>
      </c>
      <c r="O10" s="62">
        <v>0</v>
      </c>
      <c r="P10" s="62">
        <v>0.28320938713787913</v>
      </c>
      <c r="Q10" s="62">
        <v>0</v>
      </c>
      <c r="R10" s="62">
        <v>0</v>
      </c>
      <c r="S10" s="62">
        <v>9.2865742324254888E-2</v>
      </c>
      <c r="T10" s="55">
        <v>0.41397381938045535</v>
      </c>
    </row>
    <row r="11" spans="1:20">
      <c r="B11" s="2" t="s">
        <v>22</v>
      </c>
      <c r="C11" s="62">
        <v>0.48802508448934279</v>
      </c>
      <c r="D11" s="62">
        <v>0.56033805908514012</v>
      </c>
      <c r="E11" s="62">
        <v>1.2095565991151607</v>
      </c>
      <c r="F11" s="62">
        <v>-3.6826583106293165E-2</v>
      </c>
      <c r="G11" s="62">
        <v>1.0508824496712872</v>
      </c>
      <c r="H11" s="62">
        <v>0.80434566950270181</v>
      </c>
      <c r="I11" s="62">
        <v>0.21968542784357656</v>
      </c>
      <c r="J11" s="62">
        <v>0.26528816976861419</v>
      </c>
      <c r="K11" s="62">
        <v>0</v>
      </c>
      <c r="L11" s="62">
        <v>0.55444813186663522</v>
      </c>
      <c r="M11" s="62">
        <v>0.90113462694080548</v>
      </c>
      <c r="N11" s="62">
        <v>0</v>
      </c>
      <c r="O11" s="62">
        <v>-2.157318555252909E-2</v>
      </c>
      <c r="P11" s="62">
        <v>0.25668422789339351</v>
      </c>
      <c r="Q11" s="62">
        <v>0</v>
      </c>
      <c r="R11" s="62">
        <v>1.005704041949713</v>
      </c>
      <c r="S11" s="62">
        <v>2.1325456205516558</v>
      </c>
      <c r="T11" s="55">
        <v>0.69389709079491801</v>
      </c>
    </row>
    <row r="12" spans="1:20">
      <c r="B12" s="2" t="s">
        <v>23</v>
      </c>
      <c r="C12" s="62">
        <v>0</v>
      </c>
      <c r="D12" s="62">
        <v>4.5911506165549169E-3</v>
      </c>
      <c r="E12" s="62">
        <v>0.28583317984296225</v>
      </c>
      <c r="F12" s="62">
        <v>0.39389028144758959</v>
      </c>
      <c r="G12" s="62">
        <v>0</v>
      </c>
      <c r="H12" s="62">
        <v>0</v>
      </c>
      <c r="I12" s="62">
        <v>8.4741310565026613E-3</v>
      </c>
      <c r="J12" s="62">
        <v>0</v>
      </c>
      <c r="K12" s="62">
        <v>0</v>
      </c>
      <c r="L12" s="62">
        <v>0</v>
      </c>
      <c r="M12" s="62">
        <v>0</v>
      </c>
      <c r="N12" s="62">
        <v>0</v>
      </c>
      <c r="O12" s="62">
        <v>0</v>
      </c>
      <c r="P12" s="62">
        <v>0</v>
      </c>
      <c r="Q12" s="62">
        <v>0</v>
      </c>
      <c r="R12" s="62">
        <v>0</v>
      </c>
      <c r="S12" s="62">
        <v>0.16921540630203705</v>
      </c>
      <c r="T12" s="55">
        <v>3.6217435584798618E-2</v>
      </c>
    </row>
    <row r="13" spans="1:20">
      <c r="A13" s="7"/>
      <c r="C13" s="63"/>
      <c r="D13" s="63"/>
      <c r="E13" s="63"/>
      <c r="F13" s="63"/>
      <c r="G13" s="63"/>
      <c r="H13" s="63"/>
      <c r="I13" s="63"/>
      <c r="J13" s="63"/>
      <c r="K13" s="63"/>
      <c r="L13" s="63"/>
      <c r="M13" s="63"/>
      <c r="N13" s="63"/>
      <c r="O13" s="63"/>
      <c r="P13" s="63"/>
      <c r="Q13" s="63"/>
      <c r="R13" s="63"/>
      <c r="S13" s="63"/>
      <c r="T13" s="54"/>
    </row>
    <row r="14" spans="1:20">
      <c r="A14" s="7" t="s">
        <v>24</v>
      </c>
      <c r="C14" s="64"/>
      <c r="D14" s="64"/>
      <c r="E14" s="64"/>
      <c r="F14" s="64"/>
      <c r="G14" s="64"/>
      <c r="H14" s="64"/>
      <c r="I14" s="64"/>
      <c r="J14" s="64"/>
      <c r="K14" s="64"/>
      <c r="L14" s="64"/>
      <c r="M14" s="64"/>
      <c r="N14" s="64"/>
      <c r="O14" s="64"/>
      <c r="P14" s="64"/>
      <c r="Q14" s="64"/>
      <c r="R14" s="64"/>
      <c r="S14" s="64"/>
      <c r="T14" s="54"/>
    </row>
    <row r="15" spans="1:20" s="10" customFormat="1" ht="18" customHeight="1">
      <c r="B15" s="11" t="s">
        <v>21</v>
      </c>
      <c r="C15" s="61">
        <v>92.708498550158822</v>
      </c>
      <c r="D15" s="61">
        <v>68.711011706543545</v>
      </c>
      <c r="E15" s="61">
        <v>82.219622943688179</v>
      </c>
      <c r="F15" s="61">
        <v>77.518107545270141</v>
      </c>
      <c r="G15" s="61">
        <v>83.286040438045433</v>
      </c>
      <c r="H15" s="61">
        <v>92.320384440320723</v>
      </c>
      <c r="I15" s="61">
        <v>92.204826595418353</v>
      </c>
      <c r="J15" s="61">
        <v>87.286034811659249</v>
      </c>
      <c r="K15" s="61">
        <v>92.587159194458792</v>
      </c>
      <c r="L15" s="61">
        <v>89.571094178533457</v>
      </c>
      <c r="M15" s="61">
        <v>80.431335185348502</v>
      </c>
      <c r="N15" s="61">
        <v>80.233627059794628</v>
      </c>
      <c r="O15" s="61">
        <v>84.121920239467727</v>
      </c>
      <c r="P15" s="61">
        <v>86.924592975359644</v>
      </c>
      <c r="Q15" s="61">
        <v>91.060117224974704</v>
      </c>
      <c r="R15" s="61">
        <v>86.095994259000847</v>
      </c>
      <c r="S15" s="61">
        <v>71.055051920561397</v>
      </c>
      <c r="T15" s="54">
        <v>82.834059243122311</v>
      </c>
    </row>
    <row r="16" spans="1:20" ht="25.5">
      <c r="B16" s="13" t="s">
        <v>25</v>
      </c>
      <c r="C16" s="62">
        <v>41.406081605927881</v>
      </c>
      <c r="D16" s="62">
        <v>45.148336217479638</v>
      </c>
      <c r="E16" s="62">
        <v>57.112533892510555</v>
      </c>
      <c r="F16" s="62">
        <v>53.840258957680945</v>
      </c>
      <c r="G16" s="62">
        <v>36.244486904964091</v>
      </c>
      <c r="H16" s="62">
        <v>33.404635400254428</v>
      </c>
      <c r="I16" s="62">
        <v>43.16445238977451</v>
      </c>
      <c r="J16" s="62">
        <v>46.528866397161302</v>
      </c>
      <c r="K16" s="62">
        <v>50.808792973969176</v>
      </c>
      <c r="L16" s="62">
        <v>44.505040220433614</v>
      </c>
      <c r="M16" s="62">
        <v>28.810860860013239</v>
      </c>
      <c r="N16" s="62">
        <v>32.519118561318614</v>
      </c>
      <c r="O16" s="62">
        <v>16.006658098364042</v>
      </c>
      <c r="P16" s="62">
        <v>40.632690519107463</v>
      </c>
      <c r="Q16" s="62">
        <v>39.933535279197827</v>
      </c>
      <c r="R16" s="62">
        <v>30.471176413625145</v>
      </c>
      <c r="S16" s="62">
        <v>40.014384611478789</v>
      </c>
      <c r="T16" s="56">
        <v>40.224018749484735</v>
      </c>
    </row>
    <row r="17" spans="1:20" ht="25.5">
      <c r="B17" s="13" t="s">
        <v>26</v>
      </c>
      <c r="C17" s="62">
        <v>0</v>
      </c>
      <c r="D17" s="62">
        <v>5.2825343626350003</v>
      </c>
      <c r="E17" s="62">
        <v>1.3022280504833763</v>
      </c>
      <c r="F17" s="62">
        <v>4.4185733415961899</v>
      </c>
      <c r="G17" s="62">
        <v>14.578273851446882</v>
      </c>
      <c r="H17" s="62">
        <v>5.4914627172251214</v>
      </c>
      <c r="I17" s="62">
        <v>12.647576403867673</v>
      </c>
      <c r="J17" s="62">
        <v>4.1755211370622591</v>
      </c>
      <c r="K17" s="62">
        <v>12.037556393289268</v>
      </c>
      <c r="L17" s="62">
        <v>20.371174226074132</v>
      </c>
      <c r="M17" s="62">
        <v>38.145472733972646</v>
      </c>
      <c r="N17" s="62">
        <v>19.045525852270799</v>
      </c>
      <c r="O17" s="62">
        <v>28.289332463232782</v>
      </c>
      <c r="P17" s="62">
        <v>8.4617876834968619</v>
      </c>
      <c r="Q17" s="62">
        <v>21.611876256685896</v>
      </c>
      <c r="R17" s="62">
        <v>20.809858874900765</v>
      </c>
      <c r="S17" s="62">
        <v>14.983505310718956</v>
      </c>
      <c r="T17" s="56">
        <v>15.011094218161499</v>
      </c>
    </row>
    <row r="18" spans="1:20" ht="25.5">
      <c r="B18" s="13" t="s">
        <v>87</v>
      </c>
      <c r="C18" s="62">
        <v>51.302416944230934</v>
      </c>
      <c r="D18" s="62">
        <v>18.280141126428912</v>
      </c>
      <c r="E18" s="62">
        <v>23.804861000694245</v>
      </c>
      <c r="F18" s="62">
        <v>19.259275245993006</v>
      </c>
      <c r="G18" s="62">
        <v>32.463279681634461</v>
      </c>
      <c r="H18" s="62">
        <v>53.424286322841176</v>
      </c>
      <c r="I18" s="62">
        <v>36.392797801776169</v>
      </c>
      <c r="J18" s="62">
        <v>36.581647277435678</v>
      </c>
      <c r="K18" s="62">
        <v>29.740809827200344</v>
      </c>
      <c r="L18" s="62">
        <v>24.694879732025711</v>
      </c>
      <c r="M18" s="62">
        <v>13.475001591362609</v>
      </c>
      <c r="N18" s="62">
        <v>28.668982646205208</v>
      </c>
      <c r="O18" s="62">
        <v>39.82592967787091</v>
      </c>
      <c r="P18" s="62">
        <v>37.830114772755323</v>
      </c>
      <c r="Q18" s="62">
        <v>29.514705689090981</v>
      </c>
      <c r="R18" s="62">
        <v>34.814958970474933</v>
      </c>
      <c r="S18" s="62">
        <v>16.057161998363647</v>
      </c>
      <c r="T18" s="56">
        <v>27.598946275476084</v>
      </c>
    </row>
    <row r="19" spans="1:20">
      <c r="A19" s="7"/>
      <c r="C19" s="62"/>
      <c r="D19" s="62"/>
      <c r="E19" s="62"/>
      <c r="F19" s="62"/>
      <c r="G19" s="62"/>
      <c r="H19" s="62"/>
      <c r="I19" s="62"/>
      <c r="J19" s="62"/>
      <c r="K19" s="62"/>
      <c r="L19" s="62"/>
      <c r="M19" s="62"/>
      <c r="N19" s="62"/>
      <c r="O19" s="62"/>
      <c r="P19" s="62"/>
      <c r="Q19" s="62"/>
      <c r="R19" s="62"/>
      <c r="S19" s="62"/>
      <c r="T19" s="54"/>
    </row>
    <row r="20" spans="1:20">
      <c r="A20" s="7" t="s">
        <v>27</v>
      </c>
      <c r="C20" s="64"/>
      <c r="D20" s="64"/>
      <c r="E20" s="64"/>
      <c r="F20" s="64"/>
      <c r="G20" s="64"/>
      <c r="H20" s="64"/>
      <c r="I20" s="64"/>
      <c r="J20" s="64"/>
      <c r="K20" s="64"/>
      <c r="L20" s="64"/>
      <c r="M20" s="64"/>
      <c r="N20" s="64"/>
      <c r="O20" s="64"/>
      <c r="P20" s="64"/>
      <c r="Q20" s="64"/>
      <c r="R20" s="64"/>
      <c r="S20" s="64"/>
      <c r="T20" s="54"/>
    </row>
    <row r="21" spans="1:20" s="10" customFormat="1" ht="18" customHeight="1">
      <c r="B21" s="11" t="s">
        <v>21</v>
      </c>
      <c r="C21" s="61">
        <v>6.8034763653518464</v>
      </c>
      <c r="D21" s="61">
        <v>28.089737996689031</v>
      </c>
      <c r="E21" s="61">
        <v>14.704797348106187</v>
      </c>
      <c r="F21" s="61">
        <v>19.23515811621921</v>
      </c>
      <c r="G21" s="61">
        <v>13.705541159459868</v>
      </c>
      <c r="H21" s="61">
        <v>5.9796721636730741</v>
      </c>
      <c r="I21" s="61">
        <v>6.4323790555859137</v>
      </c>
      <c r="J21" s="61">
        <v>12.029395194370039</v>
      </c>
      <c r="K21" s="61">
        <v>5.5863131786528228</v>
      </c>
      <c r="L21" s="61">
        <v>8.6825359865833978</v>
      </c>
      <c r="M21" s="61">
        <v>16.034715648321125</v>
      </c>
      <c r="N21" s="61">
        <v>17.532833547665362</v>
      </c>
      <c r="O21" s="61">
        <v>15.278926225623239</v>
      </c>
      <c r="P21" s="61">
        <v>11.284753009240031</v>
      </c>
      <c r="Q21" s="61">
        <v>8.9398827750252998</v>
      </c>
      <c r="R21" s="61">
        <v>12.117428507672365</v>
      </c>
      <c r="S21" s="61">
        <v>25.651720173738731</v>
      </c>
      <c r="T21" s="54">
        <v>14.751783800576153</v>
      </c>
    </row>
    <row r="22" spans="1:20">
      <c r="B22" s="2" t="s">
        <v>28</v>
      </c>
      <c r="C22" s="62">
        <v>2.1981463180540817</v>
      </c>
      <c r="D22" s="62">
        <v>6.5219966082874841</v>
      </c>
      <c r="E22" s="62">
        <v>5.7528191064813852</v>
      </c>
      <c r="F22" s="62">
        <v>12.926850073327719</v>
      </c>
      <c r="G22" s="62">
        <v>7.6660725002242369</v>
      </c>
      <c r="H22" s="62">
        <v>2.9218894062999663</v>
      </c>
      <c r="I22" s="62">
        <v>1.6056445416591816</v>
      </c>
      <c r="J22" s="62">
        <v>3.7627627924446245</v>
      </c>
      <c r="K22" s="62">
        <v>4.6039844735601427</v>
      </c>
      <c r="L22" s="62">
        <v>6.2783148102280748</v>
      </c>
      <c r="M22" s="62">
        <v>9.6787549879728019</v>
      </c>
      <c r="N22" s="62">
        <v>8.9317498075333326</v>
      </c>
      <c r="O22" s="62">
        <v>8.3106796952209194</v>
      </c>
      <c r="P22" s="62">
        <v>6.6223857379194531</v>
      </c>
      <c r="Q22" s="62">
        <v>4.0066103320936231</v>
      </c>
      <c r="R22" s="62">
        <v>4.9156837529068724</v>
      </c>
      <c r="S22" s="62">
        <v>8.3873221243471008</v>
      </c>
      <c r="T22" s="55">
        <v>6.4859033791150003</v>
      </c>
    </row>
    <row r="23" spans="1:20">
      <c r="B23" s="2" t="s">
        <v>29</v>
      </c>
      <c r="C23" s="62">
        <v>3.7866679680668924</v>
      </c>
      <c r="D23" s="62">
        <v>19.528706515545252</v>
      </c>
      <c r="E23" s="62">
        <v>8.189301642425681</v>
      </c>
      <c r="F23" s="62">
        <v>5.2620219952334413</v>
      </c>
      <c r="G23" s="62">
        <v>4.2106345210600313</v>
      </c>
      <c r="H23" s="62">
        <v>0</v>
      </c>
      <c r="I23" s="62">
        <v>0.44879725652146985</v>
      </c>
      <c r="J23" s="62">
        <v>0.22006859537623677</v>
      </c>
      <c r="K23" s="62">
        <v>0</v>
      </c>
      <c r="L23" s="62">
        <v>2.2129750396197725</v>
      </c>
      <c r="M23" s="62">
        <v>3.969865724034948</v>
      </c>
      <c r="N23" s="62">
        <v>7.7130514933993339</v>
      </c>
      <c r="O23" s="62">
        <v>5.9158409050193423</v>
      </c>
      <c r="P23" s="62">
        <v>2.3536682910988449</v>
      </c>
      <c r="Q23" s="62">
        <v>0</v>
      </c>
      <c r="R23" s="62">
        <v>7.2017447547654934</v>
      </c>
      <c r="S23" s="62">
        <v>9.949244677703053</v>
      </c>
      <c r="T23" s="55">
        <v>5.786752577747686</v>
      </c>
    </row>
    <row r="24" spans="1:20">
      <c r="B24" s="2" t="s">
        <v>30</v>
      </c>
      <c r="C24" s="62">
        <v>0.81866207923087242</v>
      </c>
      <c r="D24" s="62">
        <v>2.0390348728562966</v>
      </c>
      <c r="E24" s="62">
        <v>0.76267659919912123</v>
      </c>
      <c r="F24" s="62">
        <v>1.046286047658052</v>
      </c>
      <c r="G24" s="62">
        <v>1.8288341381755997</v>
      </c>
      <c r="H24" s="62">
        <v>3.0577827573731082</v>
      </c>
      <c r="I24" s="62">
        <v>4.3779372574052626</v>
      </c>
      <c r="J24" s="62">
        <v>8.0465638065491785</v>
      </c>
      <c r="K24" s="62">
        <v>0.98232870509267978</v>
      </c>
      <c r="L24" s="62">
        <v>0.1912461367355503</v>
      </c>
      <c r="M24" s="62">
        <v>2.3860949363133765</v>
      </c>
      <c r="N24" s="62">
        <v>0.88803224673269698</v>
      </c>
      <c r="O24" s="62">
        <v>1.0524056253829777</v>
      </c>
      <c r="P24" s="62">
        <v>2.3086989802217337</v>
      </c>
      <c r="Q24" s="62">
        <v>4.9332724429316768</v>
      </c>
      <c r="R24" s="62">
        <v>0</v>
      </c>
      <c r="S24" s="62">
        <v>7.315153371688579</v>
      </c>
      <c r="T24" s="55">
        <v>2.4791278437134676</v>
      </c>
    </row>
    <row r="25" spans="1:20">
      <c r="A25" s="7"/>
      <c r="C25" s="65"/>
      <c r="D25" s="65"/>
      <c r="E25" s="65"/>
      <c r="F25" s="65"/>
      <c r="G25" s="65"/>
      <c r="H25" s="65"/>
      <c r="I25" s="65"/>
      <c r="J25" s="65"/>
      <c r="K25" s="65"/>
      <c r="L25" s="65"/>
      <c r="M25" s="65"/>
      <c r="N25" s="65"/>
      <c r="O25" s="65"/>
      <c r="P25" s="65"/>
      <c r="Q25" s="65"/>
      <c r="R25" s="65"/>
      <c r="S25" s="65"/>
      <c r="T25" s="55"/>
    </row>
    <row r="26" spans="1:20">
      <c r="A26" s="7" t="s">
        <v>31</v>
      </c>
      <c r="B26" s="12"/>
      <c r="C26" s="61">
        <v>100</v>
      </c>
      <c r="D26" s="61">
        <v>100</v>
      </c>
      <c r="E26" s="61">
        <v>99.999999999999986</v>
      </c>
      <c r="F26" s="61">
        <v>99.999999999999986</v>
      </c>
      <c r="G26" s="61">
        <v>100</v>
      </c>
      <c r="H26" s="61">
        <v>100</v>
      </c>
      <c r="I26" s="61">
        <v>100.00000000000001</v>
      </c>
      <c r="J26" s="61">
        <v>100.00000000000001</v>
      </c>
      <c r="K26" s="61">
        <v>100</v>
      </c>
      <c r="L26" s="61">
        <v>100</v>
      </c>
      <c r="M26" s="61">
        <v>100.00000000000001</v>
      </c>
      <c r="N26" s="61">
        <v>100</v>
      </c>
      <c r="O26" s="61">
        <v>99.999999999999986</v>
      </c>
      <c r="P26" s="61">
        <v>99.999999999999986</v>
      </c>
      <c r="Q26" s="61">
        <v>100</v>
      </c>
      <c r="R26" s="61">
        <v>100</v>
      </c>
      <c r="S26" s="61">
        <v>100.00000000000003</v>
      </c>
      <c r="T26" s="54">
        <v>99.999999999999986</v>
      </c>
    </row>
    <row r="27" spans="1:20">
      <c r="A27" s="7"/>
      <c r="B27" s="12"/>
      <c r="C27" s="12"/>
      <c r="D27" s="12"/>
      <c r="E27" s="12"/>
      <c r="F27" s="12"/>
      <c r="G27" s="12"/>
      <c r="H27" s="12"/>
      <c r="I27" s="12"/>
      <c r="J27" s="12"/>
      <c r="K27" s="12"/>
      <c r="L27" s="12"/>
      <c r="M27" s="12"/>
      <c r="N27" s="12"/>
      <c r="O27" s="12"/>
      <c r="P27" s="12"/>
      <c r="Q27" s="12"/>
      <c r="R27" s="12"/>
      <c r="S27" s="12"/>
      <c r="T27" s="12"/>
    </row>
    <row r="29" spans="1:20">
      <c r="A29" s="5" t="s">
        <v>129</v>
      </c>
    </row>
    <row r="30" spans="1:20">
      <c r="B30" s="5"/>
      <c r="C30" s="5"/>
    </row>
    <row r="32" spans="1:20">
      <c r="A32" s="5" t="s">
        <v>153</v>
      </c>
    </row>
    <row r="33" spans="1:1">
      <c r="A33" s="5" t="s">
        <v>85</v>
      </c>
    </row>
    <row r="34" spans="1:1">
      <c r="A34" s="5" t="s">
        <v>186</v>
      </c>
    </row>
  </sheetData>
  <phoneticPr fontId="4" type="noConversion"/>
  <hyperlinks>
    <hyperlink ref="J1" location="Contenu!A1" display="retour" xr:uid="{00000000-0004-0000-0600-000000000000}"/>
  </hyperlinks>
  <pageMargins left="0.78740157499999996" right="0.78740157499999996" top="0.984251969" bottom="0.984251969" header="0.4921259845" footer="0.4921259845"/>
  <pageSetup paperSize="9" scale="3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I34"/>
  <sheetViews>
    <sheetView zoomScale="85" zoomScaleNormal="85" workbookViewId="0">
      <selection activeCell="I5" sqref="I5"/>
    </sheetView>
  </sheetViews>
  <sheetFormatPr baseColWidth="10" defaultColWidth="11.42578125" defaultRowHeight="12.75"/>
  <cols>
    <col min="1" max="1" width="2.28515625" style="2" customWidth="1"/>
    <col min="2" max="2" width="50.7109375" style="2" customWidth="1"/>
    <col min="3" max="3" width="15.7109375" style="2" customWidth="1"/>
    <col min="4" max="4" width="19.5703125" style="2" customWidth="1"/>
    <col min="5" max="7" width="15.7109375" style="2" customWidth="1"/>
    <col min="8" max="16384" width="11.42578125" style="2"/>
  </cols>
  <sheetData>
    <row r="1" spans="1:9">
      <c r="A1" s="7" t="s">
        <v>188</v>
      </c>
      <c r="E1" s="28"/>
      <c r="I1" s="28" t="s">
        <v>32</v>
      </c>
    </row>
    <row r="3" spans="1:9">
      <c r="B3" s="50" t="s">
        <v>8</v>
      </c>
      <c r="C3" s="50"/>
    </row>
    <row r="4" spans="1:9" ht="38.25">
      <c r="A4" s="8"/>
      <c r="B4" s="9"/>
      <c r="C4" s="60" t="s">
        <v>12</v>
      </c>
      <c r="D4" s="60" t="s">
        <v>158</v>
      </c>
      <c r="E4" s="60" t="s">
        <v>13</v>
      </c>
      <c r="F4" s="60" t="s">
        <v>6</v>
      </c>
      <c r="G4" s="60" t="s">
        <v>3</v>
      </c>
    </row>
    <row r="5" spans="1:9">
      <c r="D5" s="58"/>
      <c r="E5" s="58"/>
      <c r="F5" s="58"/>
      <c r="G5" s="58"/>
    </row>
    <row r="6" spans="1:9">
      <c r="A6" s="7" t="s">
        <v>18</v>
      </c>
      <c r="D6" s="58"/>
      <c r="E6" s="58"/>
      <c r="F6" s="58"/>
      <c r="G6" s="58"/>
    </row>
    <row r="7" spans="1:9" s="10" customFormat="1" ht="18" customHeight="1">
      <c r="B7" s="11" t="s">
        <v>21</v>
      </c>
      <c r="C7" s="61">
        <v>732.07</v>
      </c>
      <c r="D7" s="61">
        <v>15369.79</v>
      </c>
      <c r="E7" s="61">
        <v>88.84</v>
      </c>
      <c r="F7" s="61">
        <v>2006.0700000000002</v>
      </c>
      <c r="G7" s="61">
        <v>18196.77</v>
      </c>
    </row>
    <row r="8" spans="1:9">
      <c r="B8" s="35" t="s">
        <v>155</v>
      </c>
      <c r="C8" s="62">
        <v>0</v>
      </c>
      <c r="D8" s="62">
        <v>418.61</v>
      </c>
      <c r="E8" s="62">
        <v>0</v>
      </c>
      <c r="F8" s="62">
        <v>0</v>
      </c>
      <c r="G8" s="62">
        <v>418.61</v>
      </c>
    </row>
    <row r="9" spans="1:9">
      <c r="B9" s="35" t="s">
        <v>154</v>
      </c>
      <c r="C9" s="62">
        <v>0</v>
      </c>
      <c r="D9" s="62">
        <v>9144.3700000000008</v>
      </c>
      <c r="E9" s="62">
        <v>0</v>
      </c>
      <c r="F9" s="62">
        <v>10.199999999999999</v>
      </c>
      <c r="G9" s="62">
        <v>9154.5700000000015</v>
      </c>
    </row>
    <row r="10" spans="1:9">
      <c r="B10" s="35" t="s">
        <v>145</v>
      </c>
      <c r="C10" s="62">
        <v>367.85</v>
      </c>
      <c r="D10" s="62">
        <v>2270.35</v>
      </c>
      <c r="E10" s="62">
        <v>3.66</v>
      </c>
      <c r="F10" s="62">
        <v>478.47</v>
      </c>
      <c r="G10" s="62">
        <v>3120.33</v>
      </c>
    </row>
    <row r="11" spans="1:9">
      <c r="B11" s="2" t="s">
        <v>22</v>
      </c>
      <c r="C11" s="62">
        <v>364.22</v>
      </c>
      <c r="D11" s="62">
        <v>3263.48</v>
      </c>
      <c r="E11" s="62">
        <v>85.18</v>
      </c>
      <c r="F11" s="62">
        <v>1517.4</v>
      </c>
      <c r="G11" s="62">
        <v>5230.28</v>
      </c>
    </row>
    <row r="12" spans="1:9">
      <c r="B12" s="2" t="s">
        <v>23</v>
      </c>
      <c r="C12" s="62">
        <v>0</v>
      </c>
      <c r="D12" s="62">
        <v>272.98</v>
      </c>
      <c r="E12" s="62">
        <v>0</v>
      </c>
      <c r="F12" s="62">
        <v>0</v>
      </c>
      <c r="G12" s="62">
        <v>272.98</v>
      </c>
    </row>
    <row r="13" spans="1:9">
      <c r="A13" s="7"/>
      <c r="D13" s="133"/>
      <c r="E13" s="133"/>
      <c r="F13" s="133"/>
      <c r="G13" s="133"/>
    </row>
    <row r="14" spans="1:9">
      <c r="A14" s="7" t="s">
        <v>24</v>
      </c>
      <c r="D14" s="64"/>
      <c r="E14" s="64"/>
      <c r="F14" s="64"/>
      <c r="G14" s="64"/>
    </row>
    <row r="15" spans="1:9" s="10" customFormat="1" ht="18" customHeight="1">
      <c r="B15" s="11" t="s">
        <v>21</v>
      </c>
      <c r="C15" s="61">
        <v>458455.81999999995</v>
      </c>
      <c r="D15" s="61">
        <v>82020.41</v>
      </c>
      <c r="E15" s="61">
        <v>55556.08</v>
      </c>
      <c r="F15" s="61">
        <v>28331.85</v>
      </c>
      <c r="G15" s="61">
        <v>624364.16</v>
      </c>
    </row>
    <row r="16" spans="1:9" ht="25.5">
      <c r="B16" s="129" t="s">
        <v>25</v>
      </c>
      <c r="C16" s="62">
        <v>303189.73</v>
      </c>
      <c r="D16" s="62">
        <v>0</v>
      </c>
      <c r="E16" s="62">
        <v>0</v>
      </c>
      <c r="F16" s="62">
        <v>0</v>
      </c>
      <c r="G16" s="62">
        <v>303189.73</v>
      </c>
    </row>
    <row r="17" spans="1:7" ht="25.5">
      <c r="B17" s="13" t="s">
        <v>26</v>
      </c>
      <c r="C17" s="62">
        <v>113146.56</v>
      </c>
      <c r="D17" s="62">
        <v>0</v>
      </c>
      <c r="E17" s="62">
        <v>0</v>
      </c>
      <c r="F17" s="62">
        <v>0</v>
      </c>
      <c r="G17" s="62">
        <v>113146.56</v>
      </c>
    </row>
    <row r="18" spans="1:7" ht="25.5">
      <c r="B18" s="13" t="s">
        <v>87</v>
      </c>
      <c r="C18" s="62">
        <v>42119.53</v>
      </c>
      <c r="D18" s="62">
        <v>82020.41</v>
      </c>
      <c r="E18" s="62">
        <v>55556.08</v>
      </c>
      <c r="F18" s="62">
        <v>28331.85</v>
      </c>
      <c r="G18" s="62">
        <v>208027.87000000002</v>
      </c>
    </row>
    <row r="19" spans="1:7">
      <c r="A19" s="7"/>
      <c r="D19" s="62"/>
      <c r="E19" s="62"/>
      <c r="F19" s="62"/>
      <c r="G19" s="62"/>
    </row>
    <row r="20" spans="1:7">
      <c r="A20" s="7" t="s">
        <v>27</v>
      </c>
      <c r="D20" s="64"/>
      <c r="E20" s="64"/>
      <c r="F20" s="64"/>
      <c r="G20" s="64"/>
    </row>
    <row r="21" spans="1:7" s="10" customFormat="1" ht="18" customHeight="1">
      <c r="B21" s="11" t="s">
        <v>21</v>
      </c>
      <c r="C21" s="61">
        <v>38379.5</v>
      </c>
      <c r="D21" s="61">
        <v>12704.45</v>
      </c>
      <c r="E21" s="61">
        <v>39373.96</v>
      </c>
      <c r="F21" s="61">
        <v>20734.099999999999</v>
      </c>
      <c r="G21" s="61">
        <v>111192.01</v>
      </c>
    </row>
    <row r="22" spans="1:7">
      <c r="B22" s="2" t="s">
        <v>28</v>
      </c>
      <c r="C22" s="62">
        <v>30179.919999999998</v>
      </c>
      <c r="D22" s="62">
        <v>6.9</v>
      </c>
      <c r="E22" s="62">
        <v>18091.13</v>
      </c>
      <c r="F22" s="62">
        <v>609.74</v>
      </c>
      <c r="G22" s="62">
        <v>48887.689999999995</v>
      </c>
    </row>
    <row r="23" spans="1:7">
      <c r="B23" s="2" t="s">
        <v>29</v>
      </c>
      <c r="C23" s="62">
        <v>1872.95</v>
      </c>
      <c r="D23" s="62">
        <v>10569.54</v>
      </c>
      <c r="E23" s="62">
        <v>15722.29</v>
      </c>
      <c r="F23" s="62">
        <v>15453.05</v>
      </c>
      <c r="G23" s="62">
        <v>43617.83</v>
      </c>
    </row>
    <row r="24" spans="1:7">
      <c r="B24" s="2" t="s">
        <v>30</v>
      </c>
      <c r="C24" s="62">
        <v>6326.63</v>
      </c>
      <c r="D24" s="62">
        <v>2128.0100000000002</v>
      </c>
      <c r="E24" s="62">
        <v>5560.54</v>
      </c>
      <c r="F24" s="62">
        <v>4671.3100000000004</v>
      </c>
      <c r="G24" s="62">
        <v>18686.490000000002</v>
      </c>
    </row>
    <row r="25" spans="1:7">
      <c r="A25" s="7"/>
      <c r="D25" s="65"/>
      <c r="E25" s="65"/>
      <c r="F25" s="65"/>
      <c r="G25" s="65"/>
    </row>
    <row r="26" spans="1:7">
      <c r="A26" s="7" t="s">
        <v>31</v>
      </c>
      <c r="B26" s="12"/>
      <c r="C26" s="61">
        <v>497567.38999999996</v>
      </c>
      <c r="D26" s="61">
        <v>110094.65000000001</v>
      </c>
      <c r="E26" s="61">
        <v>95018.880000000005</v>
      </c>
      <c r="F26" s="61">
        <v>51072.02</v>
      </c>
      <c r="G26" s="61">
        <v>753752.94000000006</v>
      </c>
    </row>
    <row r="27" spans="1:7">
      <c r="A27" s="7"/>
      <c r="B27" s="12"/>
      <c r="C27" s="12"/>
      <c r="D27" s="12"/>
      <c r="E27" s="12"/>
      <c r="F27" s="12"/>
      <c r="G27" s="12"/>
    </row>
    <row r="29" spans="1:7">
      <c r="A29" s="5" t="s">
        <v>129</v>
      </c>
    </row>
    <row r="30" spans="1:7">
      <c r="B30" s="5"/>
      <c r="C30" s="5"/>
    </row>
    <row r="32" spans="1:7">
      <c r="A32" s="5" t="s">
        <v>153</v>
      </c>
    </row>
    <row r="33" spans="1:5">
      <c r="A33" s="5" t="s">
        <v>85</v>
      </c>
      <c r="E33" s="35"/>
    </row>
    <row r="34" spans="1:5">
      <c r="A34" s="5" t="s">
        <v>186</v>
      </c>
    </row>
  </sheetData>
  <phoneticPr fontId="4" type="noConversion"/>
  <hyperlinks>
    <hyperlink ref="I1" location="Contenu!A1" display="retour" xr:uid="{00000000-0004-0000-0700-000000000000}"/>
  </hyperlinks>
  <pageMargins left="0.78740157499999996" right="0.78740157499999996" top="0.984251969" bottom="0.984251969" header="0.4921259845" footer="0.4921259845"/>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pageSetUpPr fitToPage="1"/>
  </sheetPr>
  <dimension ref="A1:I34"/>
  <sheetViews>
    <sheetView zoomScale="85" zoomScaleNormal="85" workbookViewId="0">
      <selection activeCell="J11" sqref="J11"/>
    </sheetView>
  </sheetViews>
  <sheetFormatPr baseColWidth="10" defaultColWidth="11.42578125" defaultRowHeight="12.75"/>
  <cols>
    <col min="1" max="1" width="2.28515625" style="2" customWidth="1"/>
    <col min="2" max="2" width="50.7109375" style="2" customWidth="1"/>
    <col min="3" max="3" width="15.7109375" style="2" customWidth="1"/>
    <col min="4" max="4" width="19.85546875" style="2" customWidth="1"/>
    <col min="5" max="7" width="15.7109375" style="2" customWidth="1"/>
    <col min="8" max="16384" width="11.42578125" style="2"/>
  </cols>
  <sheetData>
    <row r="1" spans="1:9">
      <c r="A1" s="7" t="s">
        <v>189</v>
      </c>
      <c r="E1" s="28"/>
      <c r="I1" s="28" t="s">
        <v>32</v>
      </c>
    </row>
    <row r="3" spans="1:9">
      <c r="B3" s="50" t="s">
        <v>8</v>
      </c>
      <c r="C3" s="50"/>
    </row>
    <row r="4" spans="1:9" ht="38.25">
      <c r="A4" s="8"/>
      <c r="B4" s="9"/>
      <c r="C4" s="60" t="s">
        <v>12</v>
      </c>
      <c r="D4" s="60" t="s">
        <v>158</v>
      </c>
      <c r="E4" s="60" t="s">
        <v>13</v>
      </c>
      <c r="F4" s="60" t="s">
        <v>6</v>
      </c>
      <c r="G4" s="60" t="s">
        <v>3</v>
      </c>
    </row>
    <row r="5" spans="1:9">
      <c r="D5" s="58"/>
      <c r="E5" s="58"/>
      <c r="F5" s="58"/>
      <c r="G5" s="58"/>
    </row>
    <row r="6" spans="1:9">
      <c r="A6" s="7" t="s">
        <v>18</v>
      </c>
      <c r="D6" s="58"/>
      <c r="E6" s="58"/>
      <c r="F6" s="58"/>
      <c r="G6" s="58"/>
    </row>
    <row r="7" spans="1:9" s="10" customFormat="1" ht="18" customHeight="1">
      <c r="B7" s="11" t="s">
        <v>21</v>
      </c>
      <c r="C7" s="61">
        <v>0.14712981893769206</v>
      </c>
      <c r="D7" s="61">
        <v>13.960523967331746</v>
      </c>
      <c r="E7" s="61">
        <v>9.3497208133794044E-2</v>
      </c>
      <c r="F7" s="61">
        <v>3.9279237437641985</v>
      </c>
      <c r="G7" s="61">
        <v>2.4141557577208252</v>
      </c>
    </row>
    <row r="8" spans="1:9">
      <c r="B8" s="35" t="s">
        <v>155</v>
      </c>
      <c r="C8" s="62">
        <v>0</v>
      </c>
      <c r="D8" s="62">
        <v>0.380227377079631</v>
      </c>
      <c r="E8" s="62">
        <v>0</v>
      </c>
      <c r="F8" s="62">
        <v>0</v>
      </c>
      <c r="G8" s="62">
        <v>5.5536765136863009E-2</v>
      </c>
    </row>
    <row r="9" spans="1:9">
      <c r="B9" s="35" t="s">
        <v>154</v>
      </c>
      <c r="C9" s="62">
        <v>0</v>
      </c>
      <c r="D9" s="62">
        <v>8.3059167725225524</v>
      </c>
      <c r="E9" s="62">
        <v>0</v>
      </c>
      <c r="F9" s="62">
        <v>1.9971796690242523E-2</v>
      </c>
      <c r="G9" s="62">
        <v>1.214531912804214</v>
      </c>
    </row>
    <row r="10" spans="1:9">
      <c r="B10" s="35" t="s">
        <v>145</v>
      </c>
      <c r="C10" s="62">
        <v>7.3929684178056773E-2</v>
      </c>
      <c r="D10" s="62">
        <v>2.0621801331853997</v>
      </c>
      <c r="E10" s="62">
        <v>3.851866071248156E-3</v>
      </c>
      <c r="F10" s="62">
        <v>0.9368534865078767</v>
      </c>
      <c r="G10" s="62">
        <v>0.4139725146544701</v>
      </c>
    </row>
    <row r="11" spans="1:9">
      <c r="B11" s="2" t="s">
        <v>22</v>
      </c>
      <c r="C11" s="62">
        <v>7.3200134759635285E-2</v>
      </c>
      <c r="D11" s="62">
        <v>2.9642493981315168</v>
      </c>
      <c r="E11" s="62">
        <v>8.9645342062545888E-2</v>
      </c>
      <c r="F11" s="62">
        <v>2.9710984605660795</v>
      </c>
      <c r="G11" s="62">
        <v>0.69389845431315988</v>
      </c>
    </row>
    <row r="12" spans="1:9">
      <c r="B12" s="2" t="s">
        <v>23</v>
      </c>
      <c r="C12" s="62">
        <v>0</v>
      </c>
      <c r="D12" s="62">
        <v>0.24795028641264585</v>
      </c>
      <c r="E12" s="62">
        <v>0</v>
      </c>
      <c r="F12" s="62">
        <v>0</v>
      </c>
      <c r="G12" s="62">
        <v>3.6216110812118354E-2</v>
      </c>
    </row>
    <row r="13" spans="1:9">
      <c r="A13" s="7"/>
      <c r="D13" s="133"/>
      <c r="E13" s="133"/>
      <c r="F13" s="133"/>
      <c r="G13" s="133"/>
    </row>
    <row r="14" spans="1:9">
      <c r="A14" s="7" t="s">
        <v>24</v>
      </c>
      <c r="D14" s="64"/>
      <c r="E14" s="64"/>
      <c r="F14" s="64"/>
      <c r="G14" s="64"/>
    </row>
    <row r="15" spans="1:9" s="10" customFormat="1" ht="18" customHeight="1">
      <c r="B15" s="11" t="s">
        <v>21</v>
      </c>
      <c r="C15" s="61">
        <v>92.139442659214467</v>
      </c>
      <c r="D15" s="61">
        <v>74.499905308750243</v>
      </c>
      <c r="E15" s="61">
        <v>58.468464372554173</v>
      </c>
      <c r="F15" s="61">
        <v>55.474308633181145</v>
      </c>
      <c r="G15" s="61">
        <v>82.834059658858507</v>
      </c>
    </row>
    <row r="16" spans="1:9" ht="25.5">
      <c r="B16" s="129" t="s">
        <v>25</v>
      </c>
      <c r="C16" s="62">
        <v>60.934405287291838</v>
      </c>
      <c r="D16" s="62">
        <v>0</v>
      </c>
      <c r="E16" s="62">
        <v>0</v>
      </c>
      <c r="F16" s="62">
        <v>0</v>
      </c>
      <c r="G16" s="62">
        <v>40.22401955738971</v>
      </c>
    </row>
    <row r="17" spans="1:7" ht="25.5">
      <c r="B17" s="13" t="s">
        <v>26</v>
      </c>
      <c r="C17" s="62">
        <v>22.739946844185269</v>
      </c>
      <c r="D17" s="62">
        <v>0</v>
      </c>
      <c r="E17" s="62">
        <v>0</v>
      </c>
      <c r="F17" s="62">
        <v>0</v>
      </c>
      <c r="G17" s="62">
        <v>15.01109368807238</v>
      </c>
    </row>
    <row r="18" spans="1:7" ht="25.5">
      <c r="B18" s="13" t="s">
        <v>87</v>
      </c>
      <c r="C18" s="62">
        <v>8.4650905277373596</v>
      </c>
      <c r="D18" s="62">
        <v>74.499905308750243</v>
      </c>
      <c r="E18" s="62">
        <v>58.468464372554173</v>
      </c>
      <c r="F18" s="62">
        <v>55.474308633181145</v>
      </c>
      <c r="G18" s="62">
        <v>27.598946413396412</v>
      </c>
    </row>
    <row r="19" spans="1:7">
      <c r="A19" s="7"/>
      <c r="D19" s="62"/>
      <c r="E19" s="62"/>
      <c r="F19" s="62"/>
      <c r="G19" s="62"/>
    </row>
    <row r="20" spans="1:7">
      <c r="A20" s="7" t="s">
        <v>27</v>
      </c>
      <c r="D20" s="64"/>
      <c r="E20" s="64"/>
      <c r="F20" s="64"/>
      <c r="G20" s="64"/>
    </row>
    <row r="21" spans="1:7" s="10" customFormat="1" ht="18" customHeight="1">
      <c r="B21" s="11" t="s">
        <v>21</v>
      </c>
      <c r="C21" s="61">
        <v>7.7134275218478443</v>
      </c>
      <c r="D21" s="61">
        <v>11.539570723918009</v>
      </c>
      <c r="E21" s="61">
        <v>41.438038419312036</v>
      </c>
      <c r="F21" s="61">
        <v>40.597767623054658</v>
      </c>
      <c r="G21" s="61">
        <v>14.751784583420662</v>
      </c>
    </row>
    <row r="22" spans="1:7">
      <c r="B22" s="2" t="s">
        <v>28</v>
      </c>
      <c r="C22" s="62">
        <v>6.0654939625364115</v>
      </c>
      <c r="D22" s="62">
        <v>6.2673345162548768E-3</v>
      </c>
      <c r="E22" s="62">
        <v>19.039510884573676</v>
      </c>
      <c r="F22" s="62">
        <v>1.1938826778341645</v>
      </c>
      <c r="G22" s="62">
        <v>6.4859037233075334</v>
      </c>
    </row>
    <row r="23" spans="1:7">
      <c r="B23" s="2" t="s">
        <v>29</v>
      </c>
      <c r="C23" s="62">
        <v>0.37642137279133187</v>
      </c>
      <c r="D23" s="62">
        <v>9.6004120091212428</v>
      </c>
      <c r="E23" s="62">
        <v>16.546490550088571</v>
      </c>
      <c r="F23" s="62">
        <v>30.257369886681591</v>
      </c>
      <c r="G23" s="62">
        <v>5.7867542115324948</v>
      </c>
    </row>
    <row r="24" spans="1:7">
      <c r="B24" s="2" t="s">
        <v>30</v>
      </c>
      <c r="C24" s="62">
        <v>1.2715121865201013</v>
      </c>
      <c r="D24" s="62">
        <v>1.932891380280513</v>
      </c>
      <c r="E24" s="62">
        <v>5.8520369846497875</v>
      </c>
      <c r="F24" s="62">
        <v>9.1465150585389043</v>
      </c>
      <c r="G24" s="62">
        <v>2.479126648580634</v>
      </c>
    </row>
    <row r="25" spans="1:7">
      <c r="A25" s="7"/>
      <c r="D25" s="65"/>
      <c r="E25" s="65"/>
      <c r="F25" s="65"/>
      <c r="G25" s="65"/>
    </row>
    <row r="26" spans="1:7">
      <c r="A26" s="7" t="s">
        <v>31</v>
      </c>
      <c r="B26" s="12"/>
      <c r="C26" s="61">
        <v>100</v>
      </c>
      <c r="D26" s="61">
        <v>99.999999999999986</v>
      </c>
      <c r="E26" s="61">
        <v>100</v>
      </c>
      <c r="F26" s="61">
        <v>100</v>
      </c>
      <c r="G26" s="61">
        <v>99.999999999999986</v>
      </c>
    </row>
    <row r="27" spans="1:7">
      <c r="A27" s="7"/>
      <c r="B27" s="12"/>
      <c r="C27" s="12"/>
      <c r="D27" s="12"/>
      <c r="E27" s="12"/>
      <c r="F27" s="12"/>
      <c r="G27" s="12"/>
    </row>
    <row r="29" spans="1:7">
      <c r="A29" s="5" t="s">
        <v>129</v>
      </c>
    </row>
    <row r="30" spans="1:7">
      <c r="B30" s="5"/>
      <c r="C30" s="5"/>
    </row>
    <row r="32" spans="1:7">
      <c r="A32" s="5" t="s">
        <v>153</v>
      </c>
    </row>
    <row r="33" spans="1:5">
      <c r="A33" s="5" t="s">
        <v>85</v>
      </c>
      <c r="E33" s="35"/>
    </row>
    <row r="34" spans="1:5">
      <c r="A34" s="5" t="s">
        <v>186</v>
      </c>
    </row>
  </sheetData>
  <phoneticPr fontId="4" type="noConversion"/>
  <hyperlinks>
    <hyperlink ref="I1" location="Contenu!A1" display="retour" xr:uid="{00000000-0004-0000-0800-000000000000}"/>
  </hyperlinks>
  <pageMargins left="0.78740157499999996" right="0.78740157499999996" top="0.984251969" bottom="0.984251969" header="0.4921259845" footer="0.4921259845"/>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K100"/>
  <sheetViews>
    <sheetView zoomScale="85" zoomScaleNormal="85" workbookViewId="0">
      <selection activeCell="L3" sqref="L3"/>
    </sheetView>
  </sheetViews>
  <sheetFormatPr baseColWidth="10" defaultColWidth="11.42578125" defaultRowHeight="12.75"/>
  <cols>
    <col min="1" max="1" width="25.7109375" style="18" customWidth="1"/>
    <col min="2" max="5" width="14.85546875" style="2" customWidth="1"/>
    <col min="6" max="6" width="6.28515625" style="2" customWidth="1"/>
    <col min="7" max="7" width="25.7109375" style="2" customWidth="1"/>
    <col min="8" max="11" width="18.28515625" style="2" customWidth="1"/>
    <col min="12" max="16384" width="11.42578125" style="2"/>
  </cols>
  <sheetData>
    <row r="1" spans="1:11" s="7" customFormat="1">
      <c r="A1" s="7" t="s">
        <v>190</v>
      </c>
      <c r="J1" s="28" t="s">
        <v>32</v>
      </c>
    </row>
    <row r="2" spans="1:11">
      <c r="A2" s="18" t="s">
        <v>0</v>
      </c>
    </row>
    <row r="3" spans="1:11" ht="30" customHeight="1">
      <c r="A3" s="52" t="s">
        <v>1</v>
      </c>
      <c r="B3" s="29"/>
      <c r="C3" s="29"/>
      <c r="D3" s="29"/>
      <c r="E3" s="29"/>
      <c r="G3" s="52" t="s">
        <v>8</v>
      </c>
      <c r="H3" s="29"/>
      <c r="I3" s="29"/>
      <c r="J3" s="29"/>
      <c r="K3" s="29"/>
    </row>
    <row r="4" spans="1:11" ht="5.25" customHeight="1">
      <c r="A4" s="18" t="s">
        <v>0</v>
      </c>
    </row>
    <row r="5" spans="1:11" s="15" customFormat="1" ht="24" customHeight="1">
      <c r="A5" s="30" t="s">
        <v>4</v>
      </c>
      <c r="G5" s="30" t="s">
        <v>4</v>
      </c>
    </row>
    <row r="6" spans="1:11">
      <c r="A6" s="18" t="s">
        <v>0</v>
      </c>
      <c r="G6" s="18"/>
    </row>
    <row r="7" spans="1:11" s="17" customFormat="1" ht="18.75" customHeight="1">
      <c r="A7" s="31"/>
      <c r="B7" s="9" t="s">
        <v>18</v>
      </c>
      <c r="C7" s="9" t="s">
        <v>19</v>
      </c>
      <c r="D7" s="9" t="s">
        <v>20</v>
      </c>
      <c r="E7" s="9" t="s">
        <v>3</v>
      </c>
      <c r="G7" s="31"/>
      <c r="H7" s="9" t="s">
        <v>18</v>
      </c>
      <c r="I7" s="9" t="s">
        <v>19</v>
      </c>
      <c r="J7" s="9" t="s">
        <v>20</v>
      </c>
      <c r="K7" s="9" t="s">
        <v>3</v>
      </c>
    </row>
    <row r="8" spans="1:11" s="17" customFormat="1" ht="12.75" customHeight="1">
      <c r="A8" s="119" t="s">
        <v>102</v>
      </c>
      <c r="B8" s="133">
        <v>0</v>
      </c>
      <c r="C8" s="133">
        <v>95.354349909548191</v>
      </c>
      <c r="D8" s="133">
        <v>4.645650090451805</v>
      </c>
      <c r="E8" s="65">
        <v>100</v>
      </c>
      <c r="G8" s="119" t="s">
        <v>102</v>
      </c>
      <c r="H8" s="133">
        <v>0</v>
      </c>
      <c r="I8" s="133">
        <v>1681.45</v>
      </c>
      <c r="J8" s="133">
        <v>81.92</v>
      </c>
      <c r="K8" s="65">
        <v>1763.3700000000001</v>
      </c>
    </row>
    <row r="9" spans="1:11">
      <c r="A9" s="57" t="s">
        <v>61</v>
      </c>
      <c r="B9" s="63">
        <v>0.32315229370036058</v>
      </c>
      <c r="C9" s="63">
        <v>89.847939737386412</v>
      </c>
      <c r="D9" s="63">
        <v>9.8289079689132279</v>
      </c>
      <c r="E9" s="65">
        <v>100</v>
      </c>
      <c r="G9" s="57" t="s">
        <v>61</v>
      </c>
      <c r="H9" s="133">
        <v>208.34</v>
      </c>
      <c r="I9" s="133">
        <v>57926</v>
      </c>
      <c r="J9" s="133">
        <v>6336.81</v>
      </c>
      <c r="K9" s="65">
        <v>64471.149999999994</v>
      </c>
    </row>
    <row r="10" spans="1:11">
      <c r="A10" s="57" t="s">
        <v>67</v>
      </c>
      <c r="B10" s="63">
        <v>0</v>
      </c>
      <c r="C10" s="63">
        <v>91.519113413423142</v>
      </c>
      <c r="D10" s="63">
        <v>8.4808865865768528</v>
      </c>
      <c r="E10" s="65">
        <v>100</v>
      </c>
      <c r="G10" s="57" t="s">
        <v>67</v>
      </c>
      <c r="H10" s="133">
        <v>0</v>
      </c>
      <c r="I10" s="133">
        <v>12423.5</v>
      </c>
      <c r="J10" s="133">
        <v>1151.26</v>
      </c>
      <c r="K10" s="65">
        <v>13574.76</v>
      </c>
    </row>
    <row r="11" spans="1:11">
      <c r="A11" s="57" t="s">
        <v>56</v>
      </c>
      <c r="B11" s="63">
        <v>0</v>
      </c>
      <c r="C11" s="63">
        <v>90.020741841837975</v>
      </c>
      <c r="D11" s="63">
        <v>9.9792581581620237</v>
      </c>
      <c r="E11" s="65">
        <v>100</v>
      </c>
      <c r="G11" s="57" t="s">
        <v>56</v>
      </c>
      <c r="H11" s="133">
        <v>0</v>
      </c>
      <c r="I11" s="133">
        <v>17247.38</v>
      </c>
      <c r="J11" s="133">
        <v>1911.96</v>
      </c>
      <c r="K11" s="65">
        <v>19159.34</v>
      </c>
    </row>
    <row r="12" spans="1:11">
      <c r="A12" s="57" t="s">
        <v>66</v>
      </c>
      <c r="B12" s="63">
        <v>2.1902140753746531E-2</v>
      </c>
      <c r="C12" s="63">
        <v>92.482318834998665</v>
      </c>
      <c r="D12" s="63">
        <v>7.4957790242475966</v>
      </c>
      <c r="E12" s="65">
        <v>100.00000000000001</v>
      </c>
      <c r="G12" s="57" t="s">
        <v>66</v>
      </c>
      <c r="H12" s="133">
        <v>18.2</v>
      </c>
      <c r="I12" s="133">
        <v>76849.94</v>
      </c>
      <c r="J12" s="133">
        <v>6228.76</v>
      </c>
      <c r="K12" s="65">
        <v>83096.899999999994</v>
      </c>
    </row>
    <row r="13" spans="1:11">
      <c r="A13" s="57" t="s">
        <v>64</v>
      </c>
      <c r="B13" s="63">
        <v>1.0780320419251372</v>
      </c>
      <c r="C13" s="63">
        <v>93.971691247253716</v>
      </c>
      <c r="D13" s="63">
        <v>4.9502767108211483</v>
      </c>
      <c r="E13" s="65">
        <v>100</v>
      </c>
      <c r="G13" s="57" t="s">
        <v>64</v>
      </c>
      <c r="H13" s="133">
        <v>157.9</v>
      </c>
      <c r="I13" s="133">
        <v>13764.09</v>
      </c>
      <c r="J13" s="133">
        <v>725.07</v>
      </c>
      <c r="K13" s="65">
        <v>14647.06</v>
      </c>
    </row>
    <row r="14" spans="1:11">
      <c r="A14" s="57" t="s">
        <v>65</v>
      </c>
      <c r="B14" s="63">
        <v>0.25267683988354023</v>
      </c>
      <c r="C14" s="63">
        <v>96.417538485038179</v>
      </c>
      <c r="D14" s="63">
        <v>3.3297846750782836</v>
      </c>
      <c r="E14" s="65">
        <v>100</v>
      </c>
      <c r="G14" s="57" t="s">
        <v>65</v>
      </c>
      <c r="H14" s="133">
        <v>141.6</v>
      </c>
      <c r="I14" s="133">
        <v>54032.35</v>
      </c>
      <c r="J14" s="133">
        <v>1866.01</v>
      </c>
      <c r="K14" s="65">
        <v>56039.96</v>
      </c>
    </row>
    <row r="15" spans="1:11">
      <c r="A15" s="57" t="s">
        <v>57</v>
      </c>
      <c r="B15" s="63">
        <v>0.41252205150123245</v>
      </c>
      <c r="C15" s="63">
        <v>84.915086038706818</v>
      </c>
      <c r="D15" s="63">
        <v>14.672391909791946</v>
      </c>
      <c r="E15" s="65">
        <v>99.999999999999986</v>
      </c>
      <c r="G15" s="57" t="s">
        <v>57</v>
      </c>
      <c r="H15" s="133">
        <v>47.68</v>
      </c>
      <c r="I15" s="133">
        <v>9814.6299999999992</v>
      </c>
      <c r="J15" s="133">
        <v>1695.86</v>
      </c>
      <c r="K15" s="65">
        <v>11558.17</v>
      </c>
    </row>
    <row r="16" spans="1:11">
      <c r="A16" s="57" t="s">
        <v>58</v>
      </c>
      <c r="B16" s="63">
        <v>0</v>
      </c>
      <c r="C16" s="63">
        <v>92.254785017108659</v>
      </c>
      <c r="D16" s="63">
        <v>7.7452149828913397</v>
      </c>
      <c r="E16" s="65">
        <v>100</v>
      </c>
      <c r="G16" s="57" t="s">
        <v>58</v>
      </c>
      <c r="H16" s="133">
        <v>0</v>
      </c>
      <c r="I16" s="133">
        <v>11771.36</v>
      </c>
      <c r="J16" s="133">
        <v>988.26</v>
      </c>
      <c r="K16" s="65">
        <v>12759.62</v>
      </c>
    </row>
    <row r="17" spans="1:11">
      <c r="A17" s="68" t="s">
        <v>82</v>
      </c>
      <c r="B17" s="63">
        <v>0.1661543817308006</v>
      </c>
      <c r="C17" s="63">
        <v>93.018070980125344</v>
      </c>
      <c r="D17" s="63">
        <v>6.8157746381438473</v>
      </c>
      <c r="E17" s="65">
        <v>100</v>
      </c>
      <c r="G17" s="68" t="s">
        <v>82</v>
      </c>
      <c r="H17" s="133">
        <v>119.13</v>
      </c>
      <c r="I17" s="133">
        <v>66692.45</v>
      </c>
      <c r="J17" s="133">
        <v>4886.8</v>
      </c>
      <c r="K17" s="65">
        <v>71698.38</v>
      </c>
    </row>
    <row r="18" spans="1:11">
      <c r="A18" s="68" t="s">
        <v>171</v>
      </c>
      <c r="B18" s="63">
        <v>2.038588845696027E-2</v>
      </c>
      <c r="C18" s="63">
        <v>90.933084458083385</v>
      </c>
      <c r="D18" s="63">
        <v>9.04652965345967</v>
      </c>
      <c r="E18" s="65">
        <v>100.00000000000001</v>
      </c>
      <c r="G18" s="68" t="s">
        <v>171</v>
      </c>
      <c r="H18" s="133">
        <v>10.31</v>
      </c>
      <c r="I18" s="133">
        <v>45988.68</v>
      </c>
      <c r="J18" s="133">
        <v>4575.21</v>
      </c>
      <c r="K18" s="65">
        <v>50574.2</v>
      </c>
    </row>
    <row r="19" spans="1:11">
      <c r="A19" s="68" t="s">
        <v>172</v>
      </c>
      <c r="B19" s="63">
        <v>0</v>
      </c>
      <c r="C19" s="63">
        <v>94.490403956382991</v>
      </c>
      <c r="D19" s="63">
        <v>5.5095960436170044</v>
      </c>
      <c r="E19" s="65">
        <v>100</v>
      </c>
      <c r="G19" s="68" t="s">
        <v>172</v>
      </c>
      <c r="H19" s="133">
        <v>0</v>
      </c>
      <c r="I19" s="133">
        <v>8746.92</v>
      </c>
      <c r="J19" s="133">
        <v>510.02</v>
      </c>
      <c r="K19" s="65">
        <v>9256.94</v>
      </c>
    </row>
    <row r="20" spans="1:11">
      <c r="A20" s="57" t="s">
        <v>173</v>
      </c>
      <c r="B20" s="63">
        <v>0</v>
      </c>
      <c r="C20" s="63">
        <v>93.037052180809752</v>
      </c>
      <c r="D20" s="63">
        <v>6.9629478191902505</v>
      </c>
      <c r="E20" s="65">
        <v>100</v>
      </c>
      <c r="G20" s="57" t="s">
        <v>173</v>
      </c>
      <c r="H20" s="133">
        <v>0</v>
      </c>
      <c r="I20" s="133">
        <v>10193.799999999999</v>
      </c>
      <c r="J20" s="133">
        <v>762.91</v>
      </c>
      <c r="K20" s="65">
        <v>10956.71</v>
      </c>
    </row>
    <row r="21" spans="1:11">
      <c r="A21" s="57" t="s">
        <v>59</v>
      </c>
      <c r="B21" s="63">
        <v>0.15492613687499202</v>
      </c>
      <c r="C21" s="63">
        <v>92.249943215178064</v>
      </c>
      <c r="D21" s="63">
        <v>7.5951306479469629</v>
      </c>
      <c r="E21" s="65">
        <v>100.00000000000001</v>
      </c>
      <c r="G21" s="57" t="s">
        <v>59</v>
      </c>
      <c r="H21" s="133">
        <v>28.92</v>
      </c>
      <c r="I21" s="133">
        <v>17220.259999999998</v>
      </c>
      <c r="J21" s="133">
        <v>1417.78</v>
      </c>
      <c r="K21" s="65">
        <v>18666.959999999995</v>
      </c>
    </row>
    <row r="22" spans="1:11">
      <c r="A22" s="57" t="s">
        <v>63</v>
      </c>
      <c r="B22" s="63">
        <v>0</v>
      </c>
      <c r="C22" s="63">
        <v>92.681184443958244</v>
      </c>
      <c r="D22" s="63">
        <v>7.3188155560417663</v>
      </c>
      <c r="E22" s="65">
        <v>100.00000000000001</v>
      </c>
      <c r="G22" s="57" t="s">
        <v>63</v>
      </c>
      <c r="H22" s="133">
        <v>0</v>
      </c>
      <c r="I22" s="133">
        <v>3515.87</v>
      </c>
      <c r="J22" s="133">
        <v>277.64</v>
      </c>
      <c r="K22" s="65">
        <v>3793.5099999999998</v>
      </c>
    </row>
    <row r="23" spans="1:11">
      <c r="A23" s="57" t="s">
        <v>62</v>
      </c>
      <c r="B23" s="63">
        <v>0</v>
      </c>
      <c r="C23" s="63">
        <v>93.976948735678505</v>
      </c>
      <c r="D23" s="63">
        <v>6.0230512643214889</v>
      </c>
      <c r="E23" s="65">
        <v>100</v>
      </c>
      <c r="G23" s="57" t="s">
        <v>62</v>
      </c>
      <c r="H23" s="133">
        <v>0</v>
      </c>
      <c r="I23" s="133">
        <v>17301.41</v>
      </c>
      <c r="J23" s="133">
        <v>1108.8599999999999</v>
      </c>
      <c r="K23" s="65">
        <v>18410.27</v>
      </c>
    </row>
    <row r="24" spans="1:11">
      <c r="A24" s="57" t="s">
        <v>60</v>
      </c>
      <c r="B24" s="63">
        <v>0</v>
      </c>
      <c r="C24" s="63">
        <v>89.62210097554987</v>
      </c>
      <c r="D24" s="63">
        <v>10.377899024450135</v>
      </c>
      <c r="E24" s="65">
        <v>100</v>
      </c>
      <c r="G24" s="57" t="s">
        <v>60</v>
      </c>
      <c r="H24" s="133">
        <v>0</v>
      </c>
      <c r="I24" s="133">
        <v>33285.72</v>
      </c>
      <c r="J24" s="133">
        <v>3854.36</v>
      </c>
      <c r="K24" s="65">
        <v>37140.080000000002</v>
      </c>
    </row>
    <row r="25" spans="1:11" ht="25.5" customHeight="1">
      <c r="A25" s="7" t="s">
        <v>14</v>
      </c>
      <c r="B25" s="65">
        <v>0.14713183167272736</v>
      </c>
      <c r="C25" s="65">
        <v>92.139442501234683</v>
      </c>
      <c r="D25" s="65">
        <v>7.7134256670925643</v>
      </c>
      <c r="E25" s="65">
        <v>99.999999999999972</v>
      </c>
      <c r="F25" s="7"/>
      <c r="G25" s="7" t="s">
        <v>14</v>
      </c>
      <c r="H25" s="14">
        <v>732.07999999999981</v>
      </c>
      <c r="I25" s="14">
        <v>458455.80999999994</v>
      </c>
      <c r="J25" s="14">
        <v>38379.49</v>
      </c>
      <c r="K25" s="14">
        <v>497567.38000000006</v>
      </c>
    </row>
    <row r="26" spans="1:11" s="15" customFormat="1" ht="24" customHeight="1">
      <c r="A26" s="30" t="s">
        <v>0</v>
      </c>
      <c r="G26" s="30"/>
    </row>
    <row r="27" spans="1:11" s="15" customFormat="1" ht="24" customHeight="1">
      <c r="A27" s="30" t="s">
        <v>158</v>
      </c>
      <c r="G27" s="30" t="s">
        <v>158</v>
      </c>
    </row>
    <row r="28" spans="1:11">
      <c r="A28" s="18" t="s">
        <v>0</v>
      </c>
      <c r="G28" s="18"/>
    </row>
    <row r="29" spans="1:11" s="17" customFormat="1" ht="18.75" customHeight="1">
      <c r="A29" s="31"/>
      <c r="B29" s="9" t="s">
        <v>18</v>
      </c>
      <c r="C29" s="9" t="s">
        <v>19</v>
      </c>
      <c r="D29" s="9" t="s">
        <v>20</v>
      </c>
      <c r="E29" s="9" t="s">
        <v>3</v>
      </c>
      <c r="G29" s="31"/>
      <c r="H29" s="9" t="s">
        <v>18</v>
      </c>
      <c r="I29" s="9" t="s">
        <v>19</v>
      </c>
      <c r="J29" s="9" t="s">
        <v>20</v>
      </c>
      <c r="K29" s="9" t="s">
        <v>3</v>
      </c>
    </row>
    <row r="30" spans="1:11" s="17" customFormat="1" ht="12.75" customHeight="1">
      <c r="A30" s="119" t="s">
        <v>102</v>
      </c>
      <c r="B30" s="133">
        <v>3.3734397840998533</v>
      </c>
      <c r="C30" s="133">
        <v>76.42808950860227</v>
      </c>
      <c r="D30" s="133">
        <v>20.198470707297872</v>
      </c>
      <c r="E30" s="65">
        <v>100</v>
      </c>
      <c r="G30" s="119" t="s">
        <v>102</v>
      </c>
      <c r="H30" s="133">
        <v>12</v>
      </c>
      <c r="I30" s="133">
        <v>271.87</v>
      </c>
      <c r="J30" s="133">
        <v>71.849999999999994</v>
      </c>
      <c r="K30" s="65">
        <v>355.72</v>
      </c>
    </row>
    <row r="31" spans="1:11">
      <c r="A31" s="57" t="s">
        <v>61</v>
      </c>
      <c r="B31" s="63">
        <v>21.148015956923942</v>
      </c>
      <c r="C31" s="63">
        <v>62.907223683345158</v>
      </c>
      <c r="D31" s="63">
        <v>15.9447603597309</v>
      </c>
      <c r="E31" s="65">
        <v>100</v>
      </c>
      <c r="G31" s="57" t="s">
        <v>61</v>
      </c>
      <c r="H31" s="133">
        <v>2990.45</v>
      </c>
      <c r="I31" s="133">
        <v>8895.44</v>
      </c>
      <c r="J31" s="133">
        <v>2254.6799999999998</v>
      </c>
      <c r="K31" s="65">
        <v>14140.57</v>
      </c>
    </row>
    <row r="32" spans="1:11">
      <c r="A32" s="57" t="s">
        <v>67</v>
      </c>
      <c r="B32" s="63">
        <v>14.779045577759566</v>
      </c>
      <c r="C32" s="63">
        <v>58.3080123557965</v>
      </c>
      <c r="D32" s="63">
        <v>26.912942066443925</v>
      </c>
      <c r="E32" s="65">
        <v>100</v>
      </c>
      <c r="G32" s="57" t="s">
        <v>67</v>
      </c>
      <c r="H32" s="133">
        <v>586.1</v>
      </c>
      <c r="I32" s="133">
        <v>2312.35</v>
      </c>
      <c r="J32" s="133">
        <v>1067.3</v>
      </c>
      <c r="K32" s="65">
        <v>3965.75</v>
      </c>
    </row>
    <row r="33" spans="1:11">
      <c r="A33" s="57" t="s">
        <v>56</v>
      </c>
      <c r="B33" s="63">
        <v>20.267888247086333</v>
      </c>
      <c r="C33" s="63">
        <v>72.417648666295349</v>
      </c>
      <c r="D33" s="63">
        <v>7.3144630866183116</v>
      </c>
      <c r="E33" s="65">
        <v>100</v>
      </c>
      <c r="G33" s="57" t="s">
        <v>56</v>
      </c>
      <c r="H33" s="133">
        <v>971.6</v>
      </c>
      <c r="I33" s="133">
        <v>3471.55</v>
      </c>
      <c r="J33" s="133">
        <v>350.64</v>
      </c>
      <c r="K33" s="65">
        <v>4793.7900000000009</v>
      </c>
    </row>
    <row r="34" spans="1:11">
      <c r="A34" s="57" t="s">
        <v>66</v>
      </c>
      <c r="B34" s="63">
        <v>13.602827202466914</v>
      </c>
      <c r="C34" s="63">
        <v>81.203206205532567</v>
      </c>
      <c r="D34" s="63">
        <v>5.1939665920005273</v>
      </c>
      <c r="E34" s="65">
        <v>100</v>
      </c>
      <c r="G34" s="57" t="s">
        <v>66</v>
      </c>
      <c r="H34" s="133">
        <v>2645.89</v>
      </c>
      <c r="I34" s="133">
        <v>15794.86</v>
      </c>
      <c r="J34" s="133">
        <v>1010.28</v>
      </c>
      <c r="K34" s="65">
        <v>19451.03</v>
      </c>
    </row>
    <row r="35" spans="1:11">
      <c r="A35" s="57" t="s">
        <v>64</v>
      </c>
      <c r="B35" s="63">
        <v>9.7626037424148695</v>
      </c>
      <c r="C35" s="63">
        <v>85.980426161861402</v>
      </c>
      <c r="D35" s="63">
        <v>4.2569700957237204</v>
      </c>
      <c r="E35" s="65">
        <v>99.999999999999986</v>
      </c>
      <c r="G35" s="57" t="s">
        <v>64</v>
      </c>
      <c r="H35" s="133">
        <v>273.02</v>
      </c>
      <c r="I35" s="133">
        <v>2404.52</v>
      </c>
      <c r="J35" s="133">
        <v>119.05</v>
      </c>
      <c r="K35" s="65">
        <v>2796.59</v>
      </c>
    </row>
    <row r="36" spans="1:11">
      <c r="A36" s="57" t="s">
        <v>65</v>
      </c>
      <c r="B36" s="63">
        <v>3.5340353646099478</v>
      </c>
      <c r="C36" s="63">
        <v>91.125104302097668</v>
      </c>
      <c r="D36" s="63">
        <v>5.3408603332923672</v>
      </c>
      <c r="E36" s="65">
        <v>99.999999999999986</v>
      </c>
      <c r="G36" s="57" t="s">
        <v>65</v>
      </c>
      <c r="H36" s="133">
        <v>655.63</v>
      </c>
      <c r="I36" s="133">
        <v>16905.419999999998</v>
      </c>
      <c r="J36" s="133">
        <v>990.83</v>
      </c>
      <c r="K36" s="65">
        <v>18551.88</v>
      </c>
    </row>
    <row r="37" spans="1:11">
      <c r="A37" s="57" t="s">
        <v>57</v>
      </c>
      <c r="B37" s="63">
        <v>3.3540840514854118</v>
      </c>
      <c r="C37" s="63">
        <v>93.502662147293165</v>
      </c>
      <c r="D37" s="63">
        <v>3.143253801221412</v>
      </c>
      <c r="E37" s="65">
        <v>99.999999999999986</v>
      </c>
      <c r="G37" s="57" t="s">
        <v>57</v>
      </c>
      <c r="H37" s="133">
        <v>90.84</v>
      </c>
      <c r="I37" s="133">
        <v>2532.37</v>
      </c>
      <c r="J37" s="133">
        <v>85.13</v>
      </c>
      <c r="K37" s="65">
        <v>2708.34</v>
      </c>
    </row>
    <row r="38" spans="1:11">
      <c r="A38" s="57" t="s">
        <v>58</v>
      </c>
      <c r="B38" s="63">
        <v>9.867889529571956</v>
      </c>
      <c r="C38" s="63">
        <v>88.839698076356783</v>
      </c>
      <c r="D38" s="63">
        <v>1.2924123940712626</v>
      </c>
      <c r="E38" s="65">
        <v>100</v>
      </c>
      <c r="G38" s="57" t="s">
        <v>58</v>
      </c>
      <c r="H38" s="133">
        <v>392.07</v>
      </c>
      <c r="I38" s="133">
        <v>3529.77</v>
      </c>
      <c r="J38" s="133">
        <v>51.35</v>
      </c>
      <c r="K38" s="65">
        <v>3973.19</v>
      </c>
    </row>
    <row r="39" spans="1:11">
      <c r="A39" s="68" t="s">
        <v>82</v>
      </c>
      <c r="B39" s="63">
        <v>13.72453874962434</v>
      </c>
      <c r="C39" s="63">
        <v>78.716636164585438</v>
      </c>
      <c r="D39" s="63">
        <v>7.5588250857902244</v>
      </c>
      <c r="E39" s="65">
        <v>100</v>
      </c>
      <c r="G39" s="68" t="s">
        <v>82</v>
      </c>
      <c r="H39" s="133">
        <v>1374.61</v>
      </c>
      <c r="I39" s="133">
        <v>7884.03</v>
      </c>
      <c r="J39" s="133">
        <v>757.07</v>
      </c>
      <c r="K39" s="65">
        <v>10015.709999999999</v>
      </c>
    </row>
    <row r="40" spans="1:11">
      <c r="A40" s="68" t="s">
        <v>171</v>
      </c>
      <c r="B40" s="63">
        <v>28.273254446193359</v>
      </c>
      <c r="C40" s="63">
        <v>55.985414205990992</v>
      </c>
      <c r="D40" s="63">
        <v>15.741331347815645</v>
      </c>
      <c r="E40" s="65">
        <v>100</v>
      </c>
      <c r="G40" s="68" t="s">
        <v>171</v>
      </c>
      <c r="H40" s="133">
        <v>2331.52</v>
      </c>
      <c r="I40" s="133">
        <v>4616.7700000000004</v>
      </c>
      <c r="J40" s="133">
        <v>1298.0899999999999</v>
      </c>
      <c r="K40" s="65">
        <v>8246.380000000001</v>
      </c>
    </row>
    <row r="41" spans="1:11">
      <c r="A41" s="68" t="s">
        <v>172</v>
      </c>
      <c r="B41" s="63">
        <v>10.126858652812611</v>
      </c>
      <c r="C41" s="63">
        <v>58.614743819419566</v>
      </c>
      <c r="D41" s="63">
        <v>31.25839752776783</v>
      </c>
      <c r="E41" s="65">
        <v>100</v>
      </c>
      <c r="G41" s="68" t="s">
        <v>172</v>
      </c>
      <c r="H41" s="133">
        <v>361.78</v>
      </c>
      <c r="I41" s="133">
        <v>2094</v>
      </c>
      <c r="J41" s="133">
        <v>1116.7</v>
      </c>
      <c r="K41" s="65">
        <v>3572.4799999999996</v>
      </c>
    </row>
    <row r="42" spans="1:11">
      <c r="A42" s="57" t="s">
        <v>173</v>
      </c>
      <c r="B42" s="63">
        <v>3.783282490980862</v>
      </c>
      <c r="C42" s="63">
        <v>88.002337162928796</v>
      </c>
      <c r="D42" s="63">
        <v>8.2143803460903477</v>
      </c>
      <c r="E42" s="65">
        <v>100.00000000000001</v>
      </c>
      <c r="G42" s="57" t="s">
        <v>173</v>
      </c>
      <c r="H42" s="133">
        <v>111.37</v>
      </c>
      <c r="I42" s="133">
        <v>2590.56</v>
      </c>
      <c r="J42" s="133">
        <v>241.81</v>
      </c>
      <c r="K42" s="65">
        <v>2943.74</v>
      </c>
    </row>
    <row r="43" spans="1:11">
      <c r="A43" s="57" t="s">
        <v>59</v>
      </c>
      <c r="B43" s="63">
        <v>12.165145951076655</v>
      </c>
      <c r="C43" s="63">
        <v>81.743310153634226</v>
      </c>
      <c r="D43" s="63">
        <v>6.0915438952891092</v>
      </c>
      <c r="E43" s="65">
        <v>99.999999999999986</v>
      </c>
      <c r="G43" s="57" t="s">
        <v>59</v>
      </c>
      <c r="H43" s="133">
        <v>420.38</v>
      </c>
      <c r="I43" s="133">
        <v>2824.73</v>
      </c>
      <c r="J43" s="133">
        <v>210.5</v>
      </c>
      <c r="K43" s="65">
        <v>3455.61</v>
      </c>
    </row>
    <row r="44" spans="1:11">
      <c r="A44" s="57" t="s">
        <v>63</v>
      </c>
      <c r="B44" s="63">
        <v>0</v>
      </c>
      <c r="C44" s="63">
        <v>78.08070702017676</v>
      </c>
      <c r="D44" s="63">
        <v>21.919292979823243</v>
      </c>
      <c r="E44" s="65">
        <v>100</v>
      </c>
      <c r="G44" s="57" t="s">
        <v>63</v>
      </c>
      <c r="H44" s="133">
        <v>0</v>
      </c>
      <c r="I44" s="133">
        <v>374.6</v>
      </c>
      <c r="J44" s="133">
        <v>105.16</v>
      </c>
      <c r="K44" s="65">
        <v>479.76</v>
      </c>
    </row>
    <row r="45" spans="1:11">
      <c r="A45" s="57" t="s">
        <v>62</v>
      </c>
      <c r="B45" s="63">
        <v>28.222504692788625</v>
      </c>
      <c r="C45" s="63">
        <v>44.341309842292745</v>
      </c>
      <c r="D45" s="63">
        <v>27.436185464918637</v>
      </c>
      <c r="E45" s="65">
        <v>100.00000000000001</v>
      </c>
      <c r="G45" s="57" t="s">
        <v>62</v>
      </c>
      <c r="H45" s="133">
        <v>381.89</v>
      </c>
      <c r="I45" s="133">
        <v>600</v>
      </c>
      <c r="J45" s="133">
        <v>371.25</v>
      </c>
      <c r="K45" s="65">
        <v>1353.1399999999999</v>
      </c>
    </row>
    <row r="46" spans="1:11">
      <c r="A46" s="57" t="s">
        <v>60</v>
      </c>
      <c r="B46" s="63">
        <v>19.057536511257702</v>
      </c>
      <c r="C46" s="63">
        <v>52.928596260670304</v>
      </c>
      <c r="D46" s="63">
        <v>28.013867228071987</v>
      </c>
      <c r="E46" s="65">
        <v>99.999999999999986</v>
      </c>
      <c r="G46" s="57" t="s">
        <v>60</v>
      </c>
      <c r="H46" s="133">
        <v>1770.63</v>
      </c>
      <c r="I46" s="133">
        <v>4917.58</v>
      </c>
      <c r="J46" s="133">
        <v>2602.7600000000002</v>
      </c>
      <c r="K46" s="65">
        <v>9290.9700000000012</v>
      </c>
    </row>
    <row r="47" spans="1:11" ht="25.5" customHeight="1">
      <c r="A47" s="7" t="s">
        <v>14</v>
      </c>
      <c r="B47" s="65">
        <v>13.960514884238243</v>
      </c>
      <c r="C47" s="65">
        <v>74.499914391843731</v>
      </c>
      <c r="D47" s="65">
        <v>11.539570723918011</v>
      </c>
      <c r="E47" s="65">
        <v>100</v>
      </c>
      <c r="F47" s="7"/>
      <c r="G47" s="7" t="s">
        <v>14</v>
      </c>
      <c r="H47" s="14">
        <v>15369.779999999999</v>
      </c>
      <c r="I47" s="14">
        <v>82020.42</v>
      </c>
      <c r="J47" s="14">
        <v>12704.45</v>
      </c>
      <c r="K47" s="14">
        <v>110094.65000000001</v>
      </c>
    </row>
    <row r="48" spans="1:11" s="15" customFormat="1" ht="24" customHeight="1">
      <c r="A48" s="30" t="s">
        <v>0</v>
      </c>
      <c r="G48" s="30"/>
    </row>
    <row r="49" spans="1:11" s="15" customFormat="1" ht="24" customHeight="1">
      <c r="A49" s="30" t="s">
        <v>5</v>
      </c>
      <c r="G49" s="30" t="s">
        <v>5</v>
      </c>
    </row>
    <row r="50" spans="1:11">
      <c r="A50" s="18" t="s">
        <v>0</v>
      </c>
      <c r="G50" s="18"/>
    </row>
    <row r="51" spans="1:11" s="17" customFormat="1" ht="18.75" customHeight="1">
      <c r="A51" s="31"/>
      <c r="B51" s="9" t="s">
        <v>18</v>
      </c>
      <c r="C51" s="9" t="s">
        <v>19</v>
      </c>
      <c r="D51" s="9" t="s">
        <v>20</v>
      </c>
      <c r="E51" s="9" t="s">
        <v>3</v>
      </c>
      <c r="G51" s="31"/>
      <c r="H51" s="9" t="s">
        <v>18</v>
      </c>
      <c r="I51" s="9" t="s">
        <v>19</v>
      </c>
      <c r="J51" s="9" t="s">
        <v>20</v>
      </c>
      <c r="K51" s="9" t="s">
        <v>3</v>
      </c>
    </row>
    <row r="52" spans="1:11" s="17" customFormat="1" ht="12.75" customHeight="1">
      <c r="A52" s="119" t="s">
        <v>102</v>
      </c>
      <c r="B52" s="133">
        <v>0</v>
      </c>
      <c r="C52" s="133">
        <v>99.876339653751032</v>
      </c>
      <c r="D52" s="133">
        <v>0.12366034624896952</v>
      </c>
      <c r="E52" s="65">
        <v>100</v>
      </c>
      <c r="G52" s="119" t="s">
        <v>102</v>
      </c>
      <c r="H52" s="133">
        <v>0</v>
      </c>
      <c r="I52" s="133">
        <v>266.52999999999997</v>
      </c>
      <c r="J52" s="133">
        <v>0.33</v>
      </c>
      <c r="K52" s="65">
        <v>266.85999999999996</v>
      </c>
    </row>
    <row r="53" spans="1:11">
      <c r="A53" s="57" t="s">
        <v>61</v>
      </c>
      <c r="B53" s="63">
        <v>0.10141787348628196</v>
      </c>
      <c r="C53" s="63">
        <v>11.50854007680743</v>
      </c>
      <c r="D53" s="63">
        <v>88.390042049706295</v>
      </c>
      <c r="E53" s="65">
        <v>100</v>
      </c>
      <c r="G53" s="57" t="s">
        <v>61</v>
      </c>
      <c r="H53" s="133">
        <v>18.47</v>
      </c>
      <c r="I53" s="133">
        <v>2095.91</v>
      </c>
      <c r="J53" s="133">
        <v>16097.4</v>
      </c>
      <c r="K53" s="65">
        <v>18211.78</v>
      </c>
    </row>
    <row r="54" spans="1:11">
      <c r="A54" s="57" t="s">
        <v>67</v>
      </c>
      <c r="B54" s="63">
        <v>0</v>
      </c>
      <c r="C54" s="63">
        <v>71.955887573507852</v>
      </c>
      <c r="D54" s="63">
        <v>28.044112426492152</v>
      </c>
      <c r="E54" s="65">
        <v>100</v>
      </c>
      <c r="G54" s="57" t="s">
        <v>67</v>
      </c>
      <c r="H54" s="133">
        <v>0</v>
      </c>
      <c r="I54" s="133">
        <v>932.39</v>
      </c>
      <c r="J54" s="133">
        <v>363.39</v>
      </c>
      <c r="K54" s="65">
        <v>1295.78</v>
      </c>
    </row>
    <row r="55" spans="1:11">
      <c r="A55" s="57" t="s">
        <v>56</v>
      </c>
      <c r="B55" s="63">
        <v>-0.74335885999607287</v>
      </c>
      <c r="C55" s="63">
        <v>34.737767305300757</v>
      </c>
      <c r="D55" s="63">
        <v>66.005591554695314</v>
      </c>
      <c r="E55" s="65">
        <v>100</v>
      </c>
      <c r="G55" s="57" t="s">
        <v>56</v>
      </c>
      <c r="H55" s="133">
        <v>-23.85</v>
      </c>
      <c r="I55" s="133">
        <v>1114.53</v>
      </c>
      <c r="J55" s="133">
        <v>2117.73</v>
      </c>
      <c r="K55" s="65">
        <v>3208.41</v>
      </c>
    </row>
    <row r="56" spans="1:11">
      <c r="A56" s="57" t="s">
        <v>66</v>
      </c>
      <c r="B56" s="63">
        <v>9.2353535071311582E-2</v>
      </c>
      <c r="C56" s="63">
        <v>59.723286758859103</v>
      </c>
      <c r="D56" s="63">
        <v>40.184359706069586</v>
      </c>
      <c r="E56" s="65">
        <v>100</v>
      </c>
      <c r="G56" s="57" t="s">
        <v>66</v>
      </c>
      <c r="H56" s="133">
        <v>12.23</v>
      </c>
      <c r="I56" s="133">
        <v>7908.91</v>
      </c>
      <c r="J56" s="133">
        <v>5321.45</v>
      </c>
      <c r="K56" s="65">
        <v>13242.59</v>
      </c>
    </row>
    <row r="57" spans="1:11">
      <c r="A57" s="57" t="s">
        <v>64</v>
      </c>
      <c r="B57" s="63">
        <v>0.30339751757567113</v>
      </c>
      <c r="C57" s="63">
        <v>95.623234636323943</v>
      </c>
      <c r="D57" s="63">
        <v>4.0733678461003837</v>
      </c>
      <c r="E57" s="65">
        <v>100</v>
      </c>
      <c r="G57" s="57" t="s">
        <v>64</v>
      </c>
      <c r="H57" s="133">
        <v>20.43</v>
      </c>
      <c r="I57" s="133">
        <v>6439.02</v>
      </c>
      <c r="J57" s="133">
        <v>274.29000000000002</v>
      </c>
      <c r="K57" s="65">
        <v>6733.7400000000007</v>
      </c>
    </row>
    <row r="58" spans="1:11">
      <c r="A58" s="57" t="s">
        <v>65</v>
      </c>
      <c r="B58" s="63">
        <v>0</v>
      </c>
      <c r="C58" s="63">
        <v>79.369010078311248</v>
      </c>
      <c r="D58" s="63">
        <v>20.630989921688752</v>
      </c>
      <c r="E58" s="65">
        <v>100</v>
      </c>
      <c r="G58" s="57" t="s">
        <v>65</v>
      </c>
      <c r="H58" s="133">
        <v>0</v>
      </c>
      <c r="I58" s="133">
        <v>11429.32</v>
      </c>
      <c r="J58" s="133">
        <v>2970.91</v>
      </c>
      <c r="K58" s="65">
        <v>14400.23</v>
      </c>
    </row>
    <row r="59" spans="1:11">
      <c r="A59" s="57" t="s">
        <v>57</v>
      </c>
      <c r="B59" s="63">
        <v>0</v>
      </c>
      <c r="C59" s="63">
        <v>95.659368066186218</v>
      </c>
      <c r="D59" s="63">
        <v>4.3406319338137918</v>
      </c>
      <c r="E59" s="65">
        <v>100.00000000000001</v>
      </c>
      <c r="G59" s="57" t="s">
        <v>57</v>
      </c>
      <c r="H59" s="133">
        <v>0</v>
      </c>
      <c r="I59" s="133">
        <v>2780.77</v>
      </c>
      <c r="J59" s="133">
        <v>126.18</v>
      </c>
      <c r="K59" s="65">
        <v>2906.95</v>
      </c>
    </row>
    <row r="60" spans="1:11">
      <c r="A60" s="57" t="s">
        <v>58</v>
      </c>
      <c r="B60" s="63">
        <v>0</v>
      </c>
      <c r="C60" s="63">
        <v>100</v>
      </c>
      <c r="D60" s="63">
        <v>0</v>
      </c>
      <c r="E60" s="65">
        <v>100</v>
      </c>
      <c r="G60" s="57" t="s">
        <v>58</v>
      </c>
      <c r="H60" s="133">
        <v>0</v>
      </c>
      <c r="I60" s="133">
        <v>2646.01</v>
      </c>
      <c r="J60" s="133">
        <v>0</v>
      </c>
      <c r="K60" s="65">
        <v>2646.01</v>
      </c>
    </row>
    <row r="61" spans="1:11">
      <c r="A61" s="68" t="s">
        <v>82</v>
      </c>
      <c r="B61" s="63">
        <v>2.5512844623860487E-3</v>
      </c>
      <c r="C61" s="63">
        <v>87.183440268599227</v>
      </c>
      <c r="D61" s="63">
        <v>12.814008446938384</v>
      </c>
      <c r="E61" s="65">
        <v>100</v>
      </c>
      <c r="G61" s="68" t="s">
        <v>82</v>
      </c>
      <c r="H61" s="133">
        <v>0.35</v>
      </c>
      <c r="I61" s="133">
        <v>11960.33</v>
      </c>
      <c r="J61" s="133">
        <v>1757.9</v>
      </c>
      <c r="K61" s="65">
        <v>13718.58</v>
      </c>
    </row>
    <row r="62" spans="1:11">
      <c r="A62" s="68" t="s">
        <v>171</v>
      </c>
      <c r="B62" s="63">
        <v>0.979860033718713</v>
      </c>
      <c r="C62" s="63">
        <v>29.563273821245993</v>
      </c>
      <c r="D62" s="63">
        <v>69.456866145035306</v>
      </c>
      <c r="E62" s="65">
        <v>100.00000000000001</v>
      </c>
      <c r="G62" s="68" t="s">
        <v>171</v>
      </c>
      <c r="H62" s="133">
        <v>61.2</v>
      </c>
      <c r="I62" s="133">
        <v>1846.46</v>
      </c>
      <c r="J62" s="133">
        <v>4338.13</v>
      </c>
      <c r="K62" s="65">
        <v>6245.79</v>
      </c>
    </row>
    <row r="63" spans="1:11">
      <c r="A63" s="68" t="s">
        <v>172</v>
      </c>
      <c r="B63" s="63">
        <v>0</v>
      </c>
      <c r="C63" s="63">
        <v>62.59229654116595</v>
      </c>
      <c r="D63" s="63">
        <v>37.40770345883405</v>
      </c>
      <c r="E63" s="65">
        <v>100</v>
      </c>
      <c r="G63" s="68" t="s">
        <v>172</v>
      </c>
      <c r="H63" s="133">
        <v>0</v>
      </c>
      <c r="I63" s="133">
        <v>1386</v>
      </c>
      <c r="J63" s="133">
        <v>828.33</v>
      </c>
      <c r="K63" s="65">
        <v>2214.33</v>
      </c>
    </row>
    <row r="64" spans="1:11">
      <c r="A64" s="57" t="s">
        <v>173</v>
      </c>
      <c r="B64" s="63">
        <v>0</v>
      </c>
      <c r="C64" s="63">
        <v>53.726236307719809</v>
      </c>
      <c r="D64" s="63">
        <v>46.273763692280198</v>
      </c>
      <c r="E64" s="65">
        <v>100</v>
      </c>
      <c r="G64" s="57" t="s">
        <v>173</v>
      </c>
      <c r="H64" s="133">
        <v>0</v>
      </c>
      <c r="I64" s="133">
        <v>1442.99</v>
      </c>
      <c r="J64" s="133">
        <v>1242.83</v>
      </c>
      <c r="K64" s="65">
        <v>2685.8199999999997</v>
      </c>
    </row>
    <row r="65" spans="1:11">
      <c r="A65" s="57" t="s">
        <v>59</v>
      </c>
      <c r="B65" s="63">
        <v>0</v>
      </c>
      <c r="C65" s="63">
        <v>68.360681909680281</v>
      </c>
      <c r="D65" s="63">
        <v>31.639318090319712</v>
      </c>
      <c r="E65" s="65">
        <v>100</v>
      </c>
      <c r="G65" s="57" t="s">
        <v>59</v>
      </c>
      <c r="H65" s="133">
        <v>0</v>
      </c>
      <c r="I65" s="133">
        <v>1969.69</v>
      </c>
      <c r="J65" s="133">
        <v>911.63</v>
      </c>
      <c r="K65" s="65">
        <v>2881.32</v>
      </c>
    </row>
    <row r="66" spans="1:11">
      <c r="A66" s="57" t="s">
        <v>63</v>
      </c>
      <c r="B66" s="63">
        <v>0</v>
      </c>
      <c r="C66" s="63">
        <v>88.435784968109672</v>
      </c>
      <c r="D66" s="63">
        <v>11.564215031890324</v>
      </c>
      <c r="E66" s="65">
        <v>100</v>
      </c>
      <c r="G66" s="57" t="s">
        <v>63</v>
      </c>
      <c r="H66" s="133">
        <v>0</v>
      </c>
      <c r="I66" s="133">
        <v>834.71</v>
      </c>
      <c r="J66" s="133">
        <v>109.15</v>
      </c>
      <c r="K66" s="65">
        <v>943.86</v>
      </c>
    </row>
    <row r="67" spans="1:11">
      <c r="A67" s="57" t="s">
        <v>62</v>
      </c>
      <c r="B67" s="63">
        <v>0</v>
      </c>
      <c r="C67" s="63">
        <v>37.332570630492761</v>
      </c>
      <c r="D67" s="63">
        <v>62.667429369507246</v>
      </c>
      <c r="E67" s="65">
        <v>100</v>
      </c>
      <c r="G67" s="57" t="s">
        <v>62</v>
      </c>
      <c r="H67" s="133">
        <v>0</v>
      </c>
      <c r="I67" s="133">
        <v>502.53</v>
      </c>
      <c r="J67" s="133">
        <v>843.56</v>
      </c>
      <c r="K67" s="65">
        <v>1346.09</v>
      </c>
    </row>
    <row r="68" spans="1:11">
      <c r="A68" s="57" t="s">
        <v>60</v>
      </c>
      <c r="B68" s="63">
        <v>0</v>
      </c>
      <c r="C68" s="63">
        <v>0</v>
      </c>
      <c r="D68" s="63">
        <v>100</v>
      </c>
      <c r="E68" s="65">
        <v>100</v>
      </c>
      <c r="G68" s="57" t="s">
        <v>60</v>
      </c>
      <c r="H68" s="133">
        <v>0</v>
      </c>
      <c r="I68" s="133">
        <v>0</v>
      </c>
      <c r="J68" s="133">
        <v>2070.7399999999998</v>
      </c>
      <c r="K68" s="65">
        <v>2070.7399999999998</v>
      </c>
    </row>
    <row r="69" spans="1:11" ht="25.5" customHeight="1">
      <c r="A69" s="7" t="s">
        <v>14</v>
      </c>
      <c r="B69" s="65">
        <v>9.3486683909555654E-2</v>
      </c>
      <c r="C69" s="65">
        <v>58.468485421002647</v>
      </c>
      <c r="D69" s="65">
        <v>41.438027895087792</v>
      </c>
      <c r="E69" s="65">
        <v>100</v>
      </c>
      <c r="F69" s="7"/>
      <c r="G69" s="7" t="s">
        <v>14</v>
      </c>
      <c r="H69" s="14">
        <v>88.83</v>
      </c>
      <c r="I69" s="14">
        <v>55556.1</v>
      </c>
      <c r="J69" s="14">
        <v>39373.949999999997</v>
      </c>
      <c r="K69" s="14">
        <v>95018.880000000005</v>
      </c>
    </row>
    <row r="70" spans="1:11" s="15" customFormat="1" ht="24" customHeight="1">
      <c r="A70" s="30" t="s">
        <v>0</v>
      </c>
      <c r="G70" s="30"/>
    </row>
    <row r="71" spans="1:11" s="15" customFormat="1" ht="24" customHeight="1">
      <c r="A71" s="30" t="s">
        <v>6</v>
      </c>
      <c r="G71" s="30" t="s">
        <v>6</v>
      </c>
    </row>
    <row r="72" spans="1:11">
      <c r="A72" s="18" t="s">
        <v>0</v>
      </c>
      <c r="G72" s="18"/>
    </row>
    <row r="73" spans="1:11" s="17" customFormat="1" ht="18.75" customHeight="1">
      <c r="A73" s="31"/>
      <c r="B73" s="9" t="s">
        <v>18</v>
      </c>
      <c r="C73" s="9" t="s">
        <v>19</v>
      </c>
      <c r="D73" s="9" t="s">
        <v>20</v>
      </c>
      <c r="E73" s="9" t="s">
        <v>3</v>
      </c>
      <c r="G73" s="31"/>
      <c r="H73" s="9" t="s">
        <v>18</v>
      </c>
      <c r="I73" s="9" t="s">
        <v>19</v>
      </c>
      <c r="J73" s="9" t="s">
        <v>20</v>
      </c>
      <c r="K73" s="9" t="s">
        <v>3</v>
      </c>
    </row>
    <row r="74" spans="1:11" s="17" customFormat="1" ht="12.75" customHeight="1">
      <c r="A74" s="119" t="s">
        <v>102</v>
      </c>
      <c r="B74" s="133">
        <v>0</v>
      </c>
      <c r="C74" s="133">
        <v>81.916643816835759</v>
      </c>
      <c r="D74" s="133">
        <v>18.083356183164245</v>
      </c>
      <c r="E74" s="65">
        <v>100</v>
      </c>
      <c r="G74" s="119" t="s">
        <v>102</v>
      </c>
      <c r="H74" s="133">
        <v>0</v>
      </c>
      <c r="I74" s="133">
        <v>59.75</v>
      </c>
      <c r="J74" s="133">
        <v>13.19</v>
      </c>
      <c r="K74" s="65">
        <v>72.94</v>
      </c>
    </row>
    <row r="75" spans="1:11">
      <c r="A75" s="57" t="s">
        <v>61</v>
      </c>
      <c r="B75" s="63">
        <v>0.37825728098101641</v>
      </c>
      <c r="C75" s="63">
        <v>12.3747199622686</v>
      </c>
      <c r="D75" s="63">
        <v>87.247022756750383</v>
      </c>
      <c r="E75" s="65">
        <v>100</v>
      </c>
      <c r="G75" s="57" t="s">
        <v>61</v>
      </c>
      <c r="H75" s="133">
        <v>16.04</v>
      </c>
      <c r="I75" s="133">
        <v>524.75</v>
      </c>
      <c r="J75" s="133">
        <v>3699.71</v>
      </c>
      <c r="K75" s="65">
        <v>4240.5</v>
      </c>
    </row>
    <row r="76" spans="1:11">
      <c r="A76" s="57" t="s">
        <v>67</v>
      </c>
      <c r="B76" s="63">
        <v>0</v>
      </c>
      <c r="C76" s="63">
        <v>0</v>
      </c>
      <c r="D76" s="63">
        <v>100</v>
      </c>
      <c r="E76" s="65">
        <v>100</v>
      </c>
      <c r="G76" s="57" t="s">
        <v>67</v>
      </c>
      <c r="H76" s="133">
        <v>0</v>
      </c>
      <c r="I76" s="133">
        <v>0</v>
      </c>
      <c r="J76" s="133">
        <v>220.29</v>
      </c>
      <c r="K76" s="65">
        <v>220.29</v>
      </c>
    </row>
    <row r="77" spans="1:11">
      <c r="A77" s="57" t="s">
        <v>56</v>
      </c>
      <c r="B77" s="63">
        <v>0</v>
      </c>
      <c r="C77" s="63">
        <v>39.163471867700828</v>
      </c>
      <c r="D77" s="63">
        <v>60.836528132299172</v>
      </c>
      <c r="E77" s="65">
        <v>100</v>
      </c>
      <c r="G77" s="57" t="s">
        <v>56</v>
      </c>
      <c r="H77" s="133">
        <v>0</v>
      </c>
      <c r="I77" s="133">
        <v>794.76</v>
      </c>
      <c r="J77" s="133">
        <v>1234.58</v>
      </c>
      <c r="K77" s="65">
        <v>2029.34</v>
      </c>
    </row>
    <row r="78" spans="1:11">
      <c r="A78" s="57" t="s">
        <v>66</v>
      </c>
      <c r="B78" s="63">
        <v>8.7809462235165565</v>
      </c>
      <c r="C78" s="63">
        <v>53.846285881026901</v>
      </c>
      <c r="D78" s="63">
        <v>37.372767895456548</v>
      </c>
      <c r="E78" s="65">
        <v>100</v>
      </c>
      <c r="G78" s="57" t="s">
        <v>66</v>
      </c>
      <c r="H78" s="133">
        <v>1227.78</v>
      </c>
      <c r="I78" s="133">
        <v>7528.96</v>
      </c>
      <c r="J78" s="133">
        <v>5225.58</v>
      </c>
      <c r="K78" s="65">
        <v>13982.32</v>
      </c>
    </row>
    <row r="79" spans="1:11">
      <c r="A79" s="57" t="s">
        <v>64</v>
      </c>
      <c r="B79" s="63">
        <v>0.45538970374986887</v>
      </c>
      <c r="C79" s="63">
        <v>83.466206751861975</v>
      </c>
      <c r="D79" s="63">
        <v>16.078403544388152</v>
      </c>
      <c r="E79" s="65">
        <v>100</v>
      </c>
      <c r="G79" s="57" t="s">
        <v>64</v>
      </c>
      <c r="H79" s="133">
        <v>14.76</v>
      </c>
      <c r="I79" s="133">
        <v>2705.29</v>
      </c>
      <c r="J79" s="133">
        <v>521.13</v>
      </c>
      <c r="K79" s="65">
        <v>3241.1800000000003</v>
      </c>
    </row>
    <row r="80" spans="1:11">
      <c r="A80" s="57" t="s">
        <v>65</v>
      </c>
      <c r="B80" s="63">
        <v>10.661403544104385</v>
      </c>
      <c r="C80" s="63">
        <v>85.220963876450881</v>
      </c>
      <c r="D80" s="63">
        <v>4.1176325794447317</v>
      </c>
      <c r="E80" s="65">
        <v>100</v>
      </c>
      <c r="G80" s="57" t="s">
        <v>65</v>
      </c>
      <c r="H80" s="133">
        <v>476.44</v>
      </c>
      <c r="I80" s="133">
        <v>3808.38</v>
      </c>
      <c r="J80" s="133">
        <v>184.01</v>
      </c>
      <c r="K80" s="65">
        <v>4468.83</v>
      </c>
    </row>
    <row r="81" spans="1:11">
      <c r="A81" s="57" t="s">
        <v>57</v>
      </c>
      <c r="B81" s="133" t="s">
        <v>86</v>
      </c>
      <c r="C81" s="133" t="s">
        <v>86</v>
      </c>
      <c r="D81" s="133" t="s">
        <v>86</v>
      </c>
      <c r="E81" s="65" t="s">
        <v>86</v>
      </c>
      <c r="G81" s="57" t="s">
        <v>57</v>
      </c>
      <c r="H81" s="133">
        <v>0</v>
      </c>
      <c r="I81" s="133">
        <v>2534.21</v>
      </c>
      <c r="J81" s="133">
        <v>526.91999999999996</v>
      </c>
      <c r="K81" s="65">
        <v>3061.13</v>
      </c>
    </row>
    <row r="82" spans="1:11">
      <c r="A82" s="57" t="s">
        <v>58</v>
      </c>
      <c r="B82" s="63">
        <v>0</v>
      </c>
      <c r="C82" s="63">
        <v>92.354697557164826</v>
      </c>
      <c r="D82" s="63">
        <v>7.6453024428351641</v>
      </c>
      <c r="E82" s="65">
        <v>99.999999999999986</v>
      </c>
      <c r="G82" s="57" t="s">
        <v>58</v>
      </c>
      <c r="H82" s="133">
        <v>0</v>
      </c>
      <c r="I82" s="133">
        <v>1926.99</v>
      </c>
      <c r="J82" s="133">
        <v>159.52000000000001</v>
      </c>
      <c r="K82" s="65">
        <v>2086.5100000000002</v>
      </c>
    </row>
    <row r="83" spans="1:11">
      <c r="A83" s="68" t="s">
        <v>82</v>
      </c>
      <c r="B83" s="63">
        <v>7.5766434705609997</v>
      </c>
      <c r="C83" s="63">
        <v>53.857436892285129</v>
      </c>
      <c r="D83" s="63">
        <v>38.565919637153875</v>
      </c>
      <c r="E83" s="65">
        <v>100</v>
      </c>
      <c r="G83" s="68" t="s">
        <v>82</v>
      </c>
      <c r="H83" s="133">
        <v>224.18</v>
      </c>
      <c r="I83" s="133">
        <v>1593.55</v>
      </c>
      <c r="J83" s="133">
        <v>1141.0999999999999</v>
      </c>
      <c r="K83" s="65">
        <v>2958.83</v>
      </c>
    </row>
    <row r="84" spans="1:11">
      <c r="A84" s="68" t="s">
        <v>171</v>
      </c>
      <c r="B84" s="63">
        <v>0.51132021537869199</v>
      </c>
      <c r="C84" s="63">
        <v>76.985340014817496</v>
      </c>
      <c r="D84" s="63">
        <v>22.503339769803812</v>
      </c>
      <c r="E84" s="65">
        <v>100</v>
      </c>
      <c r="G84" s="68" t="s">
        <v>171</v>
      </c>
      <c r="H84" s="133">
        <v>17.53</v>
      </c>
      <c r="I84" s="133">
        <v>2639.35</v>
      </c>
      <c r="J84" s="133">
        <v>771.5</v>
      </c>
      <c r="K84" s="65">
        <v>3428.38</v>
      </c>
    </row>
    <row r="85" spans="1:11">
      <c r="A85" s="68" t="s">
        <v>172</v>
      </c>
      <c r="B85" s="63">
        <v>0</v>
      </c>
      <c r="C85" s="63">
        <v>66.646444511851627</v>
      </c>
      <c r="D85" s="63">
        <v>33.35355548814838</v>
      </c>
      <c r="E85" s="65">
        <v>100</v>
      </c>
      <c r="G85" s="68" t="s">
        <v>172</v>
      </c>
      <c r="H85" s="133">
        <v>0</v>
      </c>
      <c r="I85" s="133">
        <v>769</v>
      </c>
      <c r="J85" s="133">
        <v>384.85</v>
      </c>
      <c r="K85" s="65">
        <v>1153.8499999999999</v>
      </c>
    </row>
    <row r="86" spans="1:11">
      <c r="A86" s="57" t="s">
        <v>173</v>
      </c>
      <c r="B86" s="63">
        <v>0</v>
      </c>
      <c r="C86" s="63">
        <v>70.399272596470894</v>
      </c>
      <c r="D86" s="63">
        <v>29.600727403529103</v>
      </c>
      <c r="E86" s="65">
        <v>100</v>
      </c>
      <c r="G86" s="57" t="s">
        <v>173</v>
      </c>
      <c r="H86" s="133">
        <v>0</v>
      </c>
      <c r="I86" s="133">
        <v>1409.14</v>
      </c>
      <c r="J86" s="133">
        <v>592.5</v>
      </c>
      <c r="K86" s="65">
        <v>2001.64</v>
      </c>
    </row>
    <row r="87" spans="1:11">
      <c r="A87" s="57" t="s">
        <v>59</v>
      </c>
      <c r="B87" s="63">
        <v>1.7004358308605341</v>
      </c>
      <c r="C87" s="63">
        <v>70.6886359421365</v>
      </c>
      <c r="D87" s="63">
        <v>27.610928227002969</v>
      </c>
      <c r="E87" s="65">
        <v>100</v>
      </c>
      <c r="G87" s="57" t="s">
        <v>59</v>
      </c>
      <c r="H87" s="133">
        <v>29.34</v>
      </c>
      <c r="I87" s="133">
        <v>1219.69</v>
      </c>
      <c r="J87" s="133">
        <v>476.41</v>
      </c>
      <c r="K87" s="65">
        <v>1725.44</v>
      </c>
    </row>
    <row r="88" spans="1:11">
      <c r="A88" s="57" t="s">
        <v>63</v>
      </c>
      <c r="B88" s="63">
        <v>0</v>
      </c>
      <c r="C88" s="63">
        <v>93.995243074306856</v>
      </c>
      <c r="D88" s="63">
        <v>6.0047569256931439</v>
      </c>
      <c r="E88" s="65">
        <v>100</v>
      </c>
      <c r="G88" s="57" t="s">
        <v>63</v>
      </c>
      <c r="H88" s="133">
        <v>0</v>
      </c>
      <c r="I88" s="133">
        <v>818.05</v>
      </c>
      <c r="J88" s="133">
        <v>52.26</v>
      </c>
      <c r="K88" s="65">
        <v>870.31</v>
      </c>
    </row>
    <row r="89" spans="1:11">
      <c r="A89" s="57" t="s">
        <v>62</v>
      </c>
      <c r="B89" s="63">
        <v>0</v>
      </c>
      <c r="C89" s="63">
        <v>0</v>
      </c>
      <c r="D89" s="63">
        <v>100</v>
      </c>
      <c r="E89" s="65">
        <v>100</v>
      </c>
      <c r="G89" s="57" t="s">
        <v>62</v>
      </c>
      <c r="H89" s="133">
        <v>0</v>
      </c>
      <c r="I89" s="133">
        <v>0</v>
      </c>
      <c r="J89" s="133">
        <v>266.56</v>
      </c>
      <c r="K89" s="65">
        <v>266.56</v>
      </c>
    </row>
    <row r="90" spans="1:11">
      <c r="A90" s="57" t="s">
        <v>60</v>
      </c>
      <c r="B90" s="63">
        <v>0</v>
      </c>
      <c r="C90" s="63">
        <v>0</v>
      </c>
      <c r="D90" s="63">
        <v>100</v>
      </c>
      <c r="E90" s="65">
        <v>100</v>
      </c>
      <c r="G90" s="57" t="s">
        <v>60</v>
      </c>
      <c r="H90" s="133">
        <v>0</v>
      </c>
      <c r="I90" s="133">
        <v>0</v>
      </c>
      <c r="J90" s="133">
        <v>5263.98</v>
      </c>
      <c r="K90" s="65">
        <v>5263.98</v>
      </c>
    </row>
    <row r="91" spans="1:11" ht="25.5" customHeight="1">
      <c r="A91" s="7" t="s">
        <v>14</v>
      </c>
      <c r="B91" s="65">
        <v>3.9279229746693054</v>
      </c>
      <c r="C91" s="65">
        <v>55.474336931584659</v>
      </c>
      <c r="D91" s="65">
        <v>40.597740093746033</v>
      </c>
      <c r="E91" s="65">
        <v>100</v>
      </c>
      <c r="F91" s="7"/>
      <c r="G91" s="7" t="s">
        <v>14</v>
      </c>
      <c r="H91" s="14">
        <v>2006.07</v>
      </c>
      <c r="I91" s="14">
        <v>28331.869999999995</v>
      </c>
      <c r="J91" s="14">
        <v>20734.09</v>
      </c>
      <c r="K91" s="14">
        <v>51072.03</v>
      </c>
    </row>
    <row r="92" spans="1:11">
      <c r="A92" s="7"/>
      <c r="B92" s="14"/>
      <c r="C92" s="14"/>
      <c r="D92" s="14"/>
      <c r="E92" s="14"/>
      <c r="F92" s="7"/>
      <c r="G92" s="7"/>
      <c r="H92" s="14"/>
      <c r="I92" s="14"/>
      <c r="J92" s="14"/>
      <c r="K92" s="14"/>
    </row>
    <row r="93" spans="1:11" ht="19.5" customHeight="1">
      <c r="A93" s="25"/>
      <c r="G93" s="18"/>
    </row>
    <row r="94" spans="1:11">
      <c r="A94" s="5" t="s">
        <v>129</v>
      </c>
      <c r="G94" s="18"/>
    </row>
    <row r="95" spans="1:11">
      <c r="A95" s="2"/>
    </row>
    <row r="96" spans="1:11">
      <c r="A96" s="5"/>
    </row>
    <row r="97" spans="1:1">
      <c r="A97" s="5" t="s">
        <v>153</v>
      </c>
    </row>
    <row r="98" spans="1:1">
      <c r="A98" s="5" t="s">
        <v>85</v>
      </c>
    </row>
    <row r="99" spans="1:1">
      <c r="A99" s="5" t="s">
        <v>186</v>
      </c>
    </row>
    <row r="100" spans="1:1">
      <c r="A100" s="2"/>
    </row>
  </sheetData>
  <phoneticPr fontId="4" type="noConversion"/>
  <hyperlinks>
    <hyperlink ref="J1" location="Contenu!A1" display="retour" xr:uid="{00000000-0004-0000-0900-000000000000}"/>
  </hyperlinks>
  <pageMargins left="0.78740157499999996" right="0.78740157499999996" top="0.984251969" bottom="0.984251969" header="0.4921259845" footer="0.4921259845"/>
  <pageSetup paperSize="9"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G27"/>
  <sheetViews>
    <sheetView zoomScale="90" zoomScaleNormal="90" workbookViewId="0">
      <selection activeCell="D4" sqref="D4"/>
    </sheetView>
  </sheetViews>
  <sheetFormatPr baseColWidth="10" defaultColWidth="11.42578125" defaultRowHeight="12.75"/>
  <cols>
    <col min="1" max="1" width="20.85546875" style="2" customWidth="1"/>
    <col min="2" max="2" width="12.42578125" style="2" bestFit="1" customWidth="1"/>
    <col min="3" max="3" width="19.5703125" style="2" bestFit="1" customWidth="1"/>
    <col min="4" max="16384" width="11.42578125" style="2"/>
  </cols>
  <sheetData>
    <row r="1" spans="1:7">
      <c r="A1" s="7" t="s">
        <v>191</v>
      </c>
      <c r="B1" s="7"/>
      <c r="C1" s="7"/>
      <c r="G1" s="28" t="s">
        <v>32</v>
      </c>
    </row>
    <row r="2" spans="1:7">
      <c r="A2" s="2" t="s">
        <v>0</v>
      </c>
    </row>
    <row r="3" spans="1:7">
      <c r="A3" s="16"/>
      <c r="B3" s="49" t="s">
        <v>15</v>
      </c>
      <c r="C3" s="49" t="s">
        <v>8</v>
      </c>
    </row>
    <row r="4" spans="1:7" ht="18" customHeight="1">
      <c r="A4" s="124" t="s">
        <v>102</v>
      </c>
      <c r="B4" s="137">
        <v>0.32625162619790515</v>
      </c>
      <c r="C4" s="20">
        <v>2458.8955576374001</v>
      </c>
    </row>
    <row r="5" spans="1:7">
      <c r="A5" s="57" t="s">
        <v>61</v>
      </c>
      <c r="B5" s="134">
        <v>13.419923446827573</v>
      </c>
      <c r="C5" s="20">
        <v>101143.37369531304</v>
      </c>
    </row>
    <row r="6" spans="1:7">
      <c r="A6" s="57" t="s">
        <v>67</v>
      </c>
      <c r="B6" s="134">
        <v>2.5413792967380413</v>
      </c>
      <c r="C6" s="69">
        <v>19153.885410000003</v>
      </c>
    </row>
    <row r="7" spans="1:7">
      <c r="A7" s="57" t="s">
        <v>56</v>
      </c>
      <c r="B7" s="134">
        <v>3.873107980815683</v>
      </c>
      <c r="C7" s="69">
        <v>29190.867549885006</v>
      </c>
    </row>
    <row r="8" spans="1:7">
      <c r="A8" s="57" t="s">
        <v>66</v>
      </c>
      <c r="B8" s="134">
        <v>17.230295372760366</v>
      </c>
      <c r="C8" s="69">
        <v>129861.41170423002</v>
      </c>
    </row>
    <row r="9" spans="1:7">
      <c r="A9" s="57" t="s">
        <v>64</v>
      </c>
      <c r="B9" s="134">
        <v>3.6379548798755703</v>
      </c>
      <c r="C9" s="69">
        <v>27418.564000000009</v>
      </c>
    </row>
    <row r="10" spans="1:7">
      <c r="A10" s="57" t="s">
        <v>65</v>
      </c>
      <c r="B10" s="134">
        <v>12.394449068856469</v>
      </c>
      <c r="C10" s="69">
        <v>93414.571169944014</v>
      </c>
    </row>
    <row r="11" spans="1:7">
      <c r="A11" s="57" t="s">
        <v>57</v>
      </c>
      <c r="B11" s="134">
        <v>2.6140689620685107</v>
      </c>
      <c r="C11" s="69">
        <v>19701.733392400001</v>
      </c>
    </row>
    <row r="12" spans="1:7">
      <c r="A12" s="57" t="s">
        <v>58</v>
      </c>
      <c r="B12" s="134">
        <v>2.8480651869250542</v>
      </c>
      <c r="C12" s="69">
        <v>21465.317790458001</v>
      </c>
    </row>
    <row r="13" spans="1:7">
      <c r="A13" s="68" t="s">
        <v>82</v>
      </c>
      <c r="B13" s="134">
        <v>12.902098089314574</v>
      </c>
      <c r="C13" s="69">
        <v>97240.623888180009</v>
      </c>
    </row>
    <row r="14" spans="1:7">
      <c r="A14" s="68" t="s">
        <v>171</v>
      </c>
      <c r="B14" s="134">
        <v>8.9311742092880007</v>
      </c>
      <c r="C14" s="69">
        <v>67312.536779149988</v>
      </c>
    </row>
    <row r="15" spans="1:7">
      <c r="A15" s="68" t="s">
        <v>172</v>
      </c>
      <c r="B15" s="134">
        <v>2.2235855621872873</v>
      </c>
      <c r="C15" s="69">
        <v>16758.735349789004</v>
      </c>
    </row>
    <row r="16" spans="1:7">
      <c r="A16" s="57" t="s">
        <v>173</v>
      </c>
      <c r="B16" s="134">
        <v>2.5771815387184116</v>
      </c>
      <c r="C16" s="69">
        <v>19423.719999898996</v>
      </c>
    </row>
    <row r="17" spans="1:5">
      <c r="A17" s="57" t="s">
        <v>59</v>
      </c>
      <c r="B17" s="134">
        <v>3.7048046966163102</v>
      </c>
      <c r="C17" s="69">
        <v>27922.398170355893</v>
      </c>
    </row>
    <row r="18" spans="1:5" ht="12.75" customHeight="1">
      <c r="A18" s="57" t="s">
        <v>63</v>
      </c>
      <c r="B18" s="134">
        <v>0.80769481778395469</v>
      </c>
      <c r="C18" s="70">
        <v>6087.439999980199</v>
      </c>
    </row>
    <row r="19" spans="1:5" ht="12.75" customHeight="1">
      <c r="A19" s="57" t="s">
        <v>62</v>
      </c>
      <c r="B19" s="134">
        <v>2.8728562168941911</v>
      </c>
      <c r="C19" s="69">
        <v>21652.163000000004</v>
      </c>
    </row>
    <row r="20" spans="1:5">
      <c r="A20" s="57" t="s">
        <v>60</v>
      </c>
      <c r="B20" s="134">
        <v>7.0951090481320787</v>
      </c>
      <c r="C20" s="69">
        <v>53474.467921340009</v>
      </c>
    </row>
    <row r="21" spans="1:5" ht="23.25" customHeight="1">
      <c r="A21" s="7" t="s">
        <v>14</v>
      </c>
      <c r="B21" s="21">
        <v>99.999999999999957</v>
      </c>
      <c r="C21" s="21">
        <v>753680.70537856175</v>
      </c>
    </row>
    <row r="23" spans="1:5">
      <c r="D23" s="26"/>
      <c r="E23" s="26"/>
    </row>
    <row r="25" spans="1:5">
      <c r="A25" s="5" t="s">
        <v>153</v>
      </c>
    </row>
    <row r="26" spans="1:5">
      <c r="A26" s="5" t="s">
        <v>85</v>
      </c>
    </row>
    <row r="27" spans="1:5">
      <c r="A27" s="5" t="s">
        <v>186</v>
      </c>
    </row>
  </sheetData>
  <phoneticPr fontId="4" type="noConversion"/>
  <hyperlinks>
    <hyperlink ref="G1" location="Contenu!A1" display="retour" xr:uid="{00000000-0004-0000-0A00-000000000000}"/>
  </hyperlinks>
  <pageMargins left="0.78740157499999996" right="0.78740157499999996" top="0.984251969" bottom="0.984251969" header="0.4921259845" footer="0.4921259845"/>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G54"/>
  <sheetViews>
    <sheetView zoomScale="90" zoomScaleNormal="90" workbookViewId="0">
      <selection activeCell="G5" sqref="G5"/>
    </sheetView>
  </sheetViews>
  <sheetFormatPr baseColWidth="10" defaultColWidth="11.42578125" defaultRowHeight="12.75"/>
  <cols>
    <col min="1" max="1" width="20.7109375" style="2" customWidth="1"/>
    <col min="2" max="2" width="19" style="2" bestFit="1" customWidth="1"/>
    <col min="3" max="3" width="17.5703125" style="2" bestFit="1" customWidth="1"/>
    <col min="4" max="4" width="18.42578125" style="2" bestFit="1" customWidth="1"/>
    <col min="5" max="5" width="14.28515625" style="2" bestFit="1" customWidth="1"/>
    <col min="6" max="16384" width="11.42578125" style="2"/>
  </cols>
  <sheetData>
    <row r="1" spans="1:7">
      <c r="A1" s="7" t="s">
        <v>192</v>
      </c>
      <c r="G1" s="28" t="s">
        <v>32</v>
      </c>
    </row>
    <row r="2" spans="1:7">
      <c r="A2" s="2" t="s">
        <v>0</v>
      </c>
    </row>
    <row r="3" spans="1:7">
      <c r="A3" s="51" t="s">
        <v>1</v>
      </c>
    </row>
    <row r="4" spans="1:7" ht="4.5" customHeight="1">
      <c r="A4" s="7" t="s">
        <v>0</v>
      </c>
    </row>
    <row r="5" spans="1:7" ht="25.5" customHeight="1">
      <c r="A5" s="16"/>
      <c r="B5" s="8" t="s">
        <v>9</v>
      </c>
      <c r="C5" s="8" t="s">
        <v>10</v>
      </c>
      <c r="D5" s="9" t="s">
        <v>11</v>
      </c>
    </row>
    <row r="6" spans="1:7">
      <c r="A6" s="119" t="s">
        <v>102</v>
      </c>
      <c r="B6" s="74">
        <v>86.125774638301735</v>
      </c>
      <c r="C6" s="74">
        <v>13.874225361698263</v>
      </c>
      <c r="D6" s="74">
        <v>100</v>
      </c>
    </row>
    <row r="7" spans="1:7">
      <c r="A7" s="57" t="s">
        <v>61</v>
      </c>
      <c r="B7" s="74">
        <v>88.149381540774684</v>
      </c>
      <c r="C7" s="74">
        <v>11.850618459225311</v>
      </c>
      <c r="D7" s="74">
        <v>100</v>
      </c>
    </row>
    <row r="8" spans="1:7">
      <c r="A8" s="57" t="s">
        <v>67</v>
      </c>
      <c r="B8" s="74">
        <v>74.810825653780498</v>
      </c>
      <c r="C8" s="74">
        <v>25.189174346219495</v>
      </c>
      <c r="D8" s="74">
        <v>100</v>
      </c>
    </row>
    <row r="9" spans="1:7">
      <c r="A9" s="57" t="s">
        <v>56</v>
      </c>
      <c r="B9" s="74">
        <v>86.99924689283533</v>
      </c>
      <c r="C9" s="74">
        <v>13.000753107164678</v>
      </c>
      <c r="D9" s="74">
        <v>100.00000000000001</v>
      </c>
    </row>
    <row r="10" spans="1:7">
      <c r="A10" s="57" t="s">
        <v>66</v>
      </c>
      <c r="B10" s="74">
        <v>87.619206954604294</v>
      </c>
      <c r="C10" s="74">
        <v>12.380793045395713</v>
      </c>
      <c r="D10" s="74">
        <v>100</v>
      </c>
    </row>
    <row r="11" spans="1:7">
      <c r="A11" s="57" t="s">
        <v>64</v>
      </c>
      <c r="B11" s="74">
        <v>82.843375750823427</v>
      </c>
      <c r="C11" s="74">
        <v>17.156624249176573</v>
      </c>
      <c r="D11" s="74">
        <v>100</v>
      </c>
    </row>
    <row r="12" spans="1:7">
      <c r="A12" s="57" t="s">
        <v>65</v>
      </c>
      <c r="B12" s="74">
        <v>88.174966378769696</v>
      </c>
      <c r="C12" s="74">
        <v>11.825033621230316</v>
      </c>
      <c r="D12" s="74">
        <v>100.00000000000001</v>
      </c>
    </row>
    <row r="13" spans="1:7">
      <c r="A13" s="57" t="s">
        <v>57</v>
      </c>
      <c r="B13" s="74">
        <v>85.345820583006571</v>
      </c>
      <c r="C13" s="74">
        <v>14.654179416993419</v>
      </c>
      <c r="D13" s="74">
        <v>99.999999999999986</v>
      </c>
    </row>
    <row r="14" spans="1:7">
      <c r="A14" s="57" t="s">
        <v>58</v>
      </c>
      <c r="B14" s="74">
        <v>87.864039379901413</v>
      </c>
      <c r="C14" s="74">
        <v>12.135960620098588</v>
      </c>
      <c r="D14" s="74">
        <v>100</v>
      </c>
    </row>
    <row r="15" spans="1:7">
      <c r="A15" s="68" t="s">
        <v>82</v>
      </c>
      <c r="B15" s="74">
        <v>86.253070779089398</v>
      </c>
      <c r="C15" s="74">
        <v>13.746929220910612</v>
      </c>
      <c r="D15" s="74">
        <v>100.00000000000001</v>
      </c>
    </row>
    <row r="16" spans="1:7">
      <c r="A16" s="68" t="s">
        <v>171</v>
      </c>
      <c r="B16" s="74">
        <v>80.753552503160336</v>
      </c>
      <c r="C16" s="74">
        <v>19.246447496839675</v>
      </c>
      <c r="D16" s="74">
        <v>100.00000000000001</v>
      </c>
    </row>
    <row r="17" spans="1:5">
      <c r="A17" s="68" t="s">
        <v>172</v>
      </c>
      <c r="B17" s="74">
        <v>87.947640691005788</v>
      </c>
      <c r="C17" s="74">
        <v>12.052359308994223</v>
      </c>
      <c r="D17" s="74">
        <v>100.00000000000001</v>
      </c>
    </row>
    <row r="18" spans="1:5">
      <c r="A18" s="57" t="s">
        <v>173</v>
      </c>
      <c r="B18" s="74">
        <v>87.370694182614059</v>
      </c>
      <c r="C18" s="74">
        <v>12.629305817385935</v>
      </c>
      <c r="D18" s="74">
        <v>100</v>
      </c>
    </row>
    <row r="19" spans="1:5">
      <c r="A19" s="57" t="s">
        <v>59</v>
      </c>
      <c r="B19" s="74">
        <v>88.333250720819166</v>
      </c>
      <c r="C19" s="74">
        <v>11.666749279180838</v>
      </c>
      <c r="D19" s="74">
        <v>100</v>
      </c>
    </row>
    <row r="20" spans="1:5" ht="12.75" customHeight="1">
      <c r="A20" s="57" t="s">
        <v>63</v>
      </c>
      <c r="B20" s="74">
        <v>79.539675134308482</v>
      </c>
      <c r="C20" s="74">
        <v>20.460324865691511</v>
      </c>
      <c r="D20" s="74">
        <v>100</v>
      </c>
    </row>
    <row r="21" spans="1:5">
      <c r="A21" s="57" t="s">
        <v>62</v>
      </c>
      <c r="B21" s="74">
        <v>85.482697502323433</v>
      </c>
      <c r="C21" s="74">
        <v>14.517302497676557</v>
      </c>
      <c r="D21" s="74">
        <v>99.999999999999986</v>
      </c>
    </row>
    <row r="22" spans="1:5">
      <c r="A22" s="57" t="s">
        <v>60</v>
      </c>
      <c r="B22" s="74">
        <v>90.98903981227447</v>
      </c>
      <c r="C22" s="74">
        <v>9.0109601877255159</v>
      </c>
      <c r="D22" s="74">
        <v>99.999999999999986</v>
      </c>
    </row>
    <row r="23" spans="1:5" ht="22.5" customHeight="1">
      <c r="A23" s="7" t="s">
        <v>14</v>
      </c>
      <c r="B23" s="75">
        <v>86.529013221050604</v>
      </c>
      <c r="C23" s="75">
        <v>13.470986778949371</v>
      </c>
      <c r="D23" s="75">
        <v>99.999999999999972</v>
      </c>
    </row>
    <row r="24" spans="1:5">
      <c r="B24" s="47"/>
      <c r="C24" s="47"/>
      <c r="D24" s="47"/>
      <c r="E24" s="48"/>
    </row>
    <row r="25" spans="1:5">
      <c r="B25" s="47"/>
      <c r="C25" s="47"/>
      <c r="D25" s="47"/>
      <c r="E25" s="48"/>
    </row>
    <row r="26" spans="1:5">
      <c r="A26" s="18"/>
      <c r="B26" s="19"/>
      <c r="C26" s="19"/>
      <c r="D26" s="19"/>
      <c r="E26" s="22"/>
    </row>
    <row r="27" spans="1:5">
      <c r="A27" s="51" t="s">
        <v>8</v>
      </c>
    </row>
    <row r="28" spans="1:5" ht="4.5" customHeight="1">
      <c r="A28" s="7" t="s">
        <v>0</v>
      </c>
    </row>
    <row r="29" spans="1:5" ht="25.5" customHeight="1">
      <c r="A29" s="16"/>
      <c r="B29" s="8" t="s">
        <v>9</v>
      </c>
      <c r="C29" s="8" t="s">
        <v>10</v>
      </c>
      <c r="D29" s="9" t="s">
        <v>11</v>
      </c>
    </row>
    <row r="30" spans="1:5">
      <c r="A30" s="119" t="s">
        <v>102</v>
      </c>
      <c r="B30" s="20">
        <v>2117.7428465619996</v>
      </c>
      <c r="C30" s="20">
        <v>341.15271107540008</v>
      </c>
      <c r="D30" s="73">
        <v>2458.8955576373996</v>
      </c>
      <c r="E30" s="138"/>
    </row>
    <row r="31" spans="1:5">
      <c r="A31" s="57" t="s">
        <v>61</v>
      </c>
      <c r="B31" s="71">
        <v>89157.258381893</v>
      </c>
      <c r="C31" s="78">
        <v>11986.115313419999</v>
      </c>
      <c r="D31" s="73">
        <v>101143.373695313</v>
      </c>
      <c r="E31" s="138"/>
    </row>
    <row r="32" spans="1:5">
      <c r="A32" s="57" t="s">
        <v>67</v>
      </c>
      <c r="B32" s="71">
        <v>14329.179820000001</v>
      </c>
      <c r="C32" s="71">
        <v>4824.7055899999996</v>
      </c>
      <c r="D32" s="73">
        <v>19153.885410000003</v>
      </c>
      <c r="E32" s="138"/>
    </row>
    <row r="33" spans="1:5">
      <c r="A33" s="57" t="s">
        <v>56</v>
      </c>
      <c r="B33" s="71">
        <v>25395.834929885001</v>
      </c>
      <c r="C33" s="71">
        <v>3795.0326199999995</v>
      </c>
      <c r="D33" s="73">
        <v>29190.867549884999</v>
      </c>
      <c r="E33" s="138"/>
    </row>
    <row r="34" spans="1:5">
      <c r="A34" s="57" t="s">
        <v>66</v>
      </c>
      <c r="B34" s="71">
        <v>113783.5390753</v>
      </c>
      <c r="C34" s="71">
        <v>16077.872628930001</v>
      </c>
      <c r="D34" s="73">
        <v>129861.41170422999</v>
      </c>
      <c r="E34" s="138"/>
    </row>
    <row r="35" spans="1:5">
      <c r="A35" s="57" t="s">
        <v>64</v>
      </c>
      <c r="B35" s="71">
        <v>22714.464000000004</v>
      </c>
      <c r="C35" s="71">
        <v>4704.0999999999985</v>
      </c>
      <c r="D35" s="73">
        <v>27418.564000000002</v>
      </c>
      <c r="E35" s="138"/>
    </row>
    <row r="36" spans="1:5">
      <c r="A36" s="57" t="s">
        <v>65</v>
      </c>
      <c r="B36" s="71">
        <v>82368.266721969994</v>
      </c>
      <c r="C36" s="71">
        <v>11046.304447973998</v>
      </c>
      <c r="D36" s="73">
        <v>93414.571169943985</v>
      </c>
      <c r="E36" s="138"/>
    </row>
    <row r="37" spans="1:5">
      <c r="A37" s="57" t="s">
        <v>57</v>
      </c>
      <c r="B37" s="71">
        <v>16814.60603282</v>
      </c>
      <c r="C37" s="72">
        <v>2887.1273595799998</v>
      </c>
      <c r="D37" s="73">
        <v>19701.733392400001</v>
      </c>
      <c r="E37" s="138"/>
    </row>
    <row r="38" spans="1:5">
      <c r="A38" s="57" t="s">
        <v>58</v>
      </c>
      <c r="B38" s="71">
        <v>18860.295276429006</v>
      </c>
      <c r="C38" s="71">
        <v>2605.0225140289999</v>
      </c>
      <c r="D38" s="73">
        <v>21465.317790458004</v>
      </c>
      <c r="E38" s="138"/>
    </row>
    <row r="39" spans="1:5">
      <c r="A39" s="68" t="s">
        <v>82</v>
      </c>
      <c r="B39" s="71">
        <v>83873.024148299999</v>
      </c>
      <c r="C39" s="71">
        <v>13367.599739880001</v>
      </c>
      <c r="D39" s="73">
        <v>97240.623888179995</v>
      </c>
      <c r="E39" s="138"/>
    </row>
    <row r="40" spans="1:5">
      <c r="A40" s="68" t="s">
        <v>171</v>
      </c>
      <c r="B40" s="71">
        <v>54357.264729159993</v>
      </c>
      <c r="C40" s="71">
        <v>12955.272049989999</v>
      </c>
      <c r="D40" s="73">
        <v>67312.536779149988</v>
      </c>
      <c r="E40" s="138"/>
    </row>
    <row r="41" spans="1:5">
      <c r="A41" s="68" t="s">
        <v>172</v>
      </c>
      <c r="B41" s="71">
        <v>14738.912349789001</v>
      </c>
      <c r="C41" s="71">
        <v>2019.8230000000001</v>
      </c>
      <c r="D41" s="73">
        <v>16758.735349789</v>
      </c>
      <c r="E41" s="138"/>
    </row>
    <row r="42" spans="1:5">
      <c r="A42" s="57" t="s">
        <v>173</v>
      </c>
      <c r="B42" s="71">
        <v>16970.638999998999</v>
      </c>
      <c r="C42" s="71">
        <v>2453.0809998999998</v>
      </c>
      <c r="D42" s="73">
        <v>19423.719999899</v>
      </c>
      <c r="E42" s="138"/>
    </row>
    <row r="43" spans="1:5">
      <c r="A43" s="57" t="s">
        <v>59</v>
      </c>
      <c r="B43" s="71">
        <v>24664.761983085897</v>
      </c>
      <c r="C43" s="71">
        <v>3257.6361872699999</v>
      </c>
      <c r="D43" s="73">
        <v>27922.398170355897</v>
      </c>
      <c r="E43" s="138"/>
    </row>
    <row r="44" spans="1:5" ht="12.75" customHeight="1">
      <c r="A44" s="57" t="s">
        <v>63</v>
      </c>
      <c r="B44" s="71">
        <v>4841.9299999801997</v>
      </c>
      <c r="C44" s="71">
        <v>1245.5100000000002</v>
      </c>
      <c r="D44" s="73">
        <v>6087.4399999801999</v>
      </c>
      <c r="E44" s="138"/>
    </row>
    <row r="45" spans="1:5">
      <c r="A45" s="57" t="s">
        <v>62</v>
      </c>
      <c r="B45" s="71">
        <v>18508.853000000003</v>
      </c>
      <c r="C45" s="71">
        <v>3143.31</v>
      </c>
      <c r="D45" s="73">
        <v>21652.163000000004</v>
      </c>
      <c r="E45" s="138"/>
    </row>
    <row r="46" spans="1:5">
      <c r="A46" s="57" t="s">
        <v>60</v>
      </c>
      <c r="B46" s="71">
        <v>48655.904906349999</v>
      </c>
      <c r="C46" s="71">
        <v>4818.5630149899998</v>
      </c>
      <c r="D46" s="73">
        <v>53474.467921340001</v>
      </c>
      <c r="E46" s="138"/>
    </row>
    <row r="47" spans="1:5" ht="21.75" customHeight="1">
      <c r="A47" s="7" t="s">
        <v>14</v>
      </c>
      <c r="B47" s="73">
        <v>652152.47720152303</v>
      </c>
      <c r="C47" s="73">
        <v>101528.2281770384</v>
      </c>
      <c r="D47" s="73">
        <v>753680.70537856163</v>
      </c>
    </row>
    <row r="52" spans="1:1">
      <c r="A52" s="5" t="s">
        <v>153</v>
      </c>
    </row>
    <row r="53" spans="1:1">
      <c r="A53" s="5" t="s">
        <v>85</v>
      </c>
    </row>
    <row r="54" spans="1:1">
      <c r="A54" s="5" t="s">
        <v>186</v>
      </c>
    </row>
  </sheetData>
  <phoneticPr fontId="4" type="noConversion"/>
  <hyperlinks>
    <hyperlink ref="G1" location="Contenu!A1" display="retour" xr:uid="{00000000-0004-0000-0B00-000000000000}"/>
  </hyperlinks>
  <pageMargins left="0.78740157499999996" right="0.78740157499999996" top="0.984251969" bottom="0.984251969" header="0.4921259845" footer="0.492125984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vt:i4>
      </vt:variant>
    </vt:vector>
  </HeadingPairs>
  <TitlesOfParts>
    <vt:vector size="16" baseType="lpstr">
      <vt:lpstr>Contenu</vt:lpstr>
      <vt:lpstr>Indications gén. et remarques</vt:lpstr>
      <vt:lpstr>Tab 1a</vt:lpstr>
      <vt:lpstr>Tab 1b</vt:lpstr>
      <vt:lpstr>Tab 2a</vt:lpstr>
      <vt:lpstr>Tab 2b</vt:lpstr>
      <vt:lpstr>Tab 3</vt:lpstr>
      <vt:lpstr>Tab 4</vt:lpstr>
      <vt:lpstr>Tab 5</vt:lpstr>
      <vt:lpstr>Tab 6</vt:lpstr>
      <vt:lpstr>Tab 7</vt:lpstr>
      <vt:lpstr>Tab 8</vt:lpstr>
      <vt:lpstr>Tab 9</vt:lpstr>
      <vt:lpstr>Tab 10</vt:lpstr>
      <vt:lpstr>Tab 11</vt:lpstr>
      <vt:lpstr>'Tab 1a'!Zone_d_impression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Lang</dc:creator>
  <cp:lastModifiedBy>Muharremi Fitore BFS</cp:lastModifiedBy>
  <cp:lastPrinted>2015-07-07T09:30:06Z</cp:lastPrinted>
  <dcterms:created xsi:type="dcterms:W3CDTF">2009-11-26T15:16:10Z</dcterms:created>
  <dcterms:modified xsi:type="dcterms:W3CDTF">2023-08-09T13:07:40Z</dcterms:modified>
</cp:coreProperties>
</file>