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Q:\BB\BILD-P\40_Pers-Fin\04 HS Finanzen\Diffusion\HES\2022\Tableaux finances\Prep\"/>
    </mc:Choice>
  </mc:AlternateContent>
  <xr:revisionPtr revIDLastSave="0" documentId="13_ncr:1_{A119BDF7-64E2-4A38-80E4-DCA224BD56A3}" xr6:coauthVersionLast="47" xr6:coauthVersionMax="47" xr10:uidLastSave="{00000000-0000-0000-0000-000000000000}"/>
  <bookViews>
    <workbookView xWindow="-110" yWindow="-110" windowWidth="19420" windowHeight="10420" tabRatio="858" xr2:uid="{00000000-000D-0000-FFFF-FFFF00000000}"/>
  </bookViews>
  <sheets>
    <sheet name="Contenu" sheetId="27" r:id="rId1"/>
    <sheet name="Définitions et lacunes" sheetId="28" r:id="rId2"/>
    <sheet name="Tab 1a" sheetId="26" r:id="rId3"/>
    <sheet name="Tab 1b" sheetId="25" r:id="rId4"/>
    <sheet name="Tab 2a" sheetId="21" r:id="rId5"/>
    <sheet name="Tab 2b" sheetId="47" r:id="rId6"/>
    <sheet name="Tab 3" sheetId="50" r:id="rId7"/>
    <sheet name="Tab 4" sheetId="15" r:id="rId8"/>
    <sheet name="Tab 5" sheetId="14" r:id="rId9"/>
    <sheet name="Tab 6" sheetId="10" r:id="rId10"/>
    <sheet name="Tab 7" sheetId="9" r:id="rId11"/>
    <sheet name="Tab 8" sheetId="7" r:id="rId12"/>
    <sheet name="Tab 9" sheetId="34" r:id="rId13"/>
    <sheet name="Tab 10" sheetId="6" r:id="rId14"/>
    <sheet name="Tab 11" sheetId="5" r:id="rId15"/>
    <sheet name="Méthodes et précisions" sheetId="46" r:id="rId16"/>
    <sheet name="Tab 12 - 010000" sheetId="35" r:id="rId17"/>
    <sheet name="Tab 13 - 020000" sheetId="36" r:id="rId18"/>
    <sheet name="Tab 14 - 030000" sheetId="37" r:id="rId19"/>
    <sheet name="Tab 15 - 040000" sheetId="38" r:id="rId20"/>
    <sheet name="Tab 16 - 050000" sheetId="39" r:id="rId21"/>
    <sheet name="Tab 17 - 060000" sheetId="40" r:id="rId22"/>
    <sheet name="Tab 18 - 080000" sheetId="41" r:id="rId23"/>
    <sheet name="Tab 19 - 110000" sheetId="42" r:id="rId24"/>
    <sheet name="Tab 20 - 120000" sheetId="43" r:id="rId25"/>
    <sheet name="Tab 21 - 130000" sheetId="44" r:id="rId26"/>
    <sheet name="Tab 22 - 140000" sheetId="45"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27" l="1"/>
  <c r="A25" i="27" l="1"/>
  <c r="A23" i="27"/>
  <c r="A21" i="27"/>
  <c r="A19" i="27"/>
  <c r="A11" i="27"/>
  <c r="A9" i="27"/>
  <c r="A29" i="27"/>
  <c r="A27" i="27"/>
  <c r="A60" i="27" l="1"/>
  <c r="A53" i="27"/>
  <c r="A51" i="27"/>
  <c r="A49" i="27"/>
  <c r="A47" i="27"/>
  <c r="A45" i="27"/>
  <c r="A43" i="27"/>
  <c r="A41" i="27"/>
  <c r="A39" i="27"/>
  <c r="A37" i="27"/>
  <c r="A35" i="27"/>
  <c r="A33" i="27"/>
  <c r="A17" i="27"/>
  <c r="A15" i="27"/>
  <c r="A13" i="27"/>
  <c r="A5" i="27"/>
</calcChain>
</file>

<file path=xl/sharedStrings.xml><?xml version="1.0" encoding="utf-8"?>
<sst xmlns="http://schemas.openxmlformats.org/spreadsheetml/2006/main" count="2457" uniqueCount="257">
  <si>
    <t xml:space="preserve"> </t>
  </si>
  <si>
    <t xml:space="preserve">Architecture, construction et planification                                     </t>
  </si>
  <si>
    <t xml:space="preserve">Technique et IT                                                                 </t>
  </si>
  <si>
    <t xml:space="preserve">Chimie et sciences de la vie                                                    </t>
  </si>
  <si>
    <t xml:space="preserve">Agronomie et économie forestière                                                </t>
  </si>
  <si>
    <t xml:space="preserve">Economie et services                                                            </t>
  </si>
  <si>
    <t xml:space="preserve">Design                                                                          </t>
  </si>
  <si>
    <t xml:space="preserve">Musique, arts de la scène et autres arts                                        </t>
  </si>
  <si>
    <t xml:space="preserve">Linguistique appliquée                                                          </t>
  </si>
  <si>
    <t xml:space="preserve">Travail social                                                                  </t>
  </si>
  <si>
    <t xml:space="preserve">Psychologie appliquée                                                           </t>
  </si>
  <si>
    <t xml:space="preserve">Santé                                                                           </t>
  </si>
  <si>
    <t xml:space="preserve">En %                 </t>
  </si>
  <si>
    <t>Corps enseignant</t>
  </si>
  <si>
    <t>Total</t>
  </si>
  <si>
    <t xml:space="preserve">Enseignement de base   </t>
  </si>
  <si>
    <t xml:space="preserve">Formation continue     </t>
  </si>
  <si>
    <t>Prestations de services</t>
  </si>
  <si>
    <t xml:space="preserve">Total                  </t>
  </si>
  <si>
    <t>En milliers de francs</t>
  </si>
  <si>
    <t>Coûts de personnel</t>
  </si>
  <si>
    <t>Autres coûts d'exploitation</t>
  </si>
  <si>
    <t xml:space="preserve"> Total</t>
  </si>
  <si>
    <t>Enseignement de base</t>
  </si>
  <si>
    <t>Formation continue</t>
  </si>
  <si>
    <t xml:space="preserve">Total                                                                           </t>
  </si>
  <si>
    <t xml:space="preserve">BFH                                     </t>
  </si>
  <si>
    <t xml:space="preserve">HES-SO                                  </t>
  </si>
  <si>
    <t xml:space="preserve">FHNW                                    </t>
  </si>
  <si>
    <t xml:space="preserve">SUPSI                                   </t>
  </si>
  <si>
    <t xml:space="preserve">ZFH                                     </t>
  </si>
  <si>
    <t xml:space="preserve">Total                                   </t>
  </si>
  <si>
    <t xml:space="preserve"> En %</t>
  </si>
  <si>
    <t>Confédération</t>
  </si>
  <si>
    <t>Privés</t>
  </si>
  <si>
    <t xml:space="preserve"> * Sans les produits d´infrastructure</t>
  </si>
  <si>
    <t>BFH</t>
  </si>
  <si>
    <t>HES-SO</t>
  </si>
  <si>
    <t>FHNW</t>
  </si>
  <si>
    <t>SUPSI</t>
  </si>
  <si>
    <t>ZFH</t>
  </si>
  <si>
    <t xml:space="preserve">Total                                                                                                        </t>
  </si>
  <si>
    <t xml:space="preserve">Autres subsides de la Confédération                                                                          </t>
  </si>
  <si>
    <t xml:space="preserve">Subsides programmes de recherche UE et internationaux                                                        </t>
  </si>
  <si>
    <t xml:space="preserve">Cantons      </t>
  </si>
  <si>
    <t xml:space="preserve">Contributions forfaitaires AHES (à l'intérieur de la région des organes resp.)                               </t>
  </si>
  <si>
    <t xml:space="preserve">Contributions forfaitaires AHES (à l'extérieur de la région des organes resp.)                               </t>
  </si>
  <si>
    <t xml:space="preserve">Privés       </t>
  </si>
  <si>
    <t xml:space="preserve">Taxes d'études                                                                                               </t>
  </si>
  <si>
    <t xml:space="preserve">Produits de tiers                                                                                            </t>
  </si>
  <si>
    <t xml:space="preserve">Autres produits                                                                                              </t>
  </si>
  <si>
    <t xml:space="preserve">Total        </t>
  </si>
  <si>
    <t>Définitions et lacunes</t>
  </si>
  <si>
    <t>Lacunes et qualité des données</t>
  </si>
  <si>
    <t>retour</t>
  </si>
  <si>
    <t>Lacunes des données</t>
  </si>
  <si>
    <t>Abegg Stiftung Riggisberg</t>
  </si>
  <si>
    <t>Eidgenössische Hochschule für Sport Magglingen</t>
  </si>
  <si>
    <t>Kalaidos FH</t>
  </si>
  <si>
    <t>Qualité des données</t>
  </si>
  <si>
    <t>L’attribution de budgets globaux et la constitution de provisions ne permettent pas d’obtenir une égalité entre les produits et les coûts d’une année civile.</t>
  </si>
  <si>
    <t>Définitions et indications générales</t>
  </si>
  <si>
    <t>Sources de financement</t>
  </si>
  <si>
    <t>Les produits des HES proviennent des sources de financement suivantes :</t>
  </si>
  <si>
    <t>Subsides programmes de recherche UE et internationaux  : programmes cadres et autre programmes de recherche européens et internationaux</t>
  </si>
  <si>
    <t>Contributions AHES (à l’intérieur de la région des organes responsables) </t>
  </si>
  <si>
    <t>Contributions AHES (à l’extérieur de la région des organes responsables) </t>
  </si>
  <si>
    <t>Taxes d’études forfaitaires </t>
  </si>
  <si>
    <t>Produits de tiers</t>
  </si>
  <si>
    <t>Autres produits</t>
  </si>
  <si>
    <t>T2 Classification des sources de financement selon les pourvoyeurs de fonds</t>
  </si>
  <si>
    <t>Pourvoyeurs de fonds</t>
  </si>
  <si>
    <t>Programme rech. EU et autres progr. rech int.</t>
  </si>
  <si>
    <t>Canton</t>
  </si>
  <si>
    <t>Indicateurs</t>
  </si>
  <si>
    <r>
      <t>Taxes d’études forfaitaires</t>
    </r>
    <r>
      <rPr>
        <sz val="9"/>
        <rFont val="Arial"/>
        <family val="2"/>
      </rPr>
      <t>: taxes d’études perçues par la HES pour les études dans les filières bachelor et master ainsi que pour la formation continue</t>
    </r>
  </si>
  <si>
    <r>
      <t>Produits de tiers</t>
    </r>
    <r>
      <rPr>
        <sz val="9"/>
        <rFont val="Arial"/>
        <family val="2"/>
      </rPr>
      <t>: mandats de recherche du secteur privé, y inclus les fonds versés par des fondations et entreprises semi privées; produits des prestations de services, de sponsoring et dons.</t>
    </r>
  </si>
  <si>
    <r>
      <t>Autres produits</t>
    </r>
    <r>
      <rPr>
        <sz val="9"/>
        <rFont val="Arial"/>
        <family val="2"/>
      </rPr>
      <t>: taxes d’examens, ventes diverses, taxes d’utilisation et revenus de la fortune.</t>
    </r>
  </si>
  <si>
    <t xml:space="preserve">  </t>
  </si>
  <si>
    <t>a)  Objet du relevé</t>
  </si>
  <si>
    <t>b)  Coûts d'infrastructure calculés</t>
  </si>
  <si>
    <t>a)  Sources de financement</t>
  </si>
  <si>
    <t>b)  Délimitations</t>
  </si>
  <si>
    <t>Pourvoyeurs de fonds: Confédération, cantons, privés</t>
  </si>
  <si>
    <t>(Total)</t>
  </si>
  <si>
    <t>Financement du solde par les organes responsables (sans les coûts d'infrastructure)</t>
  </si>
  <si>
    <r>
      <t>Financement du solde par les organes scolaires responsables de la formation</t>
    </r>
    <r>
      <rPr>
        <sz val="9"/>
        <rFont val="Arial"/>
        <family val="2"/>
      </rPr>
      <t>: part du budget cantonal consacré à la HES, imputations internes (c.à.d. les prestations des autres services cantonaux en faveur de la HES), subventions extraordinaires, subventions ordinaires de la part des communes du canton responsable.</t>
    </r>
  </si>
  <si>
    <r>
      <t>BFH</t>
    </r>
    <r>
      <rPr>
        <sz val="9"/>
        <rFont val="Arial"/>
        <family val="2"/>
      </rPr>
      <t xml:space="preserve"> - Berner Fachhochschule</t>
    </r>
  </si>
  <si>
    <r>
      <t>FHNW</t>
    </r>
    <r>
      <rPr>
        <sz val="9"/>
        <rFont val="Arial"/>
        <family val="2"/>
      </rPr>
      <t xml:space="preserve"> - Fachhochschule Nordwestschweiz </t>
    </r>
  </si>
  <si>
    <r>
      <t>SUPSI</t>
    </r>
    <r>
      <rPr>
        <sz val="9"/>
        <rFont val="Arial"/>
        <family val="2"/>
      </rPr>
      <t xml:space="preserve"> - Scuola Universitaria Professionale della Svizzera Italiana </t>
    </r>
  </si>
  <si>
    <r>
      <t>ZFH</t>
    </r>
    <r>
      <rPr>
        <sz val="9"/>
        <rFont val="Arial"/>
        <family val="2"/>
      </rPr>
      <t xml:space="preserve"> - Zürcher Fachhochschule </t>
    </r>
  </si>
  <si>
    <t>Liste des abréviations</t>
  </si>
  <si>
    <t>Hautes écoles spécialisées:</t>
  </si>
  <si>
    <t xml:space="preserve">Le classement des sources de financement par pourvoyeur de fonds a pour but de montrer l’origine de ces fonds. </t>
  </si>
  <si>
    <t>Renseignements : persfinHS@bfs.admin.ch</t>
  </si>
  <si>
    <t>Etud./EPT Professeurs</t>
  </si>
  <si>
    <t xml:space="preserve">Etud./EPT Autres enseignants  </t>
  </si>
  <si>
    <t xml:space="preserve">Coûts totaux                        </t>
  </si>
  <si>
    <t xml:space="preserve">Professeurs                </t>
  </si>
  <si>
    <t>Autres enseignants</t>
  </si>
  <si>
    <t>Indicateurs - Base: coûts d'exploitation</t>
  </si>
  <si>
    <t>Indicateurs - Base: coûts complets</t>
  </si>
  <si>
    <t xml:space="preserve">Enseignement de base                </t>
  </si>
  <si>
    <t xml:space="preserve">Prestations de services             </t>
  </si>
  <si>
    <t>Etudiants</t>
  </si>
  <si>
    <t>EPT (selon reporting financier)</t>
  </si>
  <si>
    <t>Total CH</t>
  </si>
  <si>
    <t>-</t>
  </si>
  <si>
    <r>
      <rPr>
        <b/>
        <sz val="10"/>
        <rFont val="Arial"/>
        <family val="2"/>
      </rPr>
      <t>α</t>
    </r>
    <r>
      <rPr>
        <sz val="10"/>
        <rFont val="Arial"/>
        <family val="2"/>
      </rPr>
      <t xml:space="preserve">: coûts d'exploitation de l'enseignement de base
</t>
    </r>
    <r>
      <rPr>
        <b/>
        <sz val="10"/>
        <rFont val="Arial"/>
        <family val="2"/>
      </rPr>
      <t>µ</t>
    </r>
    <r>
      <rPr>
        <sz val="10"/>
        <rFont val="Arial"/>
        <family val="2"/>
      </rPr>
      <t>: étudiants en formation de base (par EPT)</t>
    </r>
  </si>
  <si>
    <r>
      <t>α</t>
    </r>
    <r>
      <rPr>
        <sz val="10"/>
        <rFont val="Arial"/>
        <family val="2"/>
      </rPr>
      <t>: coûts complets de l'enseignement de base</t>
    </r>
    <r>
      <rPr>
        <b/>
        <sz val="10"/>
        <rFont val="Arial"/>
        <family val="2"/>
      </rPr>
      <t xml:space="preserve">
µ</t>
    </r>
    <r>
      <rPr>
        <sz val="10"/>
        <rFont val="Arial"/>
        <family val="2"/>
      </rPr>
      <t>: étudiants en formation de base (par EPT)</t>
    </r>
  </si>
  <si>
    <t>Personnel</t>
  </si>
  <si>
    <t>Indicateurs de coût par étudiant basé sur les coûts d'exploitation:</t>
  </si>
  <si>
    <t>Indicateurs de coût par étudiant basé sur les coûts complets:</t>
  </si>
  <si>
    <t>Taux d'encadrement 1:</t>
  </si>
  <si>
    <t>Taux d'encadrement 2:</t>
  </si>
  <si>
    <t>TE 1 = Ω / φ</t>
  </si>
  <si>
    <r>
      <rPr>
        <b/>
        <sz val="10"/>
        <rFont val="Arial"/>
        <family val="2"/>
      </rPr>
      <t>α</t>
    </r>
    <r>
      <rPr>
        <sz val="10"/>
        <rFont val="Arial"/>
        <family val="2"/>
      </rPr>
      <t xml:space="preserve">: coûts d'exploitation de l'enseignement de base
</t>
    </r>
    <r>
      <rPr>
        <b/>
        <sz val="10"/>
        <rFont val="Arial"/>
        <family val="2"/>
      </rPr>
      <t>Ω</t>
    </r>
    <r>
      <rPr>
        <sz val="10"/>
        <rFont val="Arial"/>
        <family val="2"/>
      </rPr>
      <t>: étudiants en formation de base (par tête)</t>
    </r>
  </si>
  <si>
    <r>
      <t>α</t>
    </r>
    <r>
      <rPr>
        <sz val="10"/>
        <rFont val="Arial"/>
        <family val="2"/>
      </rPr>
      <t>: coûts complets de l'enseignement de base</t>
    </r>
    <r>
      <rPr>
        <b/>
        <sz val="10"/>
        <rFont val="Arial"/>
        <family val="2"/>
      </rPr>
      <t xml:space="preserve">
Ω</t>
    </r>
    <r>
      <rPr>
        <sz val="10"/>
        <rFont val="Arial"/>
        <family val="2"/>
      </rPr>
      <t>: étudiants en formation de base (par tête)</t>
    </r>
  </si>
  <si>
    <r>
      <t xml:space="preserve">Les </t>
    </r>
    <r>
      <rPr>
        <b/>
        <sz val="9"/>
        <color indexed="8"/>
        <rFont val="Arial"/>
        <family val="2"/>
      </rPr>
      <t>coûts complets</t>
    </r>
    <r>
      <rPr>
        <sz val="9"/>
        <color indexed="8"/>
        <rFont val="Arial"/>
        <family val="2"/>
      </rPr>
      <t xml:space="preserve"> sont constitués des </t>
    </r>
    <r>
      <rPr>
        <b/>
        <sz val="9"/>
        <color indexed="8"/>
        <rFont val="Arial"/>
        <family val="2"/>
      </rPr>
      <t>coûts d'exploitation</t>
    </r>
    <r>
      <rPr>
        <sz val="9"/>
        <color indexed="8"/>
        <rFont val="Arial"/>
        <family val="2"/>
      </rPr>
      <t xml:space="preserve"> auxquels sont ajoutés des </t>
    </r>
    <r>
      <rPr>
        <b/>
        <sz val="9"/>
        <color indexed="8"/>
        <rFont val="Arial"/>
        <family val="2"/>
      </rPr>
      <t>coûts d'infrastructure</t>
    </r>
    <r>
      <rPr>
        <sz val="9"/>
        <color indexed="8"/>
        <rFont val="Arial"/>
        <family val="2"/>
      </rPr>
      <t xml:space="preserve">; ces derniers se composent des coûts des objets en location et des coûts de bâtiments effectifs. Les conditions d’utilisation de l’immobilier étant propres à chaque haute école (loyers différents selon la région, bâtiments propriétés du canton ou de la haute école, etc...), les </t>
    </r>
    <r>
      <rPr>
        <b/>
        <sz val="9"/>
        <color indexed="8"/>
        <rFont val="Arial"/>
        <family val="2"/>
      </rPr>
      <t xml:space="preserve">coûts d'infrastructure </t>
    </r>
    <r>
      <rPr>
        <b/>
        <u/>
        <sz val="9"/>
        <color indexed="8"/>
        <rFont val="Arial"/>
        <family val="2"/>
      </rPr>
      <t>effectifs</t>
    </r>
    <r>
      <rPr>
        <sz val="9"/>
        <color indexed="8"/>
        <rFont val="Arial"/>
        <family val="2"/>
      </rPr>
      <t xml:space="preserve"> sont remplacés par des </t>
    </r>
    <r>
      <rPr>
        <b/>
        <sz val="9"/>
        <color indexed="8"/>
        <rFont val="Arial"/>
        <family val="2"/>
      </rPr>
      <t xml:space="preserve">coûts d'infrastructure </t>
    </r>
    <r>
      <rPr>
        <b/>
        <u/>
        <sz val="9"/>
        <color indexed="8"/>
        <rFont val="Arial"/>
        <family val="2"/>
      </rPr>
      <t>calculés</t>
    </r>
    <r>
      <rPr>
        <sz val="9"/>
        <color indexed="8"/>
        <rFont val="Arial"/>
        <family val="2"/>
      </rPr>
      <t xml:space="preserve"> sur la base de standards identiques employés par toutes les HES.</t>
    </r>
  </si>
  <si>
    <t xml:space="preserve">Subsides SEFRI                                                                                       </t>
  </si>
  <si>
    <t xml:space="preserve">Subsides forfaitaires du SEFRI                                                                            </t>
  </si>
  <si>
    <r>
      <t>HES-SO</t>
    </r>
    <r>
      <rPr>
        <sz val="9"/>
        <rFont val="Arial"/>
        <family val="2"/>
      </rPr>
      <t xml:space="preserve"> - Haute école spécialisée de Suisse occidentale</t>
    </r>
  </si>
  <si>
    <t>Dans les HES, les coûts complets, y compris les coûts d’infrastructure, sont relevés. Les coûts d’infrastructure se composent des coûts des objets en location et les coûts de bâtiments effectifs. Les conditions d’utilisation de l’immobilier étant très différents, les coûts d'infrastructure effectifs sont remplacés par des coûts d'infrastructure calculés.</t>
  </si>
  <si>
    <t>Lors du relevé des produits, l’attribution de certaines sources de financement aux différentes prestations ne s’est pas faite dans le respect des directives du SEFRI. Dans ce cas, le type de financement n’a pas pu être établi. Les produits non répartissables provenant de ces sources de financement n’ont pas été pris en compte pour établir le type de financement. Etant donné que le montant exclu représentait 0,02% du total des produits, une distorsion majeure des résultats n’est pas à craindre.</t>
  </si>
  <si>
    <r>
      <t>Autres subsides de la Confédération</t>
    </r>
    <r>
      <rPr>
        <sz val="9"/>
        <rFont val="Arial"/>
        <family val="2"/>
      </rPr>
      <t>: financement de filières d’études spéciales par des offices fédéraux, mandats de recherche de la Confédération, produits des prestations de services fournies à la Confédération.</t>
    </r>
  </si>
  <si>
    <t xml:space="preserve">Subsides Fonds national suisse                                                                                </t>
  </si>
  <si>
    <t>Subsides Fonds national suisse (FNS)</t>
  </si>
  <si>
    <t xml:space="preserve">Subsides du Fonds national suisse </t>
  </si>
  <si>
    <t>Autres subsides de la Confédération </t>
  </si>
  <si>
    <t>Financement du solde par les organes scolaires responsables de la formation</t>
  </si>
  <si>
    <t>Taux d'encadrement I (EPT toutes prestations)</t>
  </si>
  <si>
    <t>Remarques méthodologiques sur le calcul des indicateurs</t>
  </si>
  <si>
    <t>IC 1 Exp. = α / Ω</t>
  </si>
  <si>
    <t>IC 2 Exp. = (α + β) / Ω</t>
  </si>
  <si>
    <t>IC 1 Exp. = α / µ</t>
  </si>
  <si>
    <t>IC 2 Exp. = (α + β) / µ</t>
  </si>
  <si>
    <t>IC 2 Comp. = (α + β) / µ</t>
  </si>
  <si>
    <t>IC 1 Comp. = α / µ</t>
  </si>
  <si>
    <t>IC 2 Comp. = (α + β) / Ω</t>
  </si>
  <si>
    <t>IC 1 Comp. = α / Ω</t>
  </si>
  <si>
    <t>Indicateurs de coûts I par étudiant - (Enseignement)</t>
  </si>
  <si>
    <t>Indicateurs de coûts II par étudiant - (Enseignement + R&amp;D)</t>
  </si>
  <si>
    <t>Indicateurs de coûts I par EPT - (Enseignement)</t>
  </si>
  <si>
    <t>Indicateurs de coûts II par EPT - (Enseignement + R&amp;D)</t>
  </si>
  <si>
    <t>TE 2 = Ω / ψ</t>
  </si>
  <si>
    <t>Etud./EPT Corps enseignant (Professeurs + Autres enseignants)</t>
  </si>
  <si>
    <t>EPT - toutes prestations</t>
  </si>
  <si>
    <t>EPT - enseignement de base</t>
  </si>
  <si>
    <t>Données de base - coûts d'exploitation</t>
  </si>
  <si>
    <t>Données de base - coûts complets</t>
  </si>
  <si>
    <t>Taux d'encadrement II (EPT enseignement de base)</t>
  </si>
  <si>
    <r>
      <t xml:space="preserve">Ω: </t>
    </r>
    <r>
      <rPr>
        <sz val="9"/>
        <rFont val="Arial"/>
        <family val="2"/>
      </rPr>
      <t>étudiants en formation de base (par tête)</t>
    </r>
    <r>
      <rPr>
        <b/>
        <sz val="9"/>
        <rFont val="Arial"/>
        <family val="2"/>
      </rPr>
      <t xml:space="preserve">
φ: </t>
    </r>
    <r>
      <rPr>
        <sz val="9"/>
        <rFont val="Arial"/>
        <family val="2"/>
      </rPr>
      <t>personnel académique (toutes prestations) en EPT</t>
    </r>
  </si>
  <si>
    <r>
      <t xml:space="preserve">Ω: </t>
    </r>
    <r>
      <rPr>
        <sz val="9"/>
        <rFont val="Arial"/>
        <family val="2"/>
      </rPr>
      <t>étudiants en formation de base (par tête)</t>
    </r>
    <r>
      <rPr>
        <b/>
        <sz val="9"/>
        <rFont val="Arial"/>
        <family val="2"/>
      </rPr>
      <t xml:space="preserve">
ψ: </t>
    </r>
    <r>
      <rPr>
        <sz val="9"/>
        <rFont val="Arial"/>
        <family val="2"/>
      </rPr>
      <t>personnel académique (en enseignement de base) en EPT</t>
    </r>
  </si>
  <si>
    <t>Méthodes et précisions</t>
  </si>
  <si>
    <t xml:space="preserve"> Coûts d´infrastructure calculés</t>
  </si>
  <si>
    <t xml:space="preserve">Les coûts et les produits des HES suisses ne peuvent être présentés dans leur totalité. Il manque notamment les données des hautes écoles suivantes:
</t>
  </si>
  <si>
    <t xml:space="preserve">Architecture, construction
et planification                                     </t>
  </si>
  <si>
    <t xml:space="preserve">Chimie et sciences
de la vie                                                    </t>
  </si>
  <si>
    <t xml:space="preserve">Agronomie et économie
forestière                                                </t>
  </si>
  <si>
    <t xml:space="preserve">Economie et
services                                                            </t>
  </si>
  <si>
    <t xml:space="preserve">Linguistique
appliquée                                                          </t>
  </si>
  <si>
    <t xml:space="preserve">Psychologie
appliquée                                                           </t>
  </si>
  <si>
    <t>Design</t>
  </si>
  <si>
    <t xml:space="preserve">Musique, arts
de la scène
et autres arts                                        </t>
  </si>
  <si>
    <t xml:space="preserve">Technique
et IT                                                           </t>
  </si>
  <si>
    <t>Personnel académique</t>
  </si>
  <si>
    <t>Etud./EPT Personnel académique</t>
  </si>
  <si>
    <t>Corps enseignant (Professeurs + Autres enseignants)</t>
  </si>
  <si>
    <t>Source: Finances des hautes écoles (SHIS-FIN), Personnel des hautes écoles (SHIS-PERS), Etudiants et examens finals des hautes écoles (SHIS-studex)</t>
  </si>
  <si>
    <t>Coûts indirects de tous les groupes de personnel</t>
  </si>
  <si>
    <t>https://www.sbfi.admin.ch/sbfi/de/home/hs/hochschulen/finanzierung-hochschulen/grundbeitraege.html</t>
  </si>
  <si>
    <t>https://www.sbfi.admin.ch/sbfi/de/home/hs/hochschulen/finanzierung-hochschulen/projektgebundene-beitraege.html</t>
  </si>
  <si>
    <t>%</t>
  </si>
  <si>
    <t>Têtes - selon SHIS-studex (total)</t>
  </si>
  <si>
    <t>Têtes - selon SHIS-studex (statut de congé 0/1/2/7)</t>
  </si>
  <si>
    <t>Source: Finances des hautes écoles (SHIS-FIN)</t>
  </si>
  <si>
    <t>Des indicateurs pertinents pour les finances sont disponibles dans les données de base de la comptabilité analytique des HES, onglets: Tab 12 - Tab 22. Ils sont calculés de la manière suivante:</t>
  </si>
  <si>
    <r>
      <t>Les indicateurs de coûts présentés se calculent à partir des coûts de l'</t>
    </r>
    <r>
      <rPr>
        <b/>
        <sz val="9"/>
        <rFont val="Arial"/>
        <family val="2"/>
      </rPr>
      <t>enseignement de base</t>
    </r>
    <r>
      <rPr>
        <sz val="9"/>
        <rFont val="Arial"/>
        <family val="2"/>
      </rPr>
      <t xml:space="preserve"> d'une part (KI 1), en y ajoutant les coûts de la </t>
    </r>
    <r>
      <rPr>
        <b/>
        <sz val="9"/>
        <rFont val="Arial"/>
        <family val="2"/>
      </rPr>
      <t xml:space="preserve">prestation de recherche et développement </t>
    </r>
    <r>
      <rPr>
        <sz val="9"/>
        <rFont val="Arial"/>
        <family val="2"/>
      </rPr>
      <t>d'autre part  (KI 2).</t>
    </r>
  </si>
  <si>
    <r>
      <rPr>
        <b/>
        <sz val="10"/>
        <rFont val="Arial"/>
        <family val="2"/>
      </rPr>
      <t>α</t>
    </r>
    <r>
      <rPr>
        <sz val="10"/>
        <rFont val="Arial"/>
        <family val="2"/>
      </rPr>
      <t xml:space="preserve">: coûts d'exploitation de l'enseignement de base
</t>
    </r>
    <r>
      <rPr>
        <b/>
        <sz val="10"/>
        <rFont val="Arial"/>
        <family val="2"/>
      </rPr>
      <t>β</t>
    </r>
    <r>
      <rPr>
        <sz val="10"/>
        <rFont val="Arial"/>
        <family val="2"/>
      </rPr>
      <t xml:space="preserve">: coûts d'exploitation de la recherche
</t>
    </r>
    <r>
      <rPr>
        <b/>
        <sz val="10"/>
        <rFont val="Arial"/>
        <family val="2"/>
      </rPr>
      <t>Ω</t>
    </r>
    <r>
      <rPr>
        <sz val="10"/>
        <rFont val="Arial"/>
        <family val="2"/>
      </rPr>
      <t>: étudiants en formation de base (par tête)</t>
    </r>
  </si>
  <si>
    <r>
      <rPr>
        <b/>
        <sz val="10"/>
        <rFont val="Arial"/>
        <family val="2"/>
      </rPr>
      <t>α</t>
    </r>
    <r>
      <rPr>
        <sz val="10"/>
        <rFont val="Arial"/>
        <family val="2"/>
      </rPr>
      <t xml:space="preserve">: coûts d'exploitation de l'enseignement de base
</t>
    </r>
    <r>
      <rPr>
        <b/>
        <sz val="10"/>
        <rFont val="Arial"/>
        <family val="2"/>
      </rPr>
      <t>β</t>
    </r>
    <r>
      <rPr>
        <sz val="10"/>
        <rFont val="Arial"/>
        <family val="2"/>
      </rPr>
      <t xml:space="preserve">: coûts d'exploitation de la recherche
</t>
    </r>
    <r>
      <rPr>
        <b/>
        <sz val="10"/>
        <rFont val="Arial"/>
        <family val="2"/>
      </rPr>
      <t>µ</t>
    </r>
    <r>
      <rPr>
        <sz val="10"/>
        <rFont val="Arial"/>
        <family val="2"/>
      </rPr>
      <t>: étudiants en formation de base (par EPT)</t>
    </r>
  </si>
  <si>
    <r>
      <t>α</t>
    </r>
    <r>
      <rPr>
        <sz val="10"/>
        <rFont val="Arial"/>
        <family val="2"/>
      </rPr>
      <t>: coûts complets de l'enseignement de base</t>
    </r>
    <r>
      <rPr>
        <b/>
        <sz val="10"/>
        <rFont val="Arial"/>
        <family val="2"/>
      </rPr>
      <t xml:space="preserve">
β</t>
    </r>
    <r>
      <rPr>
        <sz val="10"/>
        <rFont val="Arial"/>
        <family val="2"/>
      </rPr>
      <t>: coûts complets de la recherche</t>
    </r>
    <r>
      <rPr>
        <b/>
        <sz val="10"/>
        <rFont val="Arial"/>
        <family val="2"/>
      </rPr>
      <t xml:space="preserve">
Ω</t>
    </r>
    <r>
      <rPr>
        <sz val="10"/>
        <rFont val="Arial"/>
        <family val="2"/>
      </rPr>
      <t>: étudiants en formation de base (par tête)</t>
    </r>
  </si>
  <si>
    <r>
      <t>α</t>
    </r>
    <r>
      <rPr>
        <sz val="10"/>
        <rFont val="Arial"/>
        <family val="2"/>
      </rPr>
      <t>: coûts complets de l'enseignement de base</t>
    </r>
    <r>
      <rPr>
        <b/>
        <sz val="10"/>
        <rFont val="Arial"/>
        <family val="2"/>
      </rPr>
      <t xml:space="preserve">
β</t>
    </r>
    <r>
      <rPr>
        <sz val="10"/>
        <rFont val="Arial"/>
        <family val="2"/>
      </rPr>
      <t>: coûts complets de la recherche</t>
    </r>
    <r>
      <rPr>
        <b/>
        <sz val="10"/>
        <rFont val="Arial"/>
        <family val="2"/>
      </rPr>
      <t xml:space="preserve">
µ</t>
    </r>
    <r>
      <rPr>
        <sz val="10"/>
        <rFont val="Arial"/>
        <family val="2"/>
      </rPr>
      <t>: étudiants en formation de base (par EPT)</t>
    </r>
  </si>
  <si>
    <r>
      <t xml:space="preserve">Deux types de données relatives à des étudiants sont utilisés pour le calcul des indicateurs de coût par étudiant présentés ici : d'une part le </t>
    </r>
    <r>
      <rPr>
        <u/>
        <sz val="9"/>
        <color indexed="8"/>
        <rFont val="Arial"/>
        <family val="2"/>
      </rPr>
      <t>décompte d'étudiants par tête</t>
    </r>
    <r>
      <rPr>
        <sz val="9"/>
        <color indexed="8"/>
        <rFont val="Arial"/>
        <family val="2"/>
      </rPr>
      <t xml:space="preserve"> issu de la </t>
    </r>
    <r>
      <rPr>
        <b/>
        <sz val="9"/>
        <color indexed="8"/>
        <rFont val="Arial"/>
        <family val="2"/>
      </rPr>
      <t>statistique OFS des étudiants</t>
    </r>
    <r>
      <rPr>
        <sz val="9"/>
        <color indexed="8"/>
        <rFont val="Arial"/>
        <family val="2"/>
      </rPr>
      <t xml:space="preserve">, d'autre part les </t>
    </r>
    <r>
      <rPr>
        <u/>
        <sz val="9"/>
        <color indexed="8"/>
        <rFont val="Arial"/>
        <family val="2"/>
      </rPr>
      <t>équivalents plein-temps d'étudiants</t>
    </r>
    <r>
      <rPr>
        <sz val="9"/>
        <color indexed="8"/>
        <rFont val="Arial"/>
        <family val="2"/>
      </rPr>
      <t xml:space="preserve"> provenant de la </t>
    </r>
    <r>
      <rPr>
        <b/>
        <sz val="9"/>
        <color indexed="8"/>
        <rFont val="Arial"/>
        <family val="2"/>
      </rPr>
      <t>statistique financière des HES</t>
    </r>
    <r>
      <rPr>
        <sz val="9"/>
        <color indexed="8"/>
        <rFont val="Arial"/>
        <family val="2"/>
      </rPr>
      <t xml:space="preserve">. 
La </t>
    </r>
    <r>
      <rPr>
        <b/>
        <sz val="9"/>
        <color indexed="8"/>
        <rFont val="Arial"/>
        <family val="2"/>
      </rPr>
      <t>statistique OFS des étudiants</t>
    </r>
    <r>
      <rPr>
        <sz val="9"/>
        <color indexed="8"/>
        <rFont val="Arial"/>
        <family val="2"/>
      </rPr>
      <t xml:space="preserve"> se base sur la définition du Système d'information universitaire suisse (SIUS) selon laquelle est considéré comme étudiant toute personne immatriculée dans une haute école suisse (université, haute école spécialisée et haute école pédagogique) au semestre d'automne de l'année académique. On ne tient pas compte ici des étudiants en formation continue. Cette statistique représente donc le nombre total d'étudiants inscrits dans la haute école en question.
La </t>
    </r>
    <r>
      <rPr>
        <b/>
        <sz val="9"/>
        <color indexed="8"/>
        <rFont val="Arial"/>
        <family val="2"/>
      </rPr>
      <t>statistique financière des HES</t>
    </r>
    <r>
      <rPr>
        <sz val="9"/>
        <color indexed="8"/>
        <rFont val="Arial"/>
        <family val="2"/>
      </rPr>
      <t xml:space="preserve"> fourni quant à elle les crédits ECTS relatifs au modules d'études suivis par les étudiants; ils permettent d'obtenir le nombre d'équivalent plein-temps d'étudiants par simple division, un plein-temps comportant 60 crédits ECTS sur une année. Cette variable tient compte du volume des études à temps partiel.</t>
    </r>
  </si>
  <si>
    <t>Dans le calcul des indicateurs, contrairement à la statistique des étudiants du SIUS, seuls les étudiants ne disposant pas d'un statut de congé sont pris en compte dans les calculs (des programmes de mobilité, des stages, des séjours linguistiques  et des formations aux frais des hautes écoles =&gt; statut de congé 0, 1, 2 et 7; sans les cas à cause d'accidents, de maladies, de service militaire et d'autre interruption de formation malgré une immatriculation).</t>
  </si>
  <si>
    <t>Le personnel académique comprend les enseignants avec responsabilité de direction, les autres enseignants ainsi que les collaborateurs scientifiques et les assistants.</t>
  </si>
  <si>
    <t>Les chiffres concernant le personnel reposent sur l'enquête sur le personnel des hautes écoles par l'Office Fédéral de la Statistique</t>
  </si>
  <si>
    <t>https://www.bfs.admin.ch/bfs/fr/home/statistiques/education-science/enquetes/hsp.assetdetail.7437.html</t>
  </si>
  <si>
    <t>Contribution de base du SEFRI</t>
  </si>
  <si>
    <t xml:space="preserve">Définition Corps enseignant </t>
  </si>
  <si>
    <t xml:space="preserve">Les enseignants avec responsabilité de direction et les autres enseignants </t>
  </si>
  <si>
    <t>Tab. 1a, 1b, 2a, 2b et 3</t>
  </si>
  <si>
    <r>
      <t>Contribution de base SEFRI:</t>
    </r>
    <r>
      <rPr>
        <sz val="9"/>
        <rFont val="Arial"/>
        <family val="2"/>
      </rPr>
      <t xml:space="preserve"> la répartition de la contribution de base sur
l’enseignement et la Ra&amp;D relève de la compétence de la HES.</t>
    </r>
  </si>
  <si>
    <r>
      <t>Contributions AHES (à l’intérieur de la région des organes responsables)</t>
    </r>
    <r>
      <rPr>
        <sz val="9"/>
        <rFont val="Arial"/>
        <family val="2"/>
      </rPr>
      <t>: dans le cadre de l'Accord intercantonal sur les hautes écoles spécialisées (AHES), contributions versées par les cantons situés à l’intérieur de la région de l’organe responsable de la haute école (le plus souvent calculées).</t>
    </r>
  </si>
  <si>
    <r>
      <t>Contributions AHES (à l’extérieur de la région des organes responsables)</t>
    </r>
    <r>
      <rPr>
        <sz val="9"/>
        <rFont val="Arial"/>
        <family val="2"/>
      </rPr>
      <t>: dans le cadre de l'Accord intercantonal sur les hautes écoles spécialisées (AHES), contributions versées par les cantons situés à l’extérieur de la région de l’organe responsable de la haute école.</t>
    </r>
  </si>
  <si>
    <t>Autres contributions versées par le SEFRI: Contributions liées à des projets selon l’art. 59 LEHE.</t>
  </si>
  <si>
    <t>Autres contributions versées par le SEFRI</t>
  </si>
  <si>
    <t xml:space="preserve">Les contributions en faveur des HES englobent une part liée aux prestations d’enseignement (85%) et une autre liée aux prestations de recherche (15%). </t>
  </si>
  <si>
    <t xml:space="preserve">Les contributions liées à des projets permettent à la Confédération de soutenir des projets de coopération d’intérêt national. </t>
  </si>
  <si>
    <t>Pour des raisons pratiques, les enseignants avec responsabilité de direction sont appelés professeurs.</t>
  </si>
  <si>
    <t>Tab. 5, 7, 11</t>
  </si>
  <si>
    <t>Innosuisse (Subsides CTI jusqu'en 2017)</t>
  </si>
  <si>
    <r>
      <t xml:space="preserve">Subsides Innosuisse </t>
    </r>
    <r>
      <rPr>
        <sz val="9"/>
        <rFont val="Arial"/>
        <family val="2"/>
      </rPr>
      <t>: subventions versées par Innosuisse (Subsides CTI jusqu'en 2017)</t>
    </r>
  </si>
  <si>
    <t xml:space="preserve">Subsides Innosuisse                                                                                         </t>
  </si>
  <si>
    <t>Assistants et collaborateurs scientifiques</t>
  </si>
  <si>
    <t>Personnel administratif et technique</t>
  </si>
  <si>
    <t>Recherche appliquée et développement</t>
  </si>
  <si>
    <t>OST</t>
  </si>
  <si>
    <t>FHGR</t>
  </si>
  <si>
    <t>Total FHGR</t>
  </si>
  <si>
    <t xml:space="preserve">OST                                   </t>
  </si>
  <si>
    <r>
      <t>OST</t>
    </r>
    <r>
      <rPr>
        <sz val="9"/>
        <rFont val="Arial"/>
        <family val="2"/>
      </rPr>
      <t xml:space="preserve"> - Fachhochschule Ostschweiz </t>
    </r>
  </si>
  <si>
    <r>
      <t xml:space="preserve">FHGR - </t>
    </r>
    <r>
      <rPr>
        <sz val="9"/>
        <rFont val="Arial"/>
        <family val="2"/>
      </rPr>
      <t>Fachhochschule Graubünden</t>
    </r>
  </si>
  <si>
    <t>FH GR</t>
  </si>
  <si>
    <t>HSLU</t>
  </si>
  <si>
    <t xml:space="preserve">HSLU                                     </t>
  </si>
  <si>
    <t xml:space="preserve">HSLU                                   </t>
  </si>
  <si>
    <r>
      <t xml:space="preserve">HSLU </t>
    </r>
    <r>
      <rPr>
        <sz val="9"/>
        <rFont val="Arial"/>
        <family val="2"/>
      </rPr>
      <t xml:space="preserve">- Hochschule Luzern </t>
    </r>
  </si>
  <si>
    <t xml:space="preserve">HSLU                           </t>
  </si>
  <si>
    <t xml:space="preserve">HSLU   </t>
  </si>
  <si>
    <t>Changement et qualité des données depuis 2020</t>
  </si>
  <si>
    <t>La FHO (Fachhochschule Ostschweiz) a modifié sa structure. La FHO s'est scindée en deux écoles distinctes nouvellement accréditées : FH Ost et FH GR.</t>
  </si>
  <si>
    <t>La Fachhochschule Zentralschweiz (FHZ) a changé de nom pour devenir Hochschule Luzern (HSLU).</t>
  </si>
  <si>
    <t>ZFH*</t>
  </si>
  <si>
    <t>Finances des hautes écoles spécialisées 2022</t>
  </si>
  <si>
    <t xml:space="preserve">*« Le « Bachelor en Communication et Journalisme » est rattaché au domaine d’études « Linguistique appliquée » depuis 2021 (auparavant domaine d’études « Economie et Services »). </t>
  </si>
  <si>
    <t>Tab.1a  Produits d´exploitation* 2022 selon la haute école, le pourvoyeur de fonds et la source de financement</t>
  </si>
  <si>
    <t>© 2023 BFS/OFS/UST</t>
  </si>
  <si>
    <t>Tab.1b  Produits d´exploitation* 2022 selon la haute école, le pourvoyeur de fonds et la source de financement (%)</t>
  </si>
  <si>
    <t>Tab.2a  Produits d´exploitation* 2022 selon le domaine, le pourvoyeur de fonds et la source de financement</t>
  </si>
  <si>
    <t>Tab.2b  Produits d´exploitation* 2022 selon le domaine, le pourvoyeur de fonds et la source de financement (%)</t>
  </si>
  <si>
    <t>Tab.3  Produits d´exploitation* 2022 selon la prestation et le pourvoyeur de fonds et la source de financement</t>
  </si>
  <si>
    <t>Tab.4  Coûts complets 2022 selon la nature de coûts et la haute école</t>
  </si>
  <si>
    <t>Tab.5  Coûts de personnel 2022 selon le groupe de personnel et la haute école</t>
  </si>
  <si>
    <t>Tab.6  Coûts complets 2022 selon la nature de coûts et le domaine</t>
  </si>
  <si>
    <t>Tab.7  Coûts de personnel 2022 selon le groupe de personnel et le domaine</t>
  </si>
  <si>
    <t>Tab.8  Coûts complets 2022 selon la prestation et le domaine</t>
  </si>
  <si>
    <t>Tab.9  Coûts complets 2022 selon la prestation, la haute école et le domaine</t>
  </si>
  <si>
    <t xml:space="preserve">Total BFH                                     </t>
  </si>
  <si>
    <t xml:space="preserve">Total HES-SO                                  </t>
  </si>
  <si>
    <t xml:space="preserve">Total FHNW                                    </t>
  </si>
  <si>
    <t xml:space="preserve">Total HSLU   </t>
  </si>
  <si>
    <t xml:space="preserve">Total SUPSI                                   </t>
  </si>
  <si>
    <t xml:space="preserve">Total OST                                   </t>
  </si>
  <si>
    <t xml:space="preserve">Total ZFH                                     </t>
  </si>
  <si>
    <t>Tab.10  Coûts complets 2022 selon la nature de coûts et la prestation</t>
  </si>
  <si>
    <t>Tab.11  Coûts de personnel 2022 selon le groupe de personnel et la prestation</t>
  </si>
  <si>
    <t>Tab.12  Chiffres-clés 2022 - Architecture, construction et planification</t>
  </si>
  <si>
    <t>Tab.13  Chiffres-clés 2022 - Technique et IT</t>
  </si>
  <si>
    <t>Tab.14  Chiffres-clés 2022 - Chimie et Sciences de la vie</t>
  </si>
  <si>
    <t>Tab.15  Chiffres-clés 2022 - Agronomie et économie forestière</t>
  </si>
  <si>
    <t>Tab.16  Chiffres-clés 2022 - Economie et services</t>
  </si>
  <si>
    <t>Tab.17  Chiffres-clés 2022 - Design</t>
  </si>
  <si>
    <t>Tab.18  Chiffres-clés 2022 - Musique, arts de la scène et autres arts</t>
  </si>
  <si>
    <t>Tab.19  Chiffres-clés 2022 - Linguistique appliquée</t>
  </si>
  <si>
    <t>Tab.20  Chiffres-clés 2022 - Travail social</t>
  </si>
  <si>
    <t>Tab.21  Chiffres-clés 2022 - Psychologie appliquée</t>
  </si>
  <si>
    <t>Tab.22  Chiffres-clés 2022 - Santé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</si>
</sst>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0"/>
    <numFmt numFmtId="165" formatCode="0.0"/>
    <numFmt numFmtId="166" formatCode="0.000"/>
  </numFmts>
  <fonts count="31">
    <font>
      <sz val="10"/>
      <name val="Arial"/>
    </font>
    <font>
      <sz val="11"/>
      <color theme="1"/>
      <name val="Arial"/>
      <family val="2"/>
    </font>
    <font>
      <sz val="11"/>
      <color theme="1"/>
      <name val="Arial"/>
      <family val="2"/>
    </font>
    <font>
      <sz val="8"/>
      <name val="Arial"/>
      <family val="2"/>
    </font>
    <font>
      <b/>
      <sz val="14"/>
      <name val="Arial"/>
      <family val="2"/>
    </font>
    <font>
      <u/>
      <sz val="10"/>
      <color indexed="12"/>
      <name val="Arial"/>
      <family val="2"/>
    </font>
    <font>
      <u/>
      <sz val="8"/>
      <color indexed="12"/>
      <name val="Arial"/>
      <family val="2"/>
    </font>
    <font>
      <b/>
      <sz val="10"/>
      <name val="Arial"/>
      <family val="2"/>
    </font>
    <font>
      <sz val="10"/>
      <name val="Arial"/>
      <family val="2"/>
    </font>
    <font>
      <i/>
      <sz val="10"/>
      <name val="Arial"/>
      <family val="2"/>
    </font>
    <font>
      <b/>
      <sz val="9"/>
      <name val="Arial"/>
      <family val="2"/>
    </font>
    <font>
      <b/>
      <sz val="12"/>
      <name val="Arial"/>
      <family val="2"/>
    </font>
    <font>
      <b/>
      <i/>
      <sz val="10"/>
      <name val="Arial"/>
      <family val="2"/>
    </font>
    <font>
      <b/>
      <sz val="8"/>
      <name val="Arial"/>
      <family val="2"/>
    </font>
    <font>
      <b/>
      <u/>
      <sz val="8"/>
      <color indexed="12"/>
      <name val="Arial"/>
      <family val="2"/>
    </font>
    <font>
      <sz val="9"/>
      <name val="Arial"/>
      <family val="2"/>
    </font>
    <font>
      <i/>
      <sz val="9"/>
      <name val="Arial"/>
      <family val="2"/>
    </font>
    <font>
      <b/>
      <sz val="10"/>
      <name val="Times Ten Roman"/>
    </font>
    <font>
      <b/>
      <i/>
      <sz val="8"/>
      <name val="Arial"/>
      <family val="2"/>
    </font>
    <font>
      <b/>
      <u/>
      <sz val="9"/>
      <name val="Arial"/>
      <family val="2"/>
    </font>
    <font>
      <sz val="9"/>
      <color indexed="8"/>
      <name val="Arial"/>
      <family val="2"/>
    </font>
    <font>
      <b/>
      <sz val="9"/>
      <color indexed="8"/>
      <name val="Arial"/>
      <family val="2"/>
    </font>
    <font>
      <b/>
      <u/>
      <sz val="9"/>
      <color indexed="8"/>
      <name val="Arial"/>
      <family val="2"/>
    </font>
    <font>
      <u/>
      <sz val="9"/>
      <color indexed="8"/>
      <name val="Arial"/>
      <family val="2"/>
    </font>
    <font>
      <sz val="9"/>
      <color theme="1"/>
      <name val="Arial"/>
      <family val="2"/>
    </font>
    <font>
      <u/>
      <sz val="9"/>
      <color theme="1"/>
      <name val="Arial"/>
      <family val="2"/>
    </font>
    <font>
      <sz val="9"/>
      <color rgb="FF0070C0"/>
      <name val="Arial"/>
      <family val="2"/>
    </font>
    <font>
      <b/>
      <sz val="10"/>
      <color theme="0" tint="-0.34998626667073579"/>
      <name val="Arial"/>
      <family val="2"/>
    </font>
    <font>
      <sz val="10"/>
      <color theme="0" tint="-0.34998626667073579"/>
      <name val="Arial"/>
      <family val="2"/>
    </font>
    <font>
      <sz val="10"/>
      <color rgb="FF0070C0"/>
      <name val="Arial"/>
      <family val="2"/>
    </font>
    <font>
      <u/>
      <sz val="9"/>
      <color indexed="12"/>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medium">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bottom style="thin">
        <color indexed="64"/>
      </bottom>
      <diagonal/>
    </border>
  </borders>
  <cellStyleXfs count="4">
    <xf numFmtId="0" fontId="0" fillId="0" borderId="0"/>
    <xf numFmtId="0" fontId="5" fillId="0" borderId="0" applyNumberFormat="0" applyFill="0" applyBorder="0" applyAlignment="0" applyProtection="0">
      <alignment vertical="top"/>
      <protection locked="0"/>
    </xf>
    <xf numFmtId="0" fontId="2" fillId="0" borderId="0"/>
    <xf numFmtId="0" fontId="1" fillId="0" borderId="0"/>
  </cellStyleXfs>
  <cellXfs count="240">
    <xf numFmtId="0" fontId="0" fillId="0" borderId="0" xfId="0"/>
    <xf numFmtId="0" fontId="4" fillId="2" borderId="0" xfId="0" applyFont="1" applyFill="1"/>
    <xf numFmtId="0" fontId="0" fillId="2" borderId="0" xfId="0" applyFill="1"/>
    <xf numFmtId="0" fontId="5" fillId="2" borderId="0" xfId="1" applyFill="1" applyAlignment="1" applyProtection="1"/>
    <xf numFmtId="0" fontId="5" fillId="2" borderId="0" xfId="1" applyFont="1" applyFill="1" applyAlignment="1" applyProtection="1"/>
    <xf numFmtId="0" fontId="3" fillId="2" borderId="0" xfId="0" applyFont="1" applyFill="1"/>
    <xf numFmtId="0" fontId="6" fillId="2" borderId="0" xfId="1" applyFont="1" applyFill="1" applyAlignment="1" applyProtection="1"/>
    <xf numFmtId="0" fontId="7" fillId="2" borderId="0" xfId="0" applyFont="1" applyFill="1"/>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2" borderId="0" xfId="0" applyFill="1" applyAlignment="1">
      <alignment vertical="top"/>
    </xf>
    <xf numFmtId="0" fontId="7" fillId="2" borderId="0" xfId="0" applyFont="1" applyFill="1" applyAlignment="1">
      <alignment vertical="top"/>
    </xf>
    <xf numFmtId="164" fontId="7" fillId="2" borderId="0" xfId="0" applyNumberFormat="1" applyFont="1" applyFill="1" applyBorder="1" applyAlignment="1">
      <alignment horizontal="right" vertical="top" indent="2"/>
    </xf>
    <xf numFmtId="164" fontId="8" fillId="2" borderId="0" xfId="0" applyNumberFormat="1" applyFont="1" applyFill="1" applyBorder="1" applyAlignment="1">
      <alignment horizontal="right" indent="2"/>
    </xf>
    <xf numFmtId="0" fontId="0" fillId="2" borderId="0" xfId="0" applyFill="1" applyAlignment="1">
      <alignment wrapText="1"/>
    </xf>
    <xf numFmtId="164" fontId="7" fillId="2" borderId="0" xfId="0" applyNumberFormat="1" applyFont="1" applyFill="1" applyBorder="1" applyAlignment="1">
      <alignment horizontal="right" indent="2"/>
    </xf>
    <xf numFmtId="0" fontId="9" fillId="2" borderId="0" xfId="0" applyFont="1" applyFill="1"/>
    <xf numFmtId="0" fontId="7" fillId="2" borderId="1" xfId="0" applyFont="1" applyFill="1" applyBorder="1" applyAlignment="1">
      <alignment vertical="center"/>
    </xf>
    <xf numFmtId="0" fontId="0" fillId="2" borderId="0" xfId="0" applyFill="1" applyAlignment="1">
      <alignment vertical="center"/>
    </xf>
    <xf numFmtId="0" fontId="8" fillId="2" borderId="0" xfId="0" applyFont="1" applyFill="1"/>
    <xf numFmtId="164" fontId="8" fillId="2" borderId="0" xfId="0" applyNumberFormat="1" applyFont="1" applyFill="1" applyBorder="1" applyAlignment="1">
      <alignment horizontal="right" vertical="center" indent="3"/>
    </xf>
    <xf numFmtId="164" fontId="8" fillId="2" borderId="0" xfId="0" applyNumberFormat="1" applyFont="1" applyFill="1" applyBorder="1" applyAlignment="1">
      <alignment horizontal="right" indent="3"/>
    </xf>
    <xf numFmtId="164" fontId="7" fillId="2" borderId="0" xfId="0" applyNumberFormat="1" applyFont="1" applyFill="1" applyBorder="1" applyAlignment="1">
      <alignment horizontal="right" indent="3"/>
    </xf>
    <xf numFmtId="0" fontId="7" fillId="2" borderId="0" xfId="0" applyFont="1" applyFill="1" applyAlignment="1">
      <alignment vertical="center"/>
    </xf>
    <xf numFmtId="164" fontId="7" fillId="2" borderId="0" xfId="0" applyNumberFormat="1" applyFont="1" applyFill="1" applyBorder="1" applyAlignment="1">
      <alignment horizontal="right" vertical="center" indent="2"/>
    </xf>
    <xf numFmtId="164" fontId="8" fillId="2" borderId="0" xfId="0" applyNumberFormat="1" applyFont="1" applyFill="1" applyBorder="1" applyAlignment="1">
      <alignment horizontal="right" vertical="center" indent="2"/>
    </xf>
    <xf numFmtId="0" fontId="7" fillId="2" borderId="0" xfId="0" applyFont="1" applyFill="1" applyAlignment="1"/>
    <xf numFmtId="0" fontId="0" fillId="2" borderId="0" xfId="0" applyFill="1" applyBorder="1"/>
    <xf numFmtId="0" fontId="7" fillId="2" borderId="0" xfId="0" applyFont="1" applyFill="1" applyBorder="1" applyAlignment="1">
      <alignment horizontal="center" vertical="center"/>
    </xf>
    <xf numFmtId="0" fontId="7" fillId="2" borderId="0" xfId="0" applyFont="1" applyFill="1" applyBorder="1"/>
    <xf numFmtId="0" fontId="3" fillId="2" borderId="0" xfId="0" applyFont="1" applyFill="1" applyBorder="1"/>
    <xf numFmtId="0" fontId="5" fillId="2" borderId="0" xfId="1" applyFill="1" applyAlignment="1" applyProtection="1">
      <alignment horizontal="right"/>
    </xf>
    <xf numFmtId="0" fontId="7" fillId="2" borderId="1" xfId="0" applyFont="1" applyFill="1" applyBorder="1" applyAlignment="1">
      <alignment vertical="center" wrapText="1"/>
    </xf>
    <xf numFmtId="0" fontId="0" fillId="2" borderId="0" xfId="0" applyFill="1" applyAlignment="1">
      <alignment vertical="center" wrapText="1"/>
    </xf>
    <xf numFmtId="0" fontId="13" fillId="2" borderId="0" xfId="0" applyFont="1" applyFill="1"/>
    <xf numFmtId="0" fontId="5" fillId="2" borderId="0" xfId="1" applyFill="1" applyBorder="1" applyAlignment="1" applyProtection="1">
      <alignment horizontal="right"/>
    </xf>
    <xf numFmtId="0" fontId="10" fillId="2" borderId="0" xfId="0" applyFont="1" applyFill="1" applyAlignment="1">
      <alignment horizontal="left"/>
    </xf>
    <xf numFmtId="0" fontId="15" fillId="2" borderId="0" xfId="0" applyFont="1" applyFill="1" applyAlignment="1">
      <alignment horizontal="left"/>
    </xf>
    <xf numFmtId="0" fontId="10" fillId="2" borderId="0" xfId="0" applyFont="1" applyFill="1"/>
    <xf numFmtId="0" fontId="15" fillId="2" borderId="0" xfId="0" applyFont="1" applyFill="1"/>
    <xf numFmtId="0" fontId="15" fillId="2" borderId="0" xfId="0" applyFont="1" applyFill="1" applyAlignment="1">
      <alignment horizontal="justify"/>
    </xf>
    <xf numFmtId="0" fontId="16" fillId="2" borderId="0" xfId="0" applyFont="1" applyFill="1" applyAlignment="1">
      <alignment horizontal="left" wrapText="1"/>
    </xf>
    <xf numFmtId="0" fontId="15" fillId="2" borderId="0" xfId="0" applyFont="1" applyFill="1" applyAlignment="1">
      <alignment horizontal="left" wrapText="1"/>
    </xf>
    <xf numFmtId="0" fontId="11" fillId="2" borderId="0" xfId="0" applyFont="1" applyFill="1" applyAlignment="1">
      <alignment horizontal="left"/>
    </xf>
    <xf numFmtId="0" fontId="5" fillId="2" borderId="0" xfId="1" applyFont="1" applyFill="1" applyAlignment="1" applyProtection="1">
      <alignment horizontal="right"/>
    </xf>
    <xf numFmtId="0" fontId="15" fillId="2" borderId="0" xfId="0" applyFont="1" applyFill="1" applyAlignment="1">
      <alignment horizontal="left" vertical="top" wrapText="1"/>
    </xf>
    <xf numFmtId="0" fontId="15" fillId="2" borderId="0" xfId="0" applyFont="1" applyFill="1" applyAlignment="1">
      <alignment horizontal="left" vertical="top"/>
    </xf>
    <xf numFmtId="0" fontId="15" fillId="2" borderId="0" xfId="0" applyFont="1" applyFill="1" applyAlignment="1"/>
    <xf numFmtId="0" fontId="16" fillId="2" borderId="0" xfId="0" applyFont="1" applyFill="1"/>
    <xf numFmtId="0" fontId="10" fillId="2" borderId="2" xfId="0" applyFont="1" applyFill="1" applyBorder="1" applyAlignment="1">
      <alignment wrapText="1"/>
    </xf>
    <xf numFmtId="0" fontId="17" fillId="2" borderId="0" xfId="0" applyFont="1" applyFill="1" applyAlignment="1">
      <alignment horizontal="justify"/>
    </xf>
    <xf numFmtId="164" fontId="7" fillId="2" borderId="0" xfId="0" applyNumberFormat="1" applyFont="1" applyFill="1" applyAlignment="1">
      <alignment horizontal="right" indent="3"/>
    </xf>
    <xf numFmtId="164" fontId="0" fillId="2" borderId="0" xfId="0" applyNumberFormat="1" applyFill="1" applyAlignment="1">
      <alignment horizontal="right" indent="3"/>
    </xf>
    <xf numFmtId="164" fontId="0" fillId="2" borderId="0" xfId="0" applyNumberFormat="1" applyFill="1" applyAlignment="1">
      <alignment horizontal="right" indent="2"/>
    </xf>
    <xf numFmtId="164" fontId="0" fillId="2" borderId="0" xfId="0" applyNumberFormat="1" applyFill="1"/>
    <xf numFmtId="0" fontId="18" fillId="2" borderId="0" xfId="0" applyFont="1" applyFill="1" applyAlignment="1">
      <alignment horizontal="right"/>
    </xf>
    <xf numFmtId="0" fontId="5" fillId="2" borderId="0" xfId="0" applyFont="1" applyFill="1" applyAlignment="1">
      <alignment horizontal="right"/>
    </xf>
    <xf numFmtId="0" fontId="10" fillId="2" borderId="0" xfId="0" applyFont="1" applyFill="1" applyAlignment="1">
      <alignment horizontal="left" wrapText="1"/>
    </xf>
    <xf numFmtId="0" fontId="19" fillId="2" borderId="0" xfId="0" applyFont="1" applyFill="1" applyAlignment="1">
      <alignment horizontal="right" indent="1"/>
    </xf>
    <xf numFmtId="164" fontId="7" fillId="2" borderId="0" xfId="0" applyNumberFormat="1" applyFont="1" applyFill="1" applyBorder="1" applyAlignment="1">
      <alignment horizontal="right" indent="4"/>
    </xf>
    <xf numFmtId="164" fontId="8" fillId="2" borderId="0" xfId="0" applyNumberFormat="1" applyFont="1" applyFill="1" applyBorder="1" applyAlignment="1">
      <alignment horizontal="right" indent="4"/>
    </xf>
    <xf numFmtId="164" fontId="8" fillId="2" borderId="0" xfId="0" applyNumberFormat="1" applyFont="1" applyFill="1" applyBorder="1" applyAlignment="1">
      <alignment horizontal="right" vertical="center" indent="5"/>
    </xf>
    <xf numFmtId="164" fontId="7" fillId="2" borderId="0" xfId="0" applyNumberFormat="1" applyFont="1" applyFill="1" applyBorder="1" applyAlignment="1">
      <alignment horizontal="right" indent="5"/>
    </xf>
    <xf numFmtId="164" fontId="0" fillId="2" borderId="0" xfId="0" applyNumberFormat="1" applyFill="1" applyAlignment="1">
      <alignment horizontal="right" indent="4"/>
    </xf>
    <xf numFmtId="0" fontId="7" fillId="3" borderId="0" xfId="0" applyFont="1" applyFill="1"/>
    <xf numFmtId="0" fontId="0" fillId="3" borderId="0" xfId="0" applyFill="1"/>
    <xf numFmtId="0" fontId="8" fillId="3" borderId="0" xfId="0" applyFont="1" applyFill="1"/>
    <xf numFmtId="0" fontId="7" fillId="3" borderId="0" xfId="0" applyFont="1" applyFill="1" applyBorder="1"/>
    <xf numFmtId="164" fontId="8" fillId="3" borderId="0" xfId="0" applyNumberFormat="1" applyFont="1" applyFill="1" applyBorder="1" applyAlignment="1">
      <alignment horizontal="right" indent="2"/>
    </xf>
    <xf numFmtId="164" fontId="7" fillId="3" borderId="0" xfId="0" applyNumberFormat="1" applyFont="1" applyFill="1" applyBorder="1" applyAlignment="1">
      <alignment horizontal="right" indent="2"/>
    </xf>
    <xf numFmtId="164" fontId="8" fillId="3" borderId="0" xfId="0" applyNumberFormat="1" applyFont="1" applyFill="1" applyBorder="1" applyAlignment="1">
      <alignment horizontal="right" indent="3"/>
    </xf>
    <xf numFmtId="164" fontId="7" fillId="3" borderId="0" xfId="0" applyNumberFormat="1" applyFont="1" applyFill="1" applyBorder="1" applyAlignment="1">
      <alignment horizontal="right" indent="3"/>
    </xf>
    <xf numFmtId="0" fontId="7" fillId="3" borderId="1" xfId="0" applyFont="1" applyFill="1" applyBorder="1" applyAlignment="1">
      <alignment horizontal="right" vertical="center" wrapText="1" indent="2"/>
    </xf>
    <xf numFmtId="0" fontId="7" fillId="3" borderId="1" xfId="0" applyFont="1" applyFill="1" applyBorder="1" applyAlignment="1">
      <alignment horizontal="right" vertical="center" indent="2"/>
    </xf>
    <xf numFmtId="0" fontId="0" fillId="3" borderId="0" xfId="0" applyFill="1" applyBorder="1"/>
    <xf numFmtId="164" fontId="7" fillId="3" borderId="0" xfId="0" applyNumberFormat="1" applyFont="1" applyFill="1" applyBorder="1" applyAlignment="1">
      <alignment horizontal="right" vertical="top" indent="2"/>
    </xf>
    <xf numFmtId="164" fontId="0" fillId="3" borderId="0" xfId="0" applyNumberFormat="1" applyFill="1" applyAlignment="1">
      <alignment horizontal="right" indent="2"/>
    </xf>
    <xf numFmtId="0" fontId="0" fillId="3" borderId="0" xfId="0" applyFill="1" applyBorder="1" applyAlignment="1">
      <alignment horizontal="right" indent="2"/>
    </xf>
    <xf numFmtId="164" fontId="0" fillId="3" borderId="0" xfId="0" applyNumberFormat="1" applyFill="1" applyAlignment="1">
      <alignment horizontal="right" indent="3"/>
    </xf>
    <xf numFmtId="164" fontId="7" fillId="3" borderId="0" xfId="0" applyNumberFormat="1" applyFont="1" applyFill="1" applyAlignment="1">
      <alignment horizontal="right" indent="3"/>
    </xf>
    <xf numFmtId="0" fontId="14" fillId="3" borderId="0" xfId="1" applyFont="1" applyFill="1" applyAlignment="1" applyProtection="1"/>
    <xf numFmtId="164" fontId="0" fillId="3" borderId="0" xfId="0" applyNumberFormat="1" applyFill="1"/>
    <xf numFmtId="0" fontId="13" fillId="2" borderId="0" xfId="0" applyFont="1" applyFill="1" applyAlignment="1"/>
    <xf numFmtId="0" fontId="13" fillId="2" borderId="1" xfId="0" applyFont="1" applyFill="1" applyBorder="1" applyAlignment="1">
      <alignment horizontal="right"/>
    </xf>
    <xf numFmtId="0" fontId="3" fillId="2" borderId="1" xfId="0" applyFont="1" applyFill="1" applyBorder="1" applyAlignment="1">
      <alignment horizontal="right"/>
    </xf>
    <xf numFmtId="0" fontId="13" fillId="2" borderId="1" xfId="0" applyFont="1" applyFill="1" applyBorder="1" applyAlignment="1">
      <alignment horizontal="center"/>
    </xf>
    <xf numFmtId="0" fontId="3" fillId="2" borderId="0" xfId="0" applyFont="1" applyFill="1" applyAlignment="1">
      <alignment horizontal="right"/>
    </xf>
    <xf numFmtId="0" fontId="3" fillId="2" borderId="0" xfId="0" applyFont="1" applyFill="1" applyAlignment="1">
      <alignment wrapText="1"/>
    </xf>
    <xf numFmtId="3" fontId="13" fillId="2" borderId="0" xfId="0" applyNumberFormat="1" applyFont="1" applyFill="1" applyAlignment="1"/>
    <xf numFmtId="0" fontId="13" fillId="2" borderId="0" xfId="0" applyFont="1" applyFill="1" applyAlignment="1">
      <alignment wrapText="1"/>
    </xf>
    <xf numFmtId="3" fontId="3" fillId="2" borderId="0" xfId="0" applyNumberFormat="1" applyFont="1" applyFill="1" applyAlignment="1">
      <alignment wrapText="1"/>
    </xf>
    <xf numFmtId="165" fontId="13" fillId="2" borderId="0" xfId="0" applyNumberFormat="1" applyFont="1" applyFill="1" applyAlignment="1">
      <alignment wrapText="1"/>
    </xf>
    <xf numFmtId="165" fontId="3" fillId="2" borderId="0" xfId="0" applyNumberFormat="1" applyFont="1" applyFill="1" applyAlignment="1">
      <alignment wrapText="1"/>
    </xf>
    <xf numFmtId="165" fontId="13" fillId="2" borderId="0" xfId="0" applyNumberFormat="1" applyFont="1" applyFill="1" applyAlignment="1"/>
    <xf numFmtId="0" fontId="13" fillId="2" borderId="0" xfId="0" applyFont="1" applyFill="1" applyBorder="1" applyAlignment="1"/>
    <xf numFmtId="0" fontId="3" fillId="2" borderId="0" xfId="0" applyFont="1" applyFill="1" applyBorder="1" applyAlignment="1">
      <alignment wrapText="1"/>
    </xf>
    <xf numFmtId="1" fontId="3" fillId="2" borderId="0" xfId="0" applyNumberFormat="1" applyFont="1" applyFill="1" applyBorder="1" applyAlignment="1">
      <alignment wrapText="1"/>
    </xf>
    <xf numFmtId="165" fontId="3" fillId="2" borderId="0" xfId="0" applyNumberFormat="1" applyFont="1" applyFill="1" applyBorder="1" applyAlignment="1">
      <alignment wrapText="1"/>
    </xf>
    <xf numFmtId="165" fontId="3" fillId="2" borderId="0" xfId="0" applyNumberFormat="1" applyFont="1" applyFill="1" applyAlignment="1">
      <alignment horizontal="right" wrapText="1"/>
    </xf>
    <xf numFmtId="3" fontId="3" fillId="2" borderId="0" xfId="0" applyNumberFormat="1" applyFont="1" applyFill="1" applyAlignment="1">
      <alignment horizontal="right" wrapText="1"/>
    </xf>
    <xf numFmtId="0" fontId="3" fillId="2" borderId="0" xfId="0" applyFont="1" applyFill="1" applyAlignment="1">
      <alignment horizontal="right" wrapText="1"/>
    </xf>
    <xf numFmtId="1" fontId="3" fillId="2" borderId="0" xfId="0" applyNumberFormat="1" applyFont="1" applyFill="1" applyBorder="1" applyAlignment="1">
      <alignment horizontal="right" wrapText="1"/>
    </xf>
    <xf numFmtId="1" fontId="3" fillId="2" borderId="0" xfId="0" applyNumberFormat="1" applyFont="1" applyFill="1"/>
    <xf numFmtId="1" fontId="3" fillId="2" borderId="0" xfId="0" applyNumberFormat="1" applyFont="1" applyFill="1" applyAlignment="1">
      <alignment horizontal="right" wrapText="1"/>
    </xf>
    <xf numFmtId="0" fontId="8" fillId="2" borderId="0" xfId="0" applyFont="1" applyFill="1" applyAlignment="1">
      <alignment wrapText="1"/>
    </xf>
    <xf numFmtId="164" fontId="8" fillId="2" borderId="0" xfId="0" applyNumberFormat="1" applyFont="1" applyFill="1" applyAlignment="1">
      <alignment horizontal="right" indent="3"/>
    </xf>
    <xf numFmtId="164" fontId="8" fillId="2" borderId="0" xfId="0" applyNumberFormat="1" applyFont="1" applyFill="1"/>
    <xf numFmtId="3" fontId="3" fillId="2" borderId="0" xfId="0" applyNumberFormat="1" applyFont="1" applyFill="1"/>
    <xf numFmtId="0" fontId="13" fillId="2" borderId="3" xfId="0" applyFont="1" applyFill="1" applyBorder="1" applyAlignment="1">
      <alignment horizontal="center"/>
    </xf>
    <xf numFmtId="0" fontId="10" fillId="3" borderId="0" xfId="0" applyFont="1" applyFill="1" applyAlignment="1">
      <alignment vertical="top"/>
    </xf>
    <xf numFmtId="0" fontId="8" fillId="3" borderId="0" xfId="0" applyFont="1" applyFill="1" applyAlignment="1">
      <alignment vertical="top"/>
    </xf>
    <xf numFmtId="0" fontId="7" fillId="3" borderId="5" xfId="0" applyFont="1" applyFill="1" applyBorder="1" applyAlignment="1">
      <alignment vertical="center"/>
    </xf>
    <xf numFmtId="0" fontId="8" fillId="3" borderId="6" xfId="0" applyFont="1" applyFill="1" applyBorder="1" applyAlignment="1">
      <alignment vertical="top" wrapText="1"/>
    </xf>
    <xf numFmtId="0" fontId="7" fillId="3" borderId="6" xfId="0" applyFont="1" applyFill="1" applyBorder="1" applyAlignment="1">
      <alignment vertical="top" wrapText="1"/>
    </xf>
    <xf numFmtId="0" fontId="7" fillId="3" borderId="0" xfId="0" applyFont="1" applyFill="1" applyAlignment="1">
      <alignment vertical="center"/>
    </xf>
    <xf numFmtId="0" fontId="8" fillId="3" borderId="0" xfId="0" applyFont="1" applyFill="1" applyAlignment="1">
      <alignment vertical="top" wrapText="1"/>
    </xf>
    <xf numFmtId="0" fontId="7" fillId="3" borderId="0" xfId="0" applyFont="1" applyFill="1" applyAlignment="1">
      <alignment vertical="top" wrapText="1"/>
    </xf>
    <xf numFmtId="0" fontId="8" fillId="3" borderId="6" xfId="0" applyFont="1" applyFill="1" applyBorder="1" applyAlignment="1">
      <alignment vertical="center" wrapText="1"/>
    </xf>
    <xf numFmtId="0" fontId="7" fillId="3" borderId="6" xfId="0" applyFont="1" applyFill="1" applyBorder="1" applyAlignment="1">
      <alignment vertical="center" wrapText="1"/>
    </xf>
    <xf numFmtId="0" fontId="0" fillId="3" borderId="0" xfId="0" applyFill="1" applyAlignment="1">
      <alignment vertical="center"/>
    </xf>
    <xf numFmtId="0" fontId="16" fillId="3" borderId="0" xfId="0" applyFont="1" applyFill="1" applyAlignment="1">
      <alignment horizontal="left"/>
    </xf>
    <xf numFmtId="0" fontId="10" fillId="3" borderId="0" xfId="0" applyFont="1" applyFill="1" applyAlignment="1">
      <alignment horizontal="left" vertical="top"/>
    </xf>
    <xf numFmtId="0" fontId="16" fillId="3" borderId="0" xfId="0" applyFont="1" applyFill="1" applyAlignment="1"/>
    <xf numFmtId="0" fontId="7" fillId="3" borderId="5" xfId="0" applyFont="1" applyFill="1" applyBorder="1" applyAlignment="1">
      <alignment horizontal="justify" vertical="center"/>
    </xf>
    <xf numFmtId="0" fontId="10" fillId="3" borderId="6" xfId="0" applyFont="1" applyFill="1" applyBorder="1" applyAlignment="1">
      <alignment vertical="top" wrapText="1"/>
    </xf>
    <xf numFmtId="0" fontId="16" fillId="3" borderId="0" xfId="0" applyFont="1" applyFill="1" applyAlignment="1">
      <alignment vertical="top"/>
    </xf>
    <xf numFmtId="0" fontId="15" fillId="3" borderId="0" xfId="0" applyFont="1" applyFill="1"/>
    <xf numFmtId="0" fontId="15" fillId="3" borderId="0" xfId="0" applyFont="1" applyFill="1" applyAlignment="1">
      <alignment vertical="center"/>
    </xf>
    <xf numFmtId="0" fontId="0" fillId="3" borderId="0" xfId="0" applyFill="1" applyAlignment="1">
      <alignment vertical="top"/>
    </xf>
    <xf numFmtId="0" fontId="7" fillId="0" borderId="0" xfId="0" applyFont="1" applyFill="1" applyBorder="1"/>
    <xf numFmtId="166" fontId="3" fillId="2" borderId="0" xfId="0" applyNumberFormat="1" applyFont="1" applyFill="1" applyBorder="1" applyAlignment="1">
      <alignment horizontal="right" wrapText="1"/>
    </xf>
    <xf numFmtId="0" fontId="10" fillId="3" borderId="0" xfId="0" applyFont="1" applyFill="1" applyAlignment="1">
      <alignment horizontal="left"/>
    </xf>
    <xf numFmtId="0" fontId="15" fillId="3" borderId="0" xfId="0" applyFont="1" applyFill="1" applyAlignment="1">
      <alignment horizontal="left"/>
    </xf>
    <xf numFmtId="164" fontId="8" fillId="3" borderId="0" xfId="0" applyNumberFormat="1" applyFont="1" applyFill="1" applyBorder="1" applyAlignment="1">
      <alignment horizontal="right" indent="5"/>
    </xf>
    <xf numFmtId="164" fontId="7" fillId="3" borderId="0" xfId="0" applyNumberFormat="1" applyFont="1" applyFill="1" applyBorder="1" applyAlignment="1">
      <alignment horizontal="right" indent="5"/>
    </xf>
    <xf numFmtId="164" fontId="0" fillId="3" borderId="0" xfId="0" applyNumberFormat="1" applyFill="1" applyAlignment="1">
      <alignment horizontal="right" vertical="top" indent="2"/>
    </xf>
    <xf numFmtId="164" fontId="7" fillId="3" borderId="0" xfId="0" applyNumberFormat="1" applyFont="1" applyFill="1" applyAlignment="1">
      <alignment horizontal="right" vertical="center" indent="2"/>
    </xf>
    <xf numFmtId="164" fontId="7" fillId="3" borderId="0" xfId="0" applyNumberFormat="1" applyFont="1" applyFill="1" applyAlignment="1">
      <alignment horizontal="right" vertical="top" indent="2"/>
    </xf>
    <xf numFmtId="164" fontId="7" fillId="2" borderId="0" xfId="0" applyNumberFormat="1" applyFont="1" applyFill="1" applyAlignment="1">
      <alignment horizontal="right" vertical="top" indent="3"/>
    </xf>
    <xf numFmtId="1" fontId="7" fillId="2" borderId="0" xfId="0" applyNumberFormat="1" applyFont="1" applyFill="1" applyAlignment="1">
      <alignment horizontal="right" vertical="top" indent="3"/>
    </xf>
    <xf numFmtId="1" fontId="0" fillId="2" borderId="0" xfId="0" applyNumberFormat="1" applyFill="1" applyAlignment="1">
      <alignment horizontal="right" indent="3"/>
    </xf>
    <xf numFmtId="1" fontId="7" fillId="3" borderId="0" xfId="0" applyNumberFormat="1" applyFont="1" applyFill="1" applyBorder="1" applyAlignment="1">
      <alignment horizontal="right" indent="2"/>
    </xf>
    <xf numFmtId="0" fontId="0" fillId="4" borderId="0" xfId="0" applyFill="1"/>
    <xf numFmtId="0" fontId="7" fillId="4" borderId="1" xfId="0" applyFont="1" applyFill="1" applyBorder="1" applyAlignment="1">
      <alignment horizontal="center" vertical="center" wrapText="1"/>
    </xf>
    <xf numFmtId="0" fontId="0" fillId="4" borderId="0" xfId="0" applyFill="1" applyBorder="1"/>
    <xf numFmtId="164" fontId="7" fillId="4" borderId="0" xfId="0" applyNumberFormat="1" applyFont="1" applyFill="1" applyBorder="1" applyAlignment="1">
      <alignment horizontal="right" vertical="top" indent="2"/>
    </xf>
    <xf numFmtId="0" fontId="7" fillId="4" borderId="0" xfId="0" applyFont="1" applyFill="1" applyBorder="1"/>
    <xf numFmtId="164" fontId="7" fillId="4" borderId="0" xfId="0" applyNumberFormat="1" applyFont="1" applyFill="1" applyAlignment="1">
      <alignment horizontal="right" vertical="top" indent="2"/>
    </xf>
    <xf numFmtId="0" fontId="7" fillId="4" borderId="0" xfId="0" applyFont="1" applyFill="1" applyAlignment="1">
      <alignment horizontal="right" indent="2"/>
    </xf>
    <xf numFmtId="164" fontId="7" fillId="4" borderId="0" xfId="0" applyNumberFormat="1" applyFont="1" applyFill="1" applyAlignment="1">
      <alignment horizontal="right" indent="2"/>
    </xf>
    <xf numFmtId="164" fontId="7" fillId="4" borderId="0" xfId="0" applyNumberFormat="1" applyFont="1" applyFill="1" applyAlignment="1">
      <alignment horizontal="right" vertical="top" indent="3"/>
    </xf>
    <xf numFmtId="164" fontId="7" fillId="4" borderId="0" xfId="0" applyNumberFormat="1" applyFont="1" applyFill="1" applyAlignment="1">
      <alignment horizontal="right" indent="3"/>
    </xf>
    <xf numFmtId="0" fontId="7" fillId="4" borderId="0" xfId="0" applyFont="1" applyFill="1"/>
    <xf numFmtId="0" fontId="7" fillId="4" borderId="1" xfId="0" applyFont="1" applyFill="1" applyBorder="1" applyAlignment="1">
      <alignment horizontal="center" vertical="center"/>
    </xf>
    <xf numFmtId="164" fontId="7" fillId="4" borderId="0" xfId="0" applyNumberFormat="1" applyFont="1" applyFill="1" applyBorder="1" applyAlignment="1">
      <alignment horizontal="right" indent="3"/>
    </xf>
    <xf numFmtId="0" fontId="0" fillId="4" borderId="0" xfId="0" applyFill="1" applyAlignment="1">
      <alignment vertical="center"/>
    </xf>
    <xf numFmtId="0" fontId="0" fillId="0" borderId="0" xfId="0" applyFill="1"/>
    <xf numFmtId="0" fontId="0" fillId="0" borderId="0" xfId="0" applyFill="1" applyAlignment="1">
      <alignment vertical="center"/>
    </xf>
    <xf numFmtId="164" fontId="7" fillId="4" borderId="0" xfId="0" applyNumberFormat="1" applyFont="1" applyFill="1" applyBorder="1" applyAlignment="1">
      <alignment horizontal="right" indent="2"/>
    </xf>
    <xf numFmtId="0" fontId="0" fillId="2" borderId="0" xfId="0" applyFill="1" applyAlignment="1">
      <alignment horizontal="right" indent="2"/>
    </xf>
    <xf numFmtId="164" fontId="7" fillId="4" borderId="0" xfId="0" applyNumberFormat="1" applyFont="1" applyFill="1" applyBorder="1" applyAlignment="1">
      <alignment horizontal="right" vertical="center" indent="4"/>
    </xf>
    <xf numFmtId="164" fontId="7" fillId="4" borderId="0" xfId="0" applyNumberFormat="1" applyFont="1" applyFill="1" applyBorder="1" applyAlignment="1">
      <alignment horizontal="right" indent="4"/>
    </xf>
    <xf numFmtId="164" fontId="8" fillId="4" borderId="0" xfId="0" applyNumberFormat="1" applyFont="1" applyFill="1" applyBorder="1" applyAlignment="1">
      <alignment horizontal="right" vertical="center" indent="5"/>
    </xf>
    <xf numFmtId="164" fontId="7" fillId="4" borderId="0" xfId="0" applyNumberFormat="1" applyFont="1" applyFill="1" applyBorder="1" applyAlignment="1">
      <alignment horizontal="right" indent="5"/>
    </xf>
    <xf numFmtId="164" fontId="7" fillId="4" borderId="0" xfId="0" applyNumberFormat="1" applyFont="1" applyFill="1" applyBorder="1" applyAlignment="1">
      <alignment horizontal="right" vertical="center" indent="2"/>
    </xf>
    <xf numFmtId="0" fontId="18" fillId="4" borderId="0" xfId="0" applyFont="1" applyFill="1"/>
    <xf numFmtId="0" fontId="3" fillId="4" borderId="0" xfId="0" applyFont="1" applyFill="1"/>
    <xf numFmtId="0" fontId="7" fillId="2" borderId="3" xfId="0" applyFont="1" applyFill="1" applyBorder="1"/>
    <xf numFmtId="0" fontId="18" fillId="2" borderId="3" xfId="0" applyFont="1" applyFill="1" applyBorder="1" applyAlignment="1">
      <alignment horizontal="center" vertical="center"/>
    </xf>
    <xf numFmtId="164" fontId="7" fillId="4" borderId="3" xfId="0" applyNumberFormat="1" applyFont="1" applyFill="1" applyBorder="1" applyAlignment="1">
      <alignment horizontal="right" indent="3"/>
    </xf>
    <xf numFmtId="164" fontId="12" fillId="4" borderId="0" xfId="0" applyNumberFormat="1" applyFont="1" applyFill="1" applyBorder="1" applyAlignment="1">
      <alignment horizontal="right" indent="2"/>
    </xf>
    <xf numFmtId="164" fontId="8" fillId="4" borderId="0" xfId="0" applyNumberFormat="1" applyFont="1" applyFill="1" applyBorder="1" applyAlignment="1">
      <alignment horizontal="right" indent="3"/>
    </xf>
    <xf numFmtId="1" fontId="7" fillId="4" borderId="0" xfId="0" applyNumberFormat="1" applyFont="1" applyFill="1" applyBorder="1" applyAlignment="1">
      <alignment horizontal="right" indent="3"/>
    </xf>
    <xf numFmtId="0" fontId="7" fillId="4" borderId="0" xfId="0" applyFont="1" applyFill="1" applyAlignment="1">
      <alignment horizontal="right" indent="3"/>
    </xf>
    <xf numFmtId="164" fontId="0" fillId="4" borderId="0" xfId="0" applyNumberFormat="1" applyFill="1"/>
    <xf numFmtId="0" fontId="18" fillId="2" borderId="10" xfId="0" applyFont="1" applyFill="1" applyBorder="1" applyAlignment="1">
      <alignment horizontal="center" vertical="center"/>
    </xf>
    <xf numFmtId="164" fontId="11" fillId="3" borderId="0" xfId="0" applyNumberFormat="1" applyFont="1" applyFill="1" applyBorder="1" applyAlignment="1">
      <alignment horizontal="right" vertical="top" indent="2"/>
    </xf>
    <xf numFmtId="164" fontId="11" fillId="4" borderId="0" xfId="0" applyNumberFormat="1" applyFont="1" applyFill="1" applyBorder="1" applyAlignment="1">
      <alignment horizontal="right" vertical="top" indent="2"/>
    </xf>
    <xf numFmtId="164" fontId="11" fillId="2" borderId="0" xfId="0" applyNumberFormat="1" applyFont="1" applyFill="1" applyAlignment="1">
      <alignment horizontal="right" vertical="top" indent="3"/>
    </xf>
    <xf numFmtId="164" fontId="11" fillId="4" borderId="0" xfId="0" applyNumberFormat="1" applyFont="1" applyFill="1" applyAlignment="1">
      <alignment horizontal="right" vertical="top" indent="2"/>
    </xf>
    <xf numFmtId="164" fontId="11" fillId="4" borderId="0" xfId="0" applyNumberFormat="1" applyFont="1" applyFill="1" applyAlignment="1">
      <alignment horizontal="right" vertical="top" indent="3"/>
    </xf>
    <xf numFmtId="164" fontId="11" fillId="2" borderId="0" xfId="0" applyNumberFormat="1" applyFont="1" applyFill="1" applyBorder="1" applyAlignment="1">
      <alignment horizontal="right" indent="3"/>
    </xf>
    <xf numFmtId="164" fontId="11" fillId="4" borderId="0" xfId="0" applyNumberFormat="1" applyFont="1" applyFill="1" applyBorder="1" applyAlignment="1">
      <alignment horizontal="right" indent="3"/>
    </xf>
    <xf numFmtId="164" fontId="11" fillId="2" borderId="0" xfId="0" applyNumberFormat="1" applyFont="1" applyFill="1" applyBorder="1" applyAlignment="1">
      <alignment horizontal="right" indent="4"/>
    </xf>
    <xf numFmtId="164" fontId="11" fillId="2" borderId="0" xfId="0" applyNumberFormat="1" applyFont="1" applyFill="1" applyBorder="1" applyAlignment="1">
      <alignment horizontal="right" indent="2"/>
    </xf>
    <xf numFmtId="164" fontId="11" fillId="2" borderId="0" xfId="0" applyNumberFormat="1" applyFont="1" applyFill="1" applyAlignment="1">
      <alignment horizontal="right" indent="3"/>
    </xf>
    <xf numFmtId="164" fontId="11" fillId="4" borderId="0" xfId="0" applyNumberFormat="1" applyFont="1" applyFill="1" applyBorder="1" applyAlignment="1">
      <alignment horizontal="right" indent="2"/>
    </xf>
    <xf numFmtId="164" fontId="11" fillId="2" borderId="0" xfId="0" applyNumberFormat="1" applyFont="1" applyFill="1" applyAlignment="1">
      <alignment horizontal="right" indent="4"/>
    </xf>
    <xf numFmtId="164" fontId="11" fillId="4" borderId="0" xfId="0" applyNumberFormat="1" applyFont="1" applyFill="1" applyBorder="1" applyAlignment="1">
      <alignment horizontal="right" indent="4"/>
    </xf>
    <xf numFmtId="0" fontId="7" fillId="2" borderId="0" xfId="0" applyFont="1" applyFill="1" applyBorder="1" applyAlignment="1"/>
    <xf numFmtId="0" fontId="15" fillId="3" borderId="0" xfId="0" applyFont="1" applyFill="1" applyAlignment="1">
      <alignment horizontal="left"/>
    </xf>
    <xf numFmtId="0" fontId="15" fillId="2" borderId="0" xfId="0" applyFont="1" applyFill="1" applyAlignment="1">
      <alignment horizontal="left" vertical="top" wrapText="1"/>
    </xf>
    <xf numFmtId="0" fontId="15" fillId="2" borderId="0" xfId="0" applyFont="1" applyFill="1" applyAlignment="1">
      <alignment horizontal="left" vertical="top"/>
    </xf>
    <xf numFmtId="0" fontId="27" fillId="2" borderId="1" xfId="0" applyFont="1" applyFill="1" applyBorder="1" applyAlignment="1">
      <alignment horizontal="center" vertical="center" wrapText="1"/>
    </xf>
    <xf numFmtId="164" fontId="28" fillId="3" borderId="0" xfId="0" applyNumberFormat="1" applyFont="1" applyFill="1"/>
    <xf numFmtId="164" fontId="28" fillId="3" borderId="0" xfId="0" applyNumberFormat="1" applyFont="1" applyFill="1" applyAlignment="1">
      <alignment horizontal="right" indent="3"/>
    </xf>
    <xf numFmtId="164" fontId="27" fillId="3" borderId="0" xfId="0" applyNumberFormat="1" applyFont="1" applyFill="1" applyBorder="1" applyAlignment="1">
      <alignment horizontal="right" indent="3"/>
    </xf>
    <xf numFmtId="164" fontId="28" fillId="2" borderId="0" xfId="0" applyNumberFormat="1" applyFont="1" applyFill="1"/>
    <xf numFmtId="164" fontId="27" fillId="2" borderId="0" xfId="0" applyNumberFormat="1" applyFont="1" applyFill="1" applyBorder="1" applyAlignment="1">
      <alignment horizontal="right" indent="3"/>
    </xf>
    <xf numFmtId="0" fontId="28" fillId="2" borderId="0" xfId="0" applyFont="1" applyFill="1"/>
    <xf numFmtId="0" fontId="29" fillId="3" borderId="0" xfId="0" applyFont="1" applyFill="1"/>
    <xf numFmtId="0" fontId="24" fillId="3" borderId="0" xfId="0" applyFont="1" applyFill="1" applyBorder="1" applyAlignment="1">
      <alignment horizontal="left" vertical="center" wrapText="1" shrinkToFit="1"/>
    </xf>
    <xf numFmtId="0" fontId="11" fillId="2" borderId="0" xfId="0" applyFont="1" applyFill="1" applyAlignment="1">
      <alignment horizontal="left"/>
    </xf>
    <xf numFmtId="164" fontId="7" fillId="4" borderId="0" xfId="0" applyNumberFormat="1" applyFont="1" applyFill="1"/>
    <xf numFmtId="164" fontId="7" fillId="2" borderId="0" xfId="0" applyNumberFormat="1" applyFont="1" applyFill="1"/>
    <xf numFmtId="164" fontId="8" fillId="2" borderId="0" xfId="0" applyNumberFormat="1" applyFont="1" applyFill="1" applyAlignment="1">
      <alignment horizontal="right"/>
    </xf>
    <xf numFmtId="0" fontId="19" fillId="2" borderId="0" xfId="0" applyFont="1" applyFill="1" applyAlignment="1">
      <alignment horizontal="left"/>
    </xf>
    <xf numFmtId="0" fontId="19" fillId="2" borderId="0" xfId="0" applyFont="1" applyFill="1" applyAlignment="1">
      <alignment horizontal="left" vertical="top"/>
    </xf>
    <xf numFmtId="0" fontId="3" fillId="2" borderId="0" xfId="0" applyFont="1" applyFill="1" applyAlignment="1"/>
    <xf numFmtId="0" fontId="11" fillId="2" borderId="0" xfId="0" applyFont="1" applyFill="1" applyAlignment="1">
      <alignment horizontal="left"/>
    </xf>
    <xf numFmtId="0" fontId="15" fillId="2" borderId="0" xfId="0" applyFont="1" applyFill="1" applyAlignment="1">
      <alignment horizontal="left" wrapText="1"/>
    </xf>
    <xf numFmtId="0" fontId="16" fillId="2" borderId="0" xfId="0" applyFont="1" applyFill="1" applyAlignment="1">
      <alignment horizontal="left" wrapText="1"/>
    </xf>
    <xf numFmtId="0" fontId="10" fillId="3" borderId="0" xfId="0" applyFont="1" applyFill="1" applyAlignment="1">
      <alignment horizontal="left"/>
    </xf>
    <xf numFmtId="0" fontId="15" fillId="3" borderId="0" xfId="0" applyFont="1" applyFill="1" applyAlignment="1">
      <alignment horizontal="left"/>
    </xf>
    <xf numFmtId="0" fontId="15" fillId="2" borderId="0" xfId="0" applyFont="1" applyFill="1" applyAlignment="1">
      <alignment horizontal="left" vertical="top" wrapText="1"/>
    </xf>
    <xf numFmtId="0" fontId="15" fillId="2" borderId="0" xfId="0" applyFont="1" applyFill="1" applyAlignment="1">
      <alignment horizontal="left" vertical="top"/>
    </xf>
    <xf numFmtId="0" fontId="11" fillId="0" borderId="0" xfId="0" applyFont="1" applyAlignment="1">
      <alignment horizontal="left"/>
    </xf>
    <xf numFmtId="0" fontId="10" fillId="2" borderId="0" xfId="0" applyFont="1" applyFill="1" applyBorder="1" applyAlignment="1">
      <alignment wrapText="1"/>
    </xf>
    <xf numFmtId="0" fontId="0" fillId="0" borderId="0" xfId="0" applyAlignment="1"/>
    <xf numFmtId="0" fontId="15" fillId="0" borderId="0" xfId="0" applyFont="1" applyAlignment="1">
      <alignment horizontal="left" wrapText="1"/>
    </xf>
    <xf numFmtId="0" fontId="10" fillId="2" borderId="9" xfId="0" applyFont="1" applyFill="1" applyBorder="1" applyAlignment="1">
      <alignment horizontal="left"/>
    </xf>
    <xf numFmtId="0" fontId="26" fillId="2" borderId="0" xfId="0" applyFont="1" applyFill="1" applyAlignment="1">
      <alignment horizontal="left" wrapText="1"/>
    </xf>
    <xf numFmtId="0" fontId="15" fillId="2" borderId="1" xfId="0" applyFont="1" applyFill="1" applyBorder="1" applyAlignment="1">
      <alignment horizontal="left" vertical="top" wrapText="1"/>
    </xf>
    <xf numFmtId="0" fontId="15" fillId="2" borderId="4" xfId="0" applyFont="1" applyFill="1" applyBorder="1" applyAlignment="1">
      <alignment horizontal="left"/>
    </xf>
    <xf numFmtId="0" fontId="15" fillId="2" borderId="0" xfId="0" applyFont="1" applyFill="1" applyBorder="1" applyAlignment="1">
      <alignment horizontal="left"/>
    </xf>
    <xf numFmtId="0" fontId="15" fillId="2" borderId="3" xfId="0" applyFont="1" applyFill="1" applyBorder="1" applyAlignment="1">
      <alignment horizontal="left"/>
    </xf>
    <xf numFmtId="0" fontId="10" fillId="2" borderId="2" xfId="0" applyFont="1" applyFill="1" applyBorder="1" applyAlignment="1">
      <alignment horizontal="left"/>
    </xf>
    <xf numFmtId="0" fontId="15" fillId="2" borderId="7" xfId="0" applyFont="1" applyFill="1" applyBorder="1" applyAlignment="1">
      <alignment horizontal="left" vertical="top" wrapText="1"/>
    </xf>
    <xf numFmtId="0" fontId="15" fillId="2" borderId="8" xfId="0" applyFont="1" applyFill="1" applyBorder="1" applyAlignment="1">
      <alignment horizontal="left"/>
    </xf>
    <xf numFmtId="0" fontId="18" fillId="2" borderId="3" xfId="0" applyFont="1" applyFill="1" applyBorder="1" applyAlignment="1">
      <alignment horizontal="center" vertical="center"/>
    </xf>
    <xf numFmtId="0" fontId="30" fillId="3" borderId="0" xfId="1" applyFont="1" applyFill="1" applyBorder="1" applyAlignment="1" applyProtection="1">
      <alignment horizontal="left" vertical="center" wrapText="1"/>
    </xf>
    <xf numFmtId="0" fontId="26" fillId="3" borderId="0" xfId="0" applyFont="1" applyFill="1" applyBorder="1" applyAlignment="1">
      <alignment horizontal="left" vertical="center"/>
    </xf>
    <xf numFmtId="0" fontId="26" fillId="3" borderId="0" xfId="0" applyFont="1" applyFill="1" applyAlignment="1">
      <alignment horizontal="left" vertical="center"/>
    </xf>
    <xf numFmtId="0" fontId="24" fillId="3" borderId="0" xfId="0" applyFont="1" applyFill="1" applyBorder="1" applyAlignment="1">
      <alignment horizontal="left" vertical="center" wrapText="1" shrinkToFit="1"/>
    </xf>
    <xf numFmtId="0" fontId="24" fillId="3" borderId="0" xfId="0" applyFont="1" applyFill="1" applyAlignment="1">
      <alignment horizontal="left" vertical="center"/>
    </xf>
    <xf numFmtId="0" fontId="11" fillId="3" borderId="0" xfId="0" applyFont="1" applyFill="1" applyAlignment="1">
      <alignment horizontal="left"/>
    </xf>
    <xf numFmtId="0" fontId="15" fillId="3" borderId="0" xfId="0" applyFont="1" applyFill="1" applyAlignment="1">
      <alignment horizontal="left" vertical="center"/>
    </xf>
    <xf numFmtId="0" fontId="24" fillId="3" borderId="0" xfId="0" applyFont="1" applyFill="1" applyAlignment="1">
      <alignment horizontal="left" vertical="center" wrapText="1"/>
    </xf>
    <xf numFmtId="0" fontId="25" fillId="3" borderId="0" xfId="0" quotePrefix="1" applyFont="1" applyFill="1" applyAlignment="1">
      <alignment horizontal="left" vertical="center" wrapText="1"/>
    </xf>
    <xf numFmtId="0" fontId="24" fillId="3" borderId="0" xfId="0" quotePrefix="1" applyFont="1" applyFill="1" applyAlignment="1">
      <alignment horizontal="left" vertical="center"/>
    </xf>
  </cellXfs>
  <cellStyles count="4">
    <cellStyle name="Lien hypertexte" xfId="1" builtinId="8"/>
    <cellStyle name="Normal" xfId="0" builtinId="0"/>
    <cellStyle name="Normal 2" xfId="2" xr:uid="{00000000-0005-0000-0000-000002000000}"/>
    <cellStyle name="Normal 4"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bfs.admin.ch/bfs/fr/home/statistiques/education-science/enquetes/hsp.assetdetail.7437.html"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8" tint="0.59999389629810485"/>
    <pageSetUpPr fitToPage="1"/>
  </sheetPr>
  <dimension ref="A1:E60"/>
  <sheetViews>
    <sheetView tabSelected="1" zoomScaleNormal="100" workbookViewId="0">
      <selection activeCell="C14" sqref="C14"/>
    </sheetView>
  </sheetViews>
  <sheetFormatPr baseColWidth="10" defaultColWidth="11.453125" defaultRowHeight="12.5"/>
  <cols>
    <col min="1" max="1" width="149.81640625" style="2" bestFit="1" customWidth="1"/>
    <col min="2" max="16384" width="11.453125" style="2"/>
  </cols>
  <sheetData>
    <row r="1" spans="1:5" s="1" customFormat="1" ht="18">
      <c r="A1" s="1" t="s">
        <v>223</v>
      </c>
    </row>
    <row r="2" spans="1:5">
      <c r="A2" s="2" t="s">
        <v>0</v>
      </c>
    </row>
    <row r="3" spans="1:5">
      <c r="A3" s="3" t="s">
        <v>52</v>
      </c>
    </row>
    <row r="4" spans="1:5">
      <c r="A4" s="2" t="s">
        <v>0</v>
      </c>
    </row>
    <row r="5" spans="1:5">
      <c r="A5" s="3" t="str">
        <f>"Tab.1a  Produits d´exploitation* " &amp; RIGHT(A1,4) &amp; " selon la haute école, le pourvoyeur de fonds et la source de financement"</f>
        <v>Tab.1a  Produits d´exploitation* 2022 selon la haute école, le pourvoyeur de fonds et la source de financement</v>
      </c>
    </row>
    <row r="6" spans="1:5">
      <c r="A6" s="4"/>
    </row>
    <row r="7" spans="1:5">
      <c r="A7" s="4" t="str">
        <f>"Tab.1b  Produits d´exploitation* " &amp; RIGHT(A1,4) &amp; " selon la haute école, le pourvoyeur de fonds et la source de financement (%)"</f>
        <v>Tab.1b  Produits d´exploitation* 2022 selon la haute école, le pourvoyeur de fonds et la source de financement (%)</v>
      </c>
      <c r="B7" s="4"/>
      <c r="C7" s="4"/>
      <c r="D7" s="4"/>
      <c r="E7" s="4"/>
    </row>
    <row r="8" spans="1:5">
      <c r="A8" s="2" t="s">
        <v>0</v>
      </c>
    </row>
    <row r="9" spans="1:5">
      <c r="A9" s="3" t="str">
        <f>"Tab.2a  Produits d´exploitation* " &amp; RIGHT(A1,4) &amp; " selon le domaine, le pourvoyeur de fonds et la source de financement"</f>
        <v>Tab.2a  Produits d´exploitation* 2022 selon le domaine, le pourvoyeur de fonds et la source de financement</v>
      </c>
    </row>
    <row r="10" spans="1:5">
      <c r="A10" s="2" t="s">
        <v>0</v>
      </c>
    </row>
    <row r="11" spans="1:5">
      <c r="A11" s="3" t="str">
        <f>"Tab.2b  Produits d´exploitation* " &amp; RIGHT(A1,4) &amp; " selon le domaine, le pourvoyeur de fonds et la source de financement (%)"</f>
        <v>Tab.2b  Produits d´exploitation* 2022 selon le domaine, le pourvoyeur de fonds et la source de financement (%)</v>
      </c>
    </row>
    <row r="12" spans="1:5">
      <c r="A12" s="2" t="s">
        <v>0</v>
      </c>
    </row>
    <row r="13" spans="1:5">
      <c r="A13" s="3" t="str">
        <f>"Tab.3  Produits d´exploitation* " &amp; RIGHT(A1,4) &amp; " selon la prestation et le pourvoyeur de fonds et la source de financement"</f>
        <v>Tab.3  Produits d´exploitation* 2022 selon la prestation et le pourvoyeur de fonds et la source de financement</v>
      </c>
    </row>
    <row r="15" spans="1:5">
      <c r="A15" s="4" t="str">
        <f>"Tab.4  Coûts complets " &amp; RIGHT(A1,4) &amp; " selon la nature de coûts et la haute école"</f>
        <v>Tab.4  Coûts complets 2022 selon la nature de coûts et la haute école</v>
      </c>
    </row>
    <row r="16" spans="1:5">
      <c r="A16" s="2" t="s">
        <v>0</v>
      </c>
    </row>
    <row r="17" spans="1:1">
      <c r="A17" s="4" t="str">
        <f>"Tab.5  Coûts de personnel " &amp; RIGHT(A1,4) &amp; " selon le groupe de personnel et la haute école"</f>
        <v>Tab.5  Coûts de personnel 2022 selon le groupe de personnel et la haute école</v>
      </c>
    </row>
    <row r="18" spans="1:1">
      <c r="A18" s="2" t="s">
        <v>0</v>
      </c>
    </row>
    <row r="19" spans="1:1">
      <c r="A19" s="3" t="str">
        <f>"Tab.6  Coûts complets " &amp; RIGHT(A1,4) &amp; " selon la nature de coûts et le domaine"</f>
        <v>Tab.6  Coûts complets 2022 selon la nature de coûts et le domaine</v>
      </c>
    </row>
    <row r="20" spans="1:1">
      <c r="A20" s="2" t="s">
        <v>0</v>
      </c>
    </row>
    <row r="21" spans="1:1">
      <c r="A21" s="3" t="str">
        <f>"Tab.7  Coûts de personnel " &amp; RIGHT(A1,4) &amp; " selon le groupe de personnel et le domaine"</f>
        <v>Tab.7  Coûts de personnel 2022 selon le groupe de personnel et le domaine</v>
      </c>
    </row>
    <row r="22" spans="1:1">
      <c r="A22" s="2" t="s">
        <v>0</v>
      </c>
    </row>
    <row r="23" spans="1:1">
      <c r="A23" s="3" t="str">
        <f>"Tab.8  Coûts complets " &amp; RIGHT(A1,4) &amp; " selon la prestation et le domaine"</f>
        <v>Tab.8  Coûts complets 2022 selon la prestation et le domaine</v>
      </c>
    </row>
    <row r="24" spans="1:1">
      <c r="A24" s="2" t="s">
        <v>0</v>
      </c>
    </row>
    <row r="25" spans="1:1">
      <c r="A25" s="3" t="str">
        <f>"Tab.9  Coûts complets " &amp; RIGHT(A1,4) &amp; " selon la prestation, la haute école et le domaine"</f>
        <v>Tab.9  Coûts complets 2022 selon la prestation, la haute école et le domaine</v>
      </c>
    </row>
    <row r="26" spans="1:1">
      <c r="A26" s="2" t="s">
        <v>0</v>
      </c>
    </row>
    <row r="27" spans="1:1">
      <c r="A27" s="3" t="str">
        <f>"Tab.10  Coûts complets " &amp; RIGHT(A1,4) &amp; " selon la nature de coûts et la prestation"</f>
        <v>Tab.10  Coûts complets 2022 selon la nature de coûts et la prestation</v>
      </c>
    </row>
    <row r="28" spans="1:1">
      <c r="A28" s="2" t="s">
        <v>0</v>
      </c>
    </row>
    <row r="29" spans="1:1">
      <c r="A29" s="3" t="str">
        <f>"Tab.11  Coûts de personnel " &amp; RIGHT(A1,4) &amp; " selon le groupe de personnel et la prestation"</f>
        <v>Tab.11  Coûts de personnel 2022 selon le groupe de personnel et la prestation</v>
      </c>
    </row>
    <row r="30" spans="1:1">
      <c r="A30" s="2" t="s">
        <v>0</v>
      </c>
    </row>
    <row r="31" spans="1:1">
      <c r="A31" s="3" t="s">
        <v>153</v>
      </c>
    </row>
    <row r="33" spans="1:1">
      <c r="A33" s="3" t="str">
        <f>"Tab.12  Chiffres-clés " &amp; RIGHT(A1,4) &amp; " - Architecture, construction et planification"</f>
        <v>Tab.12  Chiffres-clés 2022 - Architecture, construction et planification</v>
      </c>
    </row>
    <row r="34" spans="1:1">
      <c r="A34" s="2" t="s">
        <v>0</v>
      </c>
    </row>
    <row r="35" spans="1:1">
      <c r="A35" s="3" t="str">
        <f>"Tab.13  Chiffres-clés " &amp; RIGHT(A1,4) &amp; " - Technique et IT"</f>
        <v>Tab.13  Chiffres-clés 2022 - Technique et IT</v>
      </c>
    </row>
    <row r="36" spans="1:1">
      <c r="A36" s="2" t="s">
        <v>0</v>
      </c>
    </row>
    <row r="37" spans="1:1">
      <c r="A37" s="3" t="str">
        <f>"Tab.14  Chiffres-clés " &amp; RIGHT(A1,4) &amp; " - Chimie et Sciences de la vie"</f>
        <v>Tab.14  Chiffres-clés 2022 - Chimie et Sciences de la vie</v>
      </c>
    </row>
    <row r="39" spans="1:1">
      <c r="A39" s="3" t="str">
        <f>"Tab.15  Chiffres-clés " &amp; RIGHT(A1,4) &amp; " - Agronomie et économie forestière"</f>
        <v>Tab.15  Chiffres-clés 2022 - Agronomie et économie forestière</v>
      </c>
    </row>
    <row r="41" spans="1:1">
      <c r="A41" s="3" t="str">
        <f>"Tab.16  Chiffres-clés " &amp; RIGHT(A1,4) &amp; " - Economie et services"</f>
        <v>Tab.16  Chiffres-clés 2022 - Economie et services</v>
      </c>
    </row>
    <row r="43" spans="1:1">
      <c r="A43" s="3" t="str">
        <f>"Tab.17  Chiffres-clés " &amp; RIGHT(A1,4) &amp; " - Design"</f>
        <v>Tab.17  Chiffres-clés 2022 - Design</v>
      </c>
    </row>
    <row r="45" spans="1:1">
      <c r="A45" s="3" t="str">
        <f>"Tab.18  Chiffres-clés " &amp; RIGHT(A1,4) &amp; " - Musique, arts de la scène et autres arts"</f>
        <v>Tab.18  Chiffres-clés 2022 - Musique, arts de la scène et autres arts</v>
      </c>
    </row>
    <row r="47" spans="1:1">
      <c r="A47" s="3" t="str">
        <f>"Tab.19  Chiffres-clés " &amp; RIGHT(A1,4) &amp; " - Linguistique appliquée"</f>
        <v>Tab.19  Chiffres-clés 2022 - Linguistique appliquée</v>
      </c>
    </row>
    <row r="49" spans="1:1">
      <c r="A49" s="3" t="str">
        <f>"Tab.20  Chiffres-clés " &amp; RIGHT(A1,4) &amp; " - Travail social"</f>
        <v>Tab.20  Chiffres-clés 2022 - Travail social</v>
      </c>
    </row>
    <row r="51" spans="1:1">
      <c r="A51" s="3" t="str">
        <f>"Tab.21  Chiffres-clés " &amp; RIGHT(A1,4) &amp; " - Psychologie appliquée"</f>
        <v>Tab.21  Chiffres-clés 2022 - Psychologie appliquée</v>
      </c>
    </row>
    <row r="53" spans="1:1">
      <c r="A53" s="3" t="str">
        <f>"Tab.22  Chiffres-clés " &amp; RIGHT(A1,4) &amp; " - Santé"</f>
        <v>Tab.22  Chiffres-clés 2022 - Santé</v>
      </c>
    </row>
    <row r="58" spans="1:1">
      <c r="A58" s="5" t="s">
        <v>168</v>
      </c>
    </row>
    <row r="59" spans="1:1">
      <c r="A59" s="5" t="s">
        <v>94</v>
      </c>
    </row>
    <row r="60" spans="1:1">
      <c r="A60" s="5" t="str">
        <f>"© " &amp; VALUE(RIGHT(A1,4))+1 &amp; " BFS/OFS/UST"</f>
        <v>© 2023 BFS/OFS/UST</v>
      </c>
    </row>
  </sheetData>
  <phoneticPr fontId="3" type="noConversion"/>
  <hyperlinks>
    <hyperlink ref="A3" location="'Définitions et lacunes'!A1" display="Définitions et lacunes" xr:uid="{00000000-0004-0000-0300-000000000000}"/>
    <hyperlink ref="A27" location="'Tab 10'!A1" display="Tab.10  Coûts complets 2014 selon la nature de coûts et le type de prestations" xr:uid="{00000000-0004-0000-0300-000001000000}"/>
    <hyperlink ref="A29" location="'Tab 11'!A1" display="Tab.11  Coûts de personnel 2014 selon le groupe de personnel et le type de prestations" xr:uid="{00000000-0004-0000-0300-000002000000}"/>
    <hyperlink ref="A11" location="'Tab 2b'!A1" display="Tab.2b  Produits d´exploitation* 2014 selon le domaine d'études, le pourvoyeur de fonds et la source de financement (%)" xr:uid="{00000000-0004-0000-0300-000003000000}"/>
    <hyperlink ref="A15" location="'Tab 4'!A1" display="Tab.4  Produits d´exploitation* 2010 selon le pourvoyeur de fonds et le type de prestations" xr:uid="{00000000-0004-0000-0300-000004000000}"/>
    <hyperlink ref="A17" location="'Tab 5'!A1" display="Tab.5  Produits d´exploitation* 2010 selon le type de prestations, le pourvoyeur de fonds et la haute école spécialisée ou la haute école pédagogique" xr:uid="{00000000-0004-0000-0300-000005000000}"/>
    <hyperlink ref="A19" location="'Tab 6'!A1" display="Tab.6  Coûts complets 2014 selon la nature de coûts et le domaine d'études" xr:uid="{00000000-0004-0000-0300-000006000000}"/>
    <hyperlink ref="A21" location="'Tab 7'!A1" display="Tab.7  Coûts de personnel 2014 selon le groupe de personnel et le domaine d'études" xr:uid="{00000000-0004-0000-0300-000007000000}"/>
    <hyperlink ref="A23" location="'Tab 8'!A1" display="Tab.8  Coûts complets 2014 selon le type de prestations et le domaine d'études" xr:uid="{00000000-0004-0000-0300-000008000000}"/>
    <hyperlink ref="A25" location="'Tab 9'!A1" display="Tab.9  Coûts complets 2014 selon le type de prestation, la haute école et le domaine d'études" xr:uid="{00000000-0004-0000-0300-000009000000}"/>
    <hyperlink ref="A33" location="'Tab 12 - 010000'!A1" display="Tab.12  Chiffres-clés 2014 - Architecture, construction et planification" xr:uid="{00000000-0004-0000-0300-00000A000000}"/>
    <hyperlink ref="A35" location="'Tab 13 - 020000'!A1" display="Tab.13  Chiffres-clés 2014 - Technique et IT" xr:uid="{00000000-0004-0000-0300-00000B000000}"/>
    <hyperlink ref="A37" location="'Tab 14 - 030000'!A1" display="Tab.14  Chiffres-clés 2014 - Chimie et Sciences de la vie" xr:uid="{00000000-0004-0000-0300-00000C000000}"/>
    <hyperlink ref="A39" location="'Tab 15 - 040000'!A1" display="Tab.15  Chiffres-clés 2014 - Agronomie et économie forestière" xr:uid="{00000000-0004-0000-0300-00000D000000}"/>
    <hyperlink ref="A41" location="'Tab 16 - 050000'!A1" display="Tab.16  Chiffres-clés 2014 - Economie et services" xr:uid="{00000000-0004-0000-0300-00000E000000}"/>
    <hyperlink ref="A43" location="'Tab 17 - 060000'!A1" display="Tab.17  Chiffres-clés 2014 - Design" xr:uid="{00000000-0004-0000-0300-00000F000000}"/>
    <hyperlink ref="A45" location="'Tab 18 - 080000'!A1" display="Tab.18  Chiffres-clés 2014 - Musique, arts de la scène et autres arts" xr:uid="{00000000-0004-0000-0300-000010000000}"/>
    <hyperlink ref="A47" location="'Tab 19 - 110000'!A1" display="Tab.19  Chiffres-clés 2014 - Linguistique appliquée" xr:uid="{00000000-0004-0000-0300-000011000000}"/>
    <hyperlink ref="A49" location="'Tab 20 - 120000'!A1" display="Tab.20  Chiffres-clés 2014 - Travail social" xr:uid="{00000000-0004-0000-0300-000012000000}"/>
    <hyperlink ref="A51" location="'Tab 21 - 130000'!A1" display="Tab.21  Chiffres-clés 2014 - Psychologie appliquée" xr:uid="{00000000-0004-0000-0300-000013000000}"/>
    <hyperlink ref="A53" location="'Tab 22 - 140000'!A1" display="Tab.22  Chiffres-clés 2014 - Santé" xr:uid="{00000000-0004-0000-0300-000014000000}"/>
    <hyperlink ref="A31" location="'Méthodes et précisions'!A1" display="Méthodes et précisions" xr:uid="{00000000-0004-0000-0300-000015000000}"/>
    <hyperlink ref="A9" location="'Tab 2a'!A1" display="Tab.2a  Produits d´exploitation* 2014 selon le domaine d'études, le pourvoyeur de fonds et la source de financement" xr:uid="{00000000-0004-0000-0300-000016000000}"/>
    <hyperlink ref="A7" location="'Tab 1b'!A1" display="Tab.1b  Produits d´exploitation* 2010 selon le pourvoyeur de fonds, la source de financement et la haute école spécialisée ou la haute école pédagogique (en %)" xr:uid="{00000000-0004-0000-0300-000017000000}"/>
    <hyperlink ref="A13" location="'Tab 3'!A1" display="Tab.3  Produits d´exploitation* 2014 selon la prestation et le pourvoyeur de fonds et la source de financement" xr:uid="{00000000-0004-0000-0300-000018000000}"/>
    <hyperlink ref="A5" location="'Tab 1a'!A1" display="Tab.1a  Produits d´exploitation* 2014 selon la haute école, le pourvoyeur de fonds et la source de financement" xr:uid="{00000000-0004-0000-0300-000019000000}"/>
  </hyperlinks>
  <pageMargins left="0.78740157480314965" right="0.78740157480314965" top="0.98425196850393704" bottom="0.98425196850393704" header="0.51181102362204722" footer="0.51181102362204722"/>
  <pageSetup paperSize="9" scale="5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tabColor theme="9" tint="0.39997558519241921"/>
    <pageSetUpPr fitToPage="1"/>
  </sheetPr>
  <dimension ref="A1:F39"/>
  <sheetViews>
    <sheetView zoomScale="80" zoomScaleNormal="80" workbookViewId="0">
      <selection activeCell="G8" sqref="G8"/>
    </sheetView>
  </sheetViews>
  <sheetFormatPr baseColWidth="10" defaultColWidth="11.453125" defaultRowHeight="12.5"/>
  <cols>
    <col min="1" max="1" width="47.26953125" style="2" customWidth="1"/>
    <col min="2" max="5" width="16.7265625" style="2" customWidth="1"/>
    <col min="6" max="6" width="16.453125" style="2" bestFit="1" customWidth="1"/>
    <col min="7" max="16384" width="11.453125" style="2"/>
  </cols>
  <sheetData>
    <row r="1" spans="1:6" ht="13">
      <c r="A1" s="7" t="s">
        <v>233</v>
      </c>
      <c r="E1" s="7"/>
      <c r="F1" s="31" t="s">
        <v>54</v>
      </c>
    </row>
    <row r="2" spans="1:6">
      <c r="A2" s="2" t="s">
        <v>0</v>
      </c>
    </row>
    <row r="4" spans="1:6" ht="12.75" customHeight="1">
      <c r="A4" s="55" t="s">
        <v>12</v>
      </c>
      <c r="E4" s="165"/>
    </row>
    <row r="5" spans="1:6" s="18" customFormat="1" ht="39">
      <c r="A5" s="17"/>
      <c r="B5" s="8" t="s">
        <v>20</v>
      </c>
      <c r="C5" s="8" t="s">
        <v>21</v>
      </c>
      <c r="D5" s="8" t="s">
        <v>154</v>
      </c>
      <c r="E5" s="153" t="s">
        <v>22</v>
      </c>
    </row>
    <row r="6" spans="1:6" ht="22.5" customHeight="1">
      <c r="A6" s="19" t="s">
        <v>1</v>
      </c>
      <c r="B6" s="21">
        <v>70.947390029573114</v>
      </c>
      <c r="C6" s="21">
        <v>13.980423902512133</v>
      </c>
      <c r="D6" s="60">
        <v>15.072186067914748</v>
      </c>
      <c r="E6" s="154">
        <v>99.999999999999986</v>
      </c>
    </row>
    <row r="7" spans="1:6" ht="13">
      <c r="A7" s="19" t="s">
        <v>2</v>
      </c>
      <c r="B7" s="21">
        <v>71.011723958274317</v>
      </c>
      <c r="C7" s="21">
        <v>13.590251167295264</v>
      </c>
      <c r="D7" s="60">
        <v>15.39802487443041</v>
      </c>
      <c r="E7" s="154">
        <v>99.999999999999986</v>
      </c>
    </row>
    <row r="8" spans="1:6" ht="13">
      <c r="A8" s="19" t="s">
        <v>3</v>
      </c>
      <c r="B8" s="21">
        <v>65.858975360543582</v>
      </c>
      <c r="C8" s="21">
        <v>19.171532633075199</v>
      </c>
      <c r="D8" s="60">
        <v>14.969492006381232</v>
      </c>
      <c r="E8" s="154">
        <v>100.00000000000001</v>
      </c>
    </row>
    <row r="9" spans="1:6" ht="13">
      <c r="A9" s="19" t="s">
        <v>4</v>
      </c>
      <c r="B9" s="21">
        <v>71.931276655948878</v>
      </c>
      <c r="C9" s="21">
        <v>16.479456683774995</v>
      </c>
      <c r="D9" s="60">
        <v>11.589266660276126</v>
      </c>
      <c r="E9" s="154">
        <v>100</v>
      </c>
    </row>
    <row r="10" spans="1:6" ht="13">
      <c r="A10" s="19" t="s">
        <v>5</v>
      </c>
      <c r="B10" s="21">
        <v>72.31279786449808</v>
      </c>
      <c r="C10" s="21">
        <v>17.62778940643825</v>
      </c>
      <c r="D10" s="60">
        <v>10.059412729063666</v>
      </c>
      <c r="E10" s="154">
        <v>100</v>
      </c>
    </row>
    <row r="11" spans="1:6" ht="13">
      <c r="A11" s="19" t="s">
        <v>6</v>
      </c>
      <c r="B11" s="21">
        <v>67.023449602950492</v>
      </c>
      <c r="C11" s="21">
        <v>15.500683722889081</v>
      </c>
      <c r="D11" s="60">
        <v>17.475866674160425</v>
      </c>
      <c r="E11" s="154">
        <v>100</v>
      </c>
    </row>
    <row r="12" spans="1:6" ht="13">
      <c r="A12" s="19" t="s">
        <v>7</v>
      </c>
      <c r="B12" s="21">
        <v>72.407287164424801</v>
      </c>
      <c r="C12" s="21">
        <v>14.214763016558917</v>
      </c>
      <c r="D12" s="60">
        <v>13.37794981901628</v>
      </c>
      <c r="E12" s="154">
        <v>100</v>
      </c>
    </row>
    <row r="13" spans="1:6" ht="13">
      <c r="A13" s="19" t="s">
        <v>8</v>
      </c>
      <c r="B13" s="21">
        <v>79.345610264686371</v>
      </c>
      <c r="C13" s="21">
        <v>11.089823995142488</v>
      </c>
      <c r="D13" s="60">
        <v>9.5645657401711315</v>
      </c>
      <c r="E13" s="154">
        <v>100</v>
      </c>
    </row>
    <row r="14" spans="1:6" ht="13">
      <c r="A14" s="19" t="s">
        <v>9</v>
      </c>
      <c r="B14" s="21">
        <v>81.116566097110848</v>
      </c>
      <c r="C14" s="21">
        <v>10.78023576078051</v>
      </c>
      <c r="D14" s="60">
        <v>8.1031981421086474</v>
      </c>
      <c r="E14" s="154">
        <v>100.00000000000001</v>
      </c>
    </row>
    <row r="15" spans="1:6" ht="13">
      <c r="A15" s="19" t="s">
        <v>10</v>
      </c>
      <c r="B15" s="21">
        <v>79.993333669153799</v>
      </c>
      <c r="C15" s="21">
        <v>13.001495579394881</v>
      </c>
      <c r="D15" s="60">
        <v>7.0051707514513186</v>
      </c>
      <c r="E15" s="154">
        <v>100</v>
      </c>
    </row>
    <row r="16" spans="1:6" ht="13">
      <c r="A16" s="19" t="s">
        <v>11</v>
      </c>
      <c r="B16" s="21">
        <v>77.407755976031567</v>
      </c>
      <c r="C16" s="21">
        <v>12.222364749520523</v>
      </c>
      <c r="D16" s="60">
        <v>10.369879274447911</v>
      </c>
      <c r="E16" s="154">
        <v>100</v>
      </c>
    </row>
    <row r="17" spans="1:5" s="7" customFormat="1" ht="22.5" customHeight="1">
      <c r="A17" s="7" t="s">
        <v>25</v>
      </c>
      <c r="B17" s="22">
        <v>72.489148753914264</v>
      </c>
      <c r="C17" s="22">
        <v>14.659465896730566</v>
      </c>
      <c r="D17" s="59">
        <v>12.851385349355157</v>
      </c>
      <c r="E17" s="154">
        <v>99.999999999999986</v>
      </c>
    </row>
    <row r="18" spans="1:5" ht="13">
      <c r="A18" s="2" t="s">
        <v>0</v>
      </c>
      <c r="B18" s="21"/>
      <c r="C18" s="21"/>
      <c r="D18" s="60"/>
      <c r="E18" s="154"/>
    </row>
    <row r="19" spans="1:5" ht="13">
      <c r="B19" s="21"/>
      <c r="C19" s="21"/>
      <c r="D19" s="60"/>
      <c r="E19" s="22"/>
    </row>
    <row r="20" spans="1:5" ht="12.75" customHeight="1">
      <c r="A20" s="55" t="s">
        <v>19</v>
      </c>
      <c r="E20" s="142"/>
    </row>
    <row r="21" spans="1:5" s="18" customFormat="1" ht="39">
      <c r="A21" s="17"/>
      <c r="B21" s="8" t="s">
        <v>20</v>
      </c>
      <c r="C21" s="8" t="s">
        <v>21</v>
      </c>
      <c r="D21" s="8" t="s">
        <v>154</v>
      </c>
      <c r="E21" s="153" t="s">
        <v>22</v>
      </c>
    </row>
    <row r="22" spans="1:5" ht="21.75" customHeight="1">
      <c r="A22" s="19" t="s">
        <v>1</v>
      </c>
      <c r="B22" s="53">
        <v>161331.29999999999</v>
      </c>
      <c r="C22" s="53">
        <v>31790.880000000001</v>
      </c>
      <c r="D22" s="52">
        <v>34273.5</v>
      </c>
      <c r="E22" s="158">
        <v>227395.68</v>
      </c>
    </row>
    <row r="23" spans="1:5" ht="13">
      <c r="A23" s="19" t="s">
        <v>2</v>
      </c>
      <c r="B23" s="53">
        <v>596084.49</v>
      </c>
      <c r="C23" s="53">
        <v>114078.88</v>
      </c>
      <c r="D23" s="52">
        <v>129253.64</v>
      </c>
      <c r="E23" s="158">
        <v>839417.01</v>
      </c>
    </row>
    <row r="24" spans="1:5" ht="13">
      <c r="A24" s="19" t="s">
        <v>3</v>
      </c>
      <c r="B24" s="53">
        <v>151322.62</v>
      </c>
      <c r="C24" s="53">
        <v>44049.979999999996</v>
      </c>
      <c r="D24" s="52">
        <v>34395.050000000003</v>
      </c>
      <c r="E24" s="158">
        <v>229767.64999999997</v>
      </c>
    </row>
    <row r="25" spans="1:5" ht="13">
      <c r="A25" s="19" t="s">
        <v>4</v>
      </c>
      <c r="B25" s="53">
        <v>34292.97</v>
      </c>
      <c r="C25" s="53">
        <v>7856.52</v>
      </c>
      <c r="D25" s="52">
        <v>5525.14</v>
      </c>
      <c r="E25" s="158">
        <v>47674.630000000005</v>
      </c>
    </row>
    <row r="26" spans="1:5" ht="13">
      <c r="A26" s="19" t="s">
        <v>5</v>
      </c>
      <c r="B26" s="53">
        <v>438832.47</v>
      </c>
      <c r="C26" s="53">
        <v>106974.79000000001</v>
      </c>
      <c r="D26" s="52">
        <v>61045.86</v>
      </c>
      <c r="E26" s="158">
        <v>606853.12</v>
      </c>
    </row>
    <row r="27" spans="1:5" ht="13">
      <c r="A27" s="19" t="s">
        <v>6</v>
      </c>
      <c r="B27" s="53">
        <v>108280.85999999999</v>
      </c>
      <c r="C27" s="53">
        <v>25042.39</v>
      </c>
      <c r="D27" s="52">
        <v>28233.43</v>
      </c>
      <c r="E27" s="158">
        <v>161556.68</v>
      </c>
    </row>
    <row r="28" spans="1:5" ht="13">
      <c r="A28" s="19" t="s">
        <v>7</v>
      </c>
      <c r="B28" s="53">
        <v>280691.49</v>
      </c>
      <c r="C28" s="53">
        <v>55104.44</v>
      </c>
      <c r="D28" s="52">
        <v>51860.480000000003</v>
      </c>
      <c r="E28" s="158">
        <v>387656.41</v>
      </c>
    </row>
    <row r="29" spans="1:5" ht="13">
      <c r="A29" s="19" t="s">
        <v>8</v>
      </c>
      <c r="B29" s="53">
        <v>24828.629999999997</v>
      </c>
      <c r="C29" s="53">
        <v>3470.2</v>
      </c>
      <c r="D29" s="52">
        <v>2992.92</v>
      </c>
      <c r="E29" s="158">
        <v>31291.75</v>
      </c>
    </row>
    <row r="30" spans="1:5" ht="13">
      <c r="A30" s="19" t="s">
        <v>9</v>
      </c>
      <c r="B30" s="53">
        <v>187810.24</v>
      </c>
      <c r="C30" s="53">
        <v>24959.620000000003</v>
      </c>
      <c r="D30" s="52">
        <v>18761.439999999999</v>
      </c>
      <c r="E30" s="158">
        <v>231531.3</v>
      </c>
    </row>
    <row r="31" spans="1:5" ht="13">
      <c r="A31" s="19" t="s">
        <v>10</v>
      </c>
      <c r="B31" s="53">
        <v>54310.21</v>
      </c>
      <c r="C31" s="53">
        <v>8827.16</v>
      </c>
      <c r="D31" s="52">
        <v>4756.05</v>
      </c>
      <c r="E31" s="158">
        <v>67893.42</v>
      </c>
    </row>
    <row r="32" spans="1:5" ht="13">
      <c r="A32" s="19" t="s">
        <v>11</v>
      </c>
      <c r="B32" s="53">
        <v>226777.88</v>
      </c>
      <c r="C32" s="53">
        <v>35807.29</v>
      </c>
      <c r="D32" s="52">
        <v>30380.15</v>
      </c>
      <c r="E32" s="158">
        <v>292965.32</v>
      </c>
    </row>
    <row r="33" spans="1:6" ht="21.75" customHeight="1">
      <c r="A33" s="7" t="s">
        <v>25</v>
      </c>
      <c r="B33" s="184">
        <v>2264563.1599999997</v>
      </c>
      <c r="C33" s="184">
        <v>457962.14999999997</v>
      </c>
      <c r="D33" s="185">
        <v>401477.66</v>
      </c>
      <c r="E33" s="186">
        <v>3124002.9699999997</v>
      </c>
    </row>
    <row r="34" spans="1:6" ht="13">
      <c r="A34" s="2" t="s">
        <v>0</v>
      </c>
      <c r="E34" s="142"/>
      <c r="F34" s="15"/>
    </row>
    <row r="35" spans="1:6" ht="13">
      <c r="F35" s="15"/>
    </row>
    <row r="36" spans="1:6">
      <c r="A36" s="6"/>
      <c r="E36" s="6"/>
    </row>
    <row r="37" spans="1:6">
      <c r="A37" s="5" t="s">
        <v>175</v>
      </c>
      <c r="E37" s="5"/>
    </row>
    <row r="38" spans="1:6">
      <c r="A38" s="5" t="s">
        <v>94</v>
      </c>
      <c r="E38" s="5"/>
    </row>
    <row r="39" spans="1:6">
      <c r="A39" s="5" t="s">
        <v>226</v>
      </c>
      <c r="E39" s="5"/>
    </row>
  </sheetData>
  <phoneticPr fontId="3" type="noConversion"/>
  <hyperlinks>
    <hyperlink ref="F1" location="Contenu!A1" display="retour" xr:uid="{00000000-0004-0000-0C00-000000000000}"/>
  </hyperlinks>
  <pageMargins left="0.78740157499999996" right="0.78740157499999996" top="0.984251969" bottom="0.984251969" header="0.4921259845" footer="0.4921259845"/>
  <pageSetup paperSize="9" scale="7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tabColor theme="9" tint="0.39997558519241921"/>
    <pageSetUpPr fitToPage="1"/>
  </sheetPr>
  <dimension ref="A1:F39"/>
  <sheetViews>
    <sheetView zoomScale="80" zoomScaleNormal="80" workbookViewId="0">
      <selection activeCell="H5" sqref="H5"/>
    </sheetView>
  </sheetViews>
  <sheetFormatPr baseColWidth="10" defaultColWidth="11.453125" defaultRowHeight="12.5"/>
  <cols>
    <col min="1" max="1" width="43.453125" style="2" customWidth="1"/>
    <col min="2" max="3" width="16" style="2" customWidth="1"/>
    <col min="4" max="4" width="14.54296875" style="2" customWidth="1"/>
    <col min="5" max="5" width="21" style="2" bestFit="1" customWidth="1"/>
    <col min="6" max="6" width="15.54296875" style="2" bestFit="1" customWidth="1"/>
    <col min="7" max="16384" width="11.453125" style="2"/>
  </cols>
  <sheetData>
    <row r="1" spans="1:6" ht="13">
      <c r="A1" s="7" t="s">
        <v>234</v>
      </c>
      <c r="F1" s="31" t="s">
        <v>54</v>
      </c>
    </row>
    <row r="2" spans="1:6" ht="13">
      <c r="A2" s="7"/>
      <c r="F2" s="31"/>
    </row>
    <row r="3" spans="1:6" ht="13">
      <c r="A3" s="7"/>
      <c r="F3" s="31"/>
    </row>
    <row r="4" spans="1:6" ht="12.75" customHeight="1">
      <c r="A4" s="55" t="s">
        <v>12</v>
      </c>
      <c r="F4" s="142"/>
    </row>
    <row r="5" spans="1:6" s="18" customFormat="1" ht="39">
      <c r="A5" s="17"/>
      <c r="B5" s="8" t="s">
        <v>13</v>
      </c>
      <c r="C5" s="8" t="s">
        <v>203</v>
      </c>
      <c r="D5" s="8" t="s">
        <v>204</v>
      </c>
      <c r="E5" s="8" t="s">
        <v>169</v>
      </c>
      <c r="F5" s="153" t="s">
        <v>14</v>
      </c>
    </row>
    <row r="6" spans="1:6" ht="22.5" customHeight="1">
      <c r="A6" s="19" t="s">
        <v>1</v>
      </c>
      <c r="B6" s="21">
        <v>47.35682412526274</v>
      </c>
      <c r="C6" s="21">
        <v>20.320681727600292</v>
      </c>
      <c r="D6" s="60">
        <v>2.9495144463597578</v>
      </c>
      <c r="E6" s="60">
        <v>29.372979700777218</v>
      </c>
      <c r="F6" s="154">
        <v>100.00000000000001</v>
      </c>
    </row>
    <row r="7" spans="1:6" ht="13">
      <c r="A7" s="19" t="s">
        <v>2</v>
      </c>
      <c r="B7" s="21">
        <v>41.492864543413972</v>
      </c>
      <c r="C7" s="21">
        <v>30.193145941441962</v>
      </c>
      <c r="D7" s="60">
        <v>3.2394099031162513</v>
      </c>
      <c r="E7" s="60">
        <v>25.074579612027819</v>
      </c>
      <c r="F7" s="154">
        <v>100</v>
      </c>
    </row>
    <row r="8" spans="1:6" ht="13">
      <c r="A8" s="19" t="s">
        <v>3</v>
      </c>
      <c r="B8" s="21">
        <v>30.583458044805202</v>
      </c>
      <c r="C8" s="21">
        <v>37.089504530122461</v>
      </c>
      <c r="D8" s="60">
        <v>3.9106314706948639</v>
      </c>
      <c r="E8" s="60">
        <v>28.416405954377471</v>
      </c>
      <c r="F8" s="154">
        <v>100</v>
      </c>
    </row>
    <row r="9" spans="1:6" ht="13">
      <c r="A9" s="19" t="s">
        <v>4</v>
      </c>
      <c r="B9" s="21">
        <v>29.315833536727791</v>
      </c>
      <c r="C9" s="21">
        <v>40.082384232103543</v>
      </c>
      <c r="D9" s="60">
        <v>2.0837215324306992</v>
      </c>
      <c r="E9" s="60">
        <v>28.518060698737962</v>
      </c>
      <c r="F9" s="154">
        <v>100</v>
      </c>
    </row>
    <row r="10" spans="1:6" ht="13">
      <c r="A10" s="19" t="s">
        <v>5</v>
      </c>
      <c r="B10" s="21">
        <v>50.696465099768027</v>
      </c>
      <c r="C10" s="21">
        <v>13.895838199939945</v>
      </c>
      <c r="D10" s="60">
        <v>3.1626784590483932</v>
      </c>
      <c r="E10" s="60">
        <v>32.245018241243635</v>
      </c>
      <c r="F10" s="154">
        <v>100</v>
      </c>
    </row>
    <row r="11" spans="1:6" ht="13">
      <c r="A11" s="19" t="s">
        <v>6</v>
      </c>
      <c r="B11" s="21">
        <v>47.262711064540866</v>
      </c>
      <c r="C11" s="21">
        <v>14.596716354118358</v>
      </c>
      <c r="D11" s="60">
        <v>3.5273824016543651</v>
      </c>
      <c r="E11" s="60">
        <v>34.61319017968642</v>
      </c>
      <c r="F11" s="154">
        <v>100</v>
      </c>
    </row>
    <row r="12" spans="1:6" ht="13">
      <c r="A12" s="19" t="s">
        <v>7</v>
      </c>
      <c r="B12" s="21">
        <v>57.638826171751766</v>
      </c>
      <c r="C12" s="21">
        <v>8.4664732799701188</v>
      </c>
      <c r="D12" s="60">
        <v>2.9515429912036164</v>
      </c>
      <c r="E12" s="60">
        <v>30.943157557074496</v>
      </c>
      <c r="F12" s="154">
        <v>100</v>
      </c>
    </row>
    <row r="13" spans="1:6" ht="13">
      <c r="A13" s="19" t="s">
        <v>8</v>
      </c>
      <c r="B13" s="21">
        <v>47.594490714952862</v>
      </c>
      <c r="C13" s="21">
        <v>8.0672191739938945</v>
      </c>
      <c r="D13" s="60">
        <v>8.8188917390931376</v>
      </c>
      <c r="E13" s="60">
        <v>35.519398371960115</v>
      </c>
      <c r="F13" s="154">
        <v>100</v>
      </c>
    </row>
    <row r="14" spans="1:6" ht="13">
      <c r="A14" s="19" t="s">
        <v>9</v>
      </c>
      <c r="B14" s="21">
        <v>48.791338534043724</v>
      </c>
      <c r="C14" s="21">
        <v>14.551645320297766</v>
      </c>
      <c r="D14" s="60">
        <v>3.1718824277100119</v>
      </c>
      <c r="E14" s="60">
        <v>33.4851337179485</v>
      </c>
      <c r="F14" s="154">
        <v>100</v>
      </c>
    </row>
    <row r="15" spans="1:6" ht="13">
      <c r="A15" s="19" t="s">
        <v>10</v>
      </c>
      <c r="B15" s="21">
        <v>39.579427146387388</v>
      </c>
      <c r="C15" s="21">
        <v>20.816288502659077</v>
      </c>
      <c r="D15" s="60">
        <v>7.177729565030222</v>
      </c>
      <c r="E15" s="60">
        <v>32.426554785923315</v>
      </c>
      <c r="F15" s="154">
        <v>100</v>
      </c>
    </row>
    <row r="16" spans="1:6" ht="13">
      <c r="A16" s="19" t="s">
        <v>11</v>
      </c>
      <c r="B16" s="21">
        <v>50.870464085827074</v>
      </c>
      <c r="C16" s="21">
        <v>11.676482732795632</v>
      </c>
      <c r="D16" s="60">
        <v>2.3937343448135242</v>
      </c>
      <c r="E16" s="60">
        <v>35.059318836563776</v>
      </c>
      <c r="F16" s="154">
        <v>100.00000000000001</v>
      </c>
    </row>
    <row r="17" spans="1:6" s="7" customFormat="1" ht="22.5" customHeight="1">
      <c r="A17" s="7" t="s">
        <v>25</v>
      </c>
      <c r="B17" s="22">
        <v>46.623296212237257</v>
      </c>
      <c r="C17" s="22">
        <v>19.884524218790169</v>
      </c>
      <c r="D17" s="59">
        <v>3.2746646819071286</v>
      </c>
      <c r="E17" s="59">
        <v>30.217514887065466</v>
      </c>
      <c r="F17" s="154">
        <v>100.00000000000001</v>
      </c>
    </row>
    <row r="18" spans="1:6" ht="13">
      <c r="A18" s="2" t="s">
        <v>0</v>
      </c>
      <c r="B18" s="21"/>
      <c r="C18" s="21"/>
      <c r="D18" s="21"/>
      <c r="E18" s="60"/>
      <c r="F18" s="154"/>
    </row>
    <row r="19" spans="1:6" ht="13">
      <c r="B19" s="21"/>
      <c r="C19" s="21"/>
      <c r="D19" s="21"/>
      <c r="E19" s="60"/>
      <c r="F19" s="22"/>
    </row>
    <row r="20" spans="1:6" ht="12.75" customHeight="1">
      <c r="A20" s="55" t="s">
        <v>19</v>
      </c>
      <c r="F20" s="142"/>
    </row>
    <row r="21" spans="1:6" s="18" customFormat="1" ht="39">
      <c r="A21" s="17"/>
      <c r="B21" s="8" t="s">
        <v>13</v>
      </c>
      <c r="C21" s="8" t="s">
        <v>203</v>
      </c>
      <c r="D21" s="8" t="s">
        <v>204</v>
      </c>
      <c r="E21" s="8" t="s">
        <v>169</v>
      </c>
      <c r="F21" s="153" t="s">
        <v>14</v>
      </c>
    </row>
    <row r="22" spans="1:6" ht="21.75" customHeight="1">
      <c r="A22" s="19" t="s">
        <v>1</v>
      </c>
      <c r="B22" s="53">
        <v>76401.38</v>
      </c>
      <c r="C22" s="53">
        <v>32783.620000000003</v>
      </c>
      <c r="D22" s="53">
        <v>4758.49</v>
      </c>
      <c r="E22" s="52">
        <v>47387.81</v>
      </c>
      <c r="F22" s="158">
        <v>161331.29999999999</v>
      </c>
    </row>
    <row r="23" spans="1:6" ht="13">
      <c r="A23" s="19" t="s">
        <v>2</v>
      </c>
      <c r="B23" s="53">
        <v>247332.53</v>
      </c>
      <c r="C23" s="53">
        <v>179976.66</v>
      </c>
      <c r="D23" s="53">
        <v>19309.62</v>
      </c>
      <c r="E23" s="52">
        <v>149465.68</v>
      </c>
      <c r="F23" s="158">
        <v>596084.49</v>
      </c>
    </row>
    <row r="24" spans="1:6" ht="13">
      <c r="A24" s="19" t="s">
        <v>3</v>
      </c>
      <c r="B24" s="53">
        <v>46279.69</v>
      </c>
      <c r="C24" s="53">
        <v>56124.81</v>
      </c>
      <c r="D24" s="53">
        <v>5917.67</v>
      </c>
      <c r="E24" s="52">
        <v>43000.45</v>
      </c>
      <c r="F24" s="158">
        <v>151322.62</v>
      </c>
    </row>
    <row r="25" spans="1:6" ht="13">
      <c r="A25" s="19" t="s">
        <v>4</v>
      </c>
      <c r="B25" s="53">
        <v>10053.27</v>
      </c>
      <c r="C25" s="53">
        <v>13745.44</v>
      </c>
      <c r="D25" s="53">
        <v>714.57</v>
      </c>
      <c r="E25" s="52">
        <v>9779.69</v>
      </c>
      <c r="F25" s="158">
        <v>34292.97</v>
      </c>
    </row>
    <row r="26" spans="1:6" ht="13">
      <c r="A26" s="19" t="s">
        <v>5</v>
      </c>
      <c r="B26" s="53">
        <v>222472.55</v>
      </c>
      <c r="C26" s="53">
        <v>60979.45</v>
      </c>
      <c r="D26" s="53">
        <v>13878.86</v>
      </c>
      <c r="E26" s="52">
        <v>141501.60999999999</v>
      </c>
      <c r="F26" s="158">
        <v>438832.47</v>
      </c>
    </row>
    <row r="27" spans="1:6" ht="13">
      <c r="A27" s="19" t="s">
        <v>6</v>
      </c>
      <c r="B27" s="53">
        <v>51176.47</v>
      </c>
      <c r="C27" s="53">
        <v>15805.45</v>
      </c>
      <c r="D27" s="53">
        <v>3819.48</v>
      </c>
      <c r="E27" s="52">
        <v>37479.46</v>
      </c>
      <c r="F27" s="158">
        <v>108280.85999999999</v>
      </c>
    </row>
    <row r="28" spans="1:6" ht="13">
      <c r="A28" s="19" t="s">
        <v>7</v>
      </c>
      <c r="B28" s="53">
        <v>161787.28</v>
      </c>
      <c r="C28" s="53">
        <v>23764.67</v>
      </c>
      <c r="D28" s="53">
        <v>8284.73</v>
      </c>
      <c r="E28" s="52">
        <v>86854.81</v>
      </c>
      <c r="F28" s="158">
        <v>280691.49</v>
      </c>
    </row>
    <row r="29" spans="1:6" ht="13">
      <c r="A29" s="19" t="s">
        <v>8</v>
      </c>
      <c r="B29" s="53">
        <v>11817.06</v>
      </c>
      <c r="C29" s="53">
        <v>2002.98</v>
      </c>
      <c r="D29" s="53">
        <v>2189.61</v>
      </c>
      <c r="E29" s="52">
        <v>8818.98</v>
      </c>
      <c r="F29" s="158">
        <v>24828.629999999997</v>
      </c>
    </row>
    <row r="30" spans="1:6" ht="13">
      <c r="A30" s="19" t="s">
        <v>9</v>
      </c>
      <c r="B30" s="53">
        <v>91635.13</v>
      </c>
      <c r="C30" s="53">
        <v>27329.48</v>
      </c>
      <c r="D30" s="53">
        <v>5957.12</v>
      </c>
      <c r="E30" s="52">
        <v>62888.51</v>
      </c>
      <c r="F30" s="158">
        <v>187810.24</v>
      </c>
    </row>
    <row r="31" spans="1:6" ht="13">
      <c r="A31" s="19" t="s">
        <v>10</v>
      </c>
      <c r="B31" s="53">
        <v>21495.67</v>
      </c>
      <c r="C31" s="53">
        <v>11305.37</v>
      </c>
      <c r="D31" s="53">
        <v>3898.24</v>
      </c>
      <c r="E31" s="52">
        <v>17610.93</v>
      </c>
      <c r="F31" s="158">
        <v>54310.21</v>
      </c>
    </row>
    <row r="32" spans="1:6" ht="13">
      <c r="A32" s="19" t="s">
        <v>11</v>
      </c>
      <c r="B32" s="53">
        <v>115362.96</v>
      </c>
      <c r="C32" s="53">
        <v>26479.68</v>
      </c>
      <c r="D32" s="53">
        <v>5428.46</v>
      </c>
      <c r="E32" s="52">
        <v>79506.78</v>
      </c>
      <c r="F32" s="158">
        <v>226777.88</v>
      </c>
    </row>
    <row r="33" spans="1:6" ht="21.75" customHeight="1">
      <c r="A33" s="7" t="s">
        <v>25</v>
      </c>
      <c r="B33" s="184">
        <v>1055813.9900000002</v>
      </c>
      <c r="C33" s="184">
        <v>450297.60999999993</v>
      </c>
      <c r="D33" s="184">
        <v>74156.850000000006</v>
      </c>
      <c r="E33" s="185">
        <v>684294.71000000008</v>
      </c>
      <c r="F33" s="186">
        <v>2264563.1599999997</v>
      </c>
    </row>
    <row r="34" spans="1:6">
      <c r="A34" s="2" t="s">
        <v>0</v>
      </c>
      <c r="E34" s="52"/>
      <c r="F34" s="142"/>
    </row>
    <row r="37" spans="1:6">
      <c r="A37" s="5" t="s">
        <v>175</v>
      </c>
    </row>
    <row r="38" spans="1:6">
      <c r="A38" s="5" t="s">
        <v>94</v>
      </c>
    </row>
    <row r="39" spans="1:6">
      <c r="A39" s="5" t="s">
        <v>226</v>
      </c>
    </row>
  </sheetData>
  <phoneticPr fontId="3" type="noConversion"/>
  <hyperlinks>
    <hyperlink ref="F1" location="Contenu!A1" display="retour" xr:uid="{00000000-0004-0000-0D00-000000000000}"/>
  </hyperlinks>
  <pageMargins left="0.78740157499999996" right="0.78740157499999996" top="0.984251969" bottom="0.984251969" header="0.4921259845" footer="0.4921259845"/>
  <pageSetup paperSize="9" scale="7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tabColor theme="9" tint="0.39997558519241921"/>
    <pageSetUpPr fitToPage="1"/>
  </sheetPr>
  <dimension ref="A1:G42"/>
  <sheetViews>
    <sheetView zoomScale="80" zoomScaleNormal="80" workbookViewId="0">
      <selection activeCell="G2" sqref="G2"/>
    </sheetView>
  </sheetViews>
  <sheetFormatPr baseColWidth="10" defaultColWidth="11.453125" defaultRowHeight="13"/>
  <cols>
    <col min="1" max="1" width="49" style="7" customWidth="1"/>
    <col min="2" max="2" width="20.54296875" style="2" bestFit="1" customWidth="1"/>
    <col min="3" max="3" width="23.7265625" style="2" customWidth="1"/>
    <col min="4" max="4" width="16.453125" style="2" bestFit="1" customWidth="1"/>
    <col min="5" max="5" width="16.1796875" style="2" bestFit="1" customWidth="1"/>
    <col min="6" max="6" width="17.453125" style="2" bestFit="1" customWidth="1"/>
    <col min="7" max="7" width="18.54296875" style="27" customWidth="1"/>
    <col min="8" max="16384" width="11.453125" style="2"/>
  </cols>
  <sheetData>
    <row r="1" spans="1:7">
      <c r="A1" s="7" t="s">
        <v>235</v>
      </c>
      <c r="D1" s="31" t="s">
        <v>54</v>
      </c>
      <c r="F1" s="31"/>
      <c r="G1" s="35"/>
    </row>
    <row r="2" spans="1:7">
      <c r="A2" s="7" t="s">
        <v>0</v>
      </c>
    </row>
    <row r="4" spans="1:7" ht="12.75" customHeight="1">
      <c r="A4" s="55" t="s">
        <v>12</v>
      </c>
      <c r="F4" s="142"/>
    </row>
    <row r="5" spans="1:7" s="18" customFormat="1" ht="33.75" customHeight="1">
      <c r="A5" s="17"/>
      <c r="B5" s="8" t="s">
        <v>23</v>
      </c>
      <c r="C5" s="8" t="s">
        <v>205</v>
      </c>
      <c r="D5" s="8" t="s">
        <v>24</v>
      </c>
      <c r="E5" s="8" t="s">
        <v>17</v>
      </c>
      <c r="F5" s="143" t="s">
        <v>14</v>
      </c>
    </row>
    <row r="6" spans="1:7" ht="22.5" customHeight="1">
      <c r="A6" s="19" t="s">
        <v>1</v>
      </c>
      <c r="B6" s="60">
        <v>64.024080318859205</v>
      </c>
      <c r="C6" s="60">
        <v>27.742231316112186</v>
      </c>
      <c r="D6" s="60">
        <v>5.8659342926773519</v>
      </c>
      <c r="E6" s="21">
        <v>2.3677540723512487</v>
      </c>
      <c r="F6" s="161">
        <v>99.999999999999986</v>
      </c>
    </row>
    <row r="7" spans="1:7">
      <c r="A7" s="19" t="s">
        <v>2</v>
      </c>
      <c r="B7" s="60">
        <v>54.386764213891738</v>
      </c>
      <c r="C7" s="60">
        <v>40.14062807709842</v>
      </c>
      <c r="D7" s="60">
        <v>3.2905694870300519</v>
      </c>
      <c r="E7" s="21">
        <v>2.1820382219798002</v>
      </c>
      <c r="F7" s="161">
        <v>100</v>
      </c>
    </row>
    <row r="8" spans="1:7">
      <c r="A8" s="19" t="s">
        <v>3</v>
      </c>
      <c r="B8" s="60">
        <v>54.960182601858875</v>
      </c>
      <c r="C8" s="60">
        <v>41.677655666496136</v>
      </c>
      <c r="D8" s="60">
        <v>1.7981469541077697</v>
      </c>
      <c r="E8" s="21">
        <v>1.5640147775372208</v>
      </c>
      <c r="F8" s="161">
        <v>100</v>
      </c>
    </row>
    <row r="9" spans="1:7">
      <c r="A9" s="19" t="s">
        <v>4</v>
      </c>
      <c r="B9" s="60">
        <v>51.787146239895833</v>
      </c>
      <c r="C9" s="60">
        <v>45.417298641771801</v>
      </c>
      <c r="D9" s="60">
        <v>1.1950595925168557</v>
      </c>
      <c r="E9" s="21">
        <v>1.6004955258155236</v>
      </c>
      <c r="F9" s="161">
        <v>100</v>
      </c>
    </row>
    <row r="10" spans="1:7">
      <c r="A10" s="19" t="s">
        <v>5</v>
      </c>
      <c r="B10" s="60">
        <v>61.339232750777228</v>
      </c>
      <c r="C10" s="60">
        <v>21.021133712845252</v>
      </c>
      <c r="D10" s="60">
        <v>14.819916726475208</v>
      </c>
      <c r="E10" s="21">
        <v>2.8197168099023102</v>
      </c>
      <c r="F10" s="161">
        <v>100</v>
      </c>
    </row>
    <row r="11" spans="1:7">
      <c r="A11" s="19" t="s">
        <v>6</v>
      </c>
      <c r="B11" s="60">
        <v>78.410753427218239</v>
      </c>
      <c r="C11" s="60">
        <v>17.039586354460862</v>
      </c>
      <c r="D11" s="60">
        <v>3.3259287081165572</v>
      </c>
      <c r="E11" s="21">
        <v>1.2237315102043445</v>
      </c>
      <c r="F11" s="161">
        <v>100.00000000000001</v>
      </c>
    </row>
    <row r="12" spans="1:7">
      <c r="A12" s="19" t="s">
        <v>7</v>
      </c>
      <c r="B12" s="60">
        <v>83.840301161528558</v>
      </c>
      <c r="C12" s="60">
        <v>11.948830874515119</v>
      </c>
      <c r="D12" s="60">
        <v>2.3128625085068886</v>
      </c>
      <c r="E12" s="21">
        <v>1.8980054554494414</v>
      </c>
      <c r="F12" s="161">
        <v>100</v>
      </c>
    </row>
    <row r="13" spans="1:7">
      <c r="A13" s="19" t="s">
        <v>8</v>
      </c>
      <c r="B13" s="60">
        <v>69.300576253940321</v>
      </c>
      <c r="C13" s="60">
        <v>16.108713603836918</v>
      </c>
      <c r="D13" s="60">
        <v>9.418741547295518</v>
      </c>
      <c r="E13" s="21">
        <v>5.1719685949272263</v>
      </c>
      <c r="F13" s="161">
        <v>99.999999999999972</v>
      </c>
    </row>
    <row r="14" spans="1:7">
      <c r="A14" s="19" t="s">
        <v>9</v>
      </c>
      <c r="B14" s="60">
        <v>56.4382421054191</v>
      </c>
      <c r="C14" s="60">
        <v>25.137103499056217</v>
      </c>
      <c r="D14" s="60">
        <v>15.460968580099909</v>
      </c>
      <c r="E14" s="21">
        <v>2.9636858154247747</v>
      </c>
      <c r="F14" s="161">
        <v>100</v>
      </c>
    </row>
    <row r="15" spans="1:7">
      <c r="A15" s="19" t="s">
        <v>10</v>
      </c>
      <c r="B15" s="60">
        <v>42.261335154226266</v>
      </c>
      <c r="C15" s="60">
        <v>19.069076345089652</v>
      </c>
      <c r="D15" s="60">
        <v>26.598494140007368</v>
      </c>
      <c r="E15" s="21">
        <v>12.071094360676726</v>
      </c>
      <c r="F15" s="161">
        <v>100.00000000000001</v>
      </c>
    </row>
    <row r="16" spans="1:7">
      <c r="A16" s="19" t="s">
        <v>11</v>
      </c>
      <c r="B16" s="60">
        <v>73.812733193130171</v>
      </c>
      <c r="C16" s="60">
        <v>16.789181736595996</v>
      </c>
      <c r="D16" s="60">
        <v>7.7172205911607561</v>
      </c>
      <c r="E16" s="21">
        <v>1.6808644791130911</v>
      </c>
      <c r="F16" s="161">
        <v>100.00000000000001</v>
      </c>
    </row>
    <row r="17" spans="1:6" ht="21" customHeight="1">
      <c r="A17" s="7" t="s">
        <v>25</v>
      </c>
      <c r="B17" s="59">
        <v>63.198239853145857</v>
      </c>
      <c r="C17" s="59">
        <v>27.024195818866335</v>
      </c>
      <c r="D17" s="59">
        <v>7.3414722137732173</v>
      </c>
      <c r="E17" s="22">
        <v>2.4360921142146035</v>
      </c>
      <c r="F17" s="161">
        <v>100.00000000000001</v>
      </c>
    </row>
    <row r="18" spans="1:6">
      <c r="A18" s="16" t="s">
        <v>0</v>
      </c>
      <c r="B18" s="60"/>
      <c r="C18" s="21"/>
      <c r="D18" s="60"/>
      <c r="E18" s="21"/>
      <c r="F18" s="154"/>
    </row>
    <row r="19" spans="1:6">
      <c r="A19" s="16"/>
      <c r="B19" s="60"/>
      <c r="C19" s="21"/>
      <c r="D19" s="60"/>
      <c r="E19" s="21"/>
      <c r="F19" s="22"/>
    </row>
    <row r="20" spans="1:6" ht="12.75" customHeight="1">
      <c r="A20" s="55" t="s">
        <v>19</v>
      </c>
      <c r="F20" s="142"/>
    </row>
    <row r="21" spans="1:6" s="18" customFormat="1" ht="33.75" customHeight="1">
      <c r="A21" s="17"/>
      <c r="B21" s="8" t="s">
        <v>23</v>
      </c>
      <c r="C21" s="8" t="s">
        <v>205</v>
      </c>
      <c r="D21" s="8" t="s">
        <v>24</v>
      </c>
      <c r="E21" s="8" t="s">
        <v>17</v>
      </c>
      <c r="F21" s="143" t="s">
        <v>14</v>
      </c>
    </row>
    <row r="22" spans="1:6" ht="22.5" customHeight="1">
      <c r="A22" s="19" t="s">
        <v>1</v>
      </c>
      <c r="B22" s="52">
        <v>145587.98000000001</v>
      </c>
      <c r="C22" s="52">
        <v>63084.63</v>
      </c>
      <c r="D22" s="52">
        <v>13338.88</v>
      </c>
      <c r="E22" s="52">
        <v>5384.17</v>
      </c>
      <c r="F22" s="154">
        <v>227395.66000000003</v>
      </c>
    </row>
    <row r="23" spans="1:6">
      <c r="A23" s="19" t="s">
        <v>2</v>
      </c>
      <c r="B23" s="52">
        <v>456531.75</v>
      </c>
      <c r="C23" s="52">
        <v>336947.26</v>
      </c>
      <c r="D23" s="52">
        <v>27621.599999999999</v>
      </c>
      <c r="E23" s="52">
        <v>18316.400000000001</v>
      </c>
      <c r="F23" s="154">
        <v>839417.01</v>
      </c>
    </row>
    <row r="24" spans="1:6">
      <c r="A24" s="19" t="s">
        <v>3</v>
      </c>
      <c r="B24" s="52">
        <v>126280.72</v>
      </c>
      <c r="C24" s="52">
        <v>95761.77</v>
      </c>
      <c r="D24" s="52">
        <v>4131.5600000000004</v>
      </c>
      <c r="E24" s="52">
        <v>3593.6</v>
      </c>
      <c r="F24" s="154">
        <v>229767.65</v>
      </c>
    </row>
    <row r="25" spans="1:6">
      <c r="A25" s="19" t="s">
        <v>4</v>
      </c>
      <c r="B25" s="52">
        <v>24689.32</v>
      </c>
      <c r="C25" s="52">
        <v>21652.52</v>
      </c>
      <c r="D25" s="52">
        <v>569.74</v>
      </c>
      <c r="E25" s="52">
        <v>763.03</v>
      </c>
      <c r="F25" s="154">
        <v>47674.609999999993</v>
      </c>
    </row>
    <row r="26" spans="1:6">
      <c r="A26" s="19" t="s">
        <v>5</v>
      </c>
      <c r="B26" s="52">
        <v>372239.06</v>
      </c>
      <c r="C26" s="52">
        <v>127567.41</v>
      </c>
      <c r="D26" s="52">
        <v>89935.13</v>
      </c>
      <c r="E26" s="52">
        <v>17111.54</v>
      </c>
      <c r="F26" s="154">
        <v>606853.14</v>
      </c>
    </row>
    <row r="27" spans="1:6">
      <c r="A27" s="19" t="s">
        <v>6</v>
      </c>
      <c r="B27" s="52">
        <v>126677.81</v>
      </c>
      <c r="C27" s="52">
        <v>27528.59</v>
      </c>
      <c r="D27" s="52">
        <v>5373.26</v>
      </c>
      <c r="E27" s="52">
        <v>1977.02</v>
      </c>
      <c r="F27" s="154">
        <v>161556.68</v>
      </c>
    </row>
    <row r="28" spans="1:6">
      <c r="A28" s="19" t="s">
        <v>7</v>
      </c>
      <c r="B28" s="52">
        <v>325012.31</v>
      </c>
      <c r="C28" s="52">
        <v>46320.41</v>
      </c>
      <c r="D28" s="52">
        <v>8965.9599999999991</v>
      </c>
      <c r="E28" s="52">
        <v>7357.74</v>
      </c>
      <c r="F28" s="154">
        <v>387656.42</v>
      </c>
    </row>
    <row r="29" spans="1:6">
      <c r="A29" s="19" t="s">
        <v>8</v>
      </c>
      <c r="B29" s="52">
        <v>21685.37</v>
      </c>
      <c r="C29" s="52">
        <v>5040.7</v>
      </c>
      <c r="D29" s="52">
        <v>2947.29</v>
      </c>
      <c r="E29" s="52">
        <v>1618.4</v>
      </c>
      <c r="F29" s="154">
        <v>31291.760000000002</v>
      </c>
    </row>
    <row r="30" spans="1:6">
      <c r="A30" s="19" t="s">
        <v>9</v>
      </c>
      <c r="B30" s="52">
        <v>130672.19</v>
      </c>
      <c r="C30" s="52">
        <v>58200.26</v>
      </c>
      <c r="D30" s="52">
        <v>35796.980000000003</v>
      </c>
      <c r="E30" s="52">
        <v>6861.86</v>
      </c>
      <c r="F30" s="154">
        <v>231531.29</v>
      </c>
    </row>
    <row r="31" spans="1:6">
      <c r="A31" s="19" t="s">
        <v>10</v>
      </c>
      <c r="B31" s="52">
        <v>28692.67</v>
      </c>
      <c r="C31" s="52">
        <v>12946.65</v>
      </c>
      <c r="D31" s="52">
        <v>18058.63</v>
      </c>
      <c r="E31" s="52">
        <v>8195.48</v>
      </c>
      <c r="F31" s="154">
        <v>67893.429999999993</v>
      </c>
    </row>
    <row r="32" spans="1:6">
      <c r="A32" s="19" t="s">
        <v>11</v>
      </c>
      <c r="B32" s="52">
        <v>216245.71</v>
      </c>
      <c r="C32" s="52">
        <v>49186.48</v>
      </c>
      <c r="D32" s="52">
        <v>22608.78</v>
      </c>
      <c r="E32" s="52">
        <v>4924.3500000000004</v>
      </c>
      <c r="F32" s="154">
        <v>292965.31999999995</v>
      </c>
    </row>
    <row r="33" spans="1:7" ht="21" customHeight="1">
      <c r="A33" s="7" t="s">
        <v>25</v>
      </c>
      <c r="B33" s="181">
        <v>1974314.89</v>
      </c>
      <c r="C33" s="183">
        <v>844236.68</v>
      </c>
      <c r="D33" s="181">
        <v>229347.81000000003</v>
      </c>
      <c r="E33" s="181">
        <v>76103.59</v>
      </c>
      <c r="F33" s="182">
        <v>3124002.9699999997</v>
      </c>
    </row>
    <row r="34" spans="1:7" s="5" customFormat="1" ht="17.25" customHeight="1">
      <c r="A34" s="5" t="s">
        <v>0</v>
      </c>
      <c r="F34" s="166"/>
      <c r="G34" s="30"/>
    </row>
    <row r="35" spans="1:7" ht="12.5">
      <c r="A35" s="5" t="s">
        <v>0</v>
      </c>
    </row>
    <row r="36" spans="1:7" ht="12.5">
      <c r="A36" s="5"/>
    </row>
    <row r="37" spans="1:7" ht="12.5">
      <c r="A37" s="5"/>
    </row>
    <row r="38" spans="1:7" ht="12.5">
      <c r="A38" s="5" t="s">
        <v>175</v>
      </c>
    </row>
    <row r="39" spans="1:7" ht="12.5">
      <c r="A39" s="5" t="s">
        <v>94</v>
      </c>
    </row>
    <row r="40" spans="1:7" ht="12.5">
      <c r="A40" s="5" t="s">
        <v>226</v>
      </c>
    </row>
    <row r="41" spans="1:7" ht="12.5">
      <c r="A41" s="2"/>
    </row>
    <row r="42" spans="1:7" ht="12.5">
      <c r="A42" s="2"/>
    </row>
  </sheetData>
  <phoneticPr fontId="3" type="noConversion"/>
  <hyperlinks>
    <hyperlink ref="D1" location="Contenu!A1" display="retour" xr:uid="{00000000-0004-0000-0E00-000000000000}"/>
  </hyperlinks>
  <pageMargins left="0.78740157499999996" right="0.78740157499999996" top="0.984251969" bottom="0.984251969" header="0.4921259845" footer="0.4921259845"/>
  <pageSetup paperSize="9" scale="7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5">
    <tabColor theme="9" tint="0.39997558519241921"/>
    <pageSetUpPr fitToPage="1"/>
  </sheetPr>
  <dimension ref="A1:M95"/>
  <sheetViews>
    <sheetView zoomScale="62" zoomScaleNormal="62" workbookViewId="0">
      <pane ySplit="4" topLeftCell="A5" activePane="bottomLeft" state="frozen"/>
      <selection activeCell="A34" sqref="A34"/>
      <selection pane="bottomLeft" activeCell="P10" sqref="P10"/>
    </sheetView>
  </sheetViews>
  <sheetFormatPr baseColWidth="10" defaultColWidth="11.453125" defaultRowHeight="13"/>
  <cols>
    <col min="1" max="1" width="1.1796875" style="7" customWidth="1"/>
    <col min="2" max="2" width="35.26953125" style="7" customWidth="1"/>
    <col min="3" max="3" width="8.1796875" style="7" bestFit="1" customWidth="1"/>
    <col min="4" max="5" width="18.453125" style="2" customWidth="1"/>
    <col min="6" max="6" width="21.81640625" style="54" customWidth="1"/>
    <col min="7" max="7" width="18.453125" style="2" customWidth="1"/>
    <col min="8" max="8" width="18.453125" style="54" customWidth="1"/>
    <col min="9" max="9" width="18.453125" style="2" customWidth="1"/>
    <col min="10" max="10" width="18.453125" style="54" customWidth="1"/>
    <col min="11" max="12" width="18.453125" style="2" customWidth="1"/>
    <col min="13" max="13" width="18.453125" style="54" customWidth="1"/>
    <col min="14" max="16384" width="11.453125" style="2"/>
  </cols>
  <sheetData>
    <row r="1" spans="1:13">
      <c r="A1" s="7" t="s">
        <v>236</v>
      </c>
      <c r="L1" s="31" t="s">
        <v>54</v>
      </c>
    </row>
    <row r="2" spans="1:13">
      <c r="A2" s="29"/>
    </row>
    <row r="3" spans="1:13">
      <c r="A3" s="167"/>
      <c r="B3" s="167"/>
      <c r="C3" s="168"/>
      <c r="D3" s="229" t="s">
        <v>19</v>
      </c>
      <c r="E3" s="229"/>
      <c r="F3" s="229"/>
      <c r="G3" s="229"/>
      <c r="H3" s="229"/>
      <c r="I3" s="229"/>
      <c r="J3" s="229"/>
      <c r="K3" s="229"/>
      <c r="L3" s="229"/>
      <c r="M3" s="175" t="s">
        <v>32</v>
      </c>
    </row>
    <row r="4" spans="1:13" ht="32.25" customHeight="1">
      <c r="A4" s="7" t="s">
        <v>0</v>
      </c>
      <c r="D4" s="8" t="s">
        <v>23</v>
      </c>
      <c r="E4" s="193" t="s">
        <v>172</v>
      </c>
      <c r="F4" s="8" t="s">
        <v>205</v>
      </c>
      <c r="G4" s="193" t="s">
        <v>172</v>
      </c>
      <c r="H4" s="8" t="s">
        <v>24</v>
      </c>
      <c r="I4" s="193" t="s">
        <v>172</v>
      </c>
      <c r="J4" s="8" t="s">
        <v>17</v>
      </c>
      <c r="K4" s="193" t="s">
        <v>172</v>
      </c>
      <c r="L4" s="169" t="s">
        <v>14</v>
      </c>
      <c r="M4" s="170" t="s">
        <v>84</v>
      </c>
    </row>
    <row r="5" spans="1:13" s="65" customFormat="1">
      <c r="A5" s="64" t="s">
        <v>26</v>
      </c>
      <c r="B5" s="64"/>
      <c r="C5" s="64"/>
      <c r="D5" s="81"/>
      <c r="E5" s="194"/>
      <c r="F5" s="81"/>
      <c r="G5" s="194"/>
      <c r="H5" s="81"/>
      <c r="I5" s="194"/>
      <c r="J5" s="81"/>
      <c r="K5" s="194"/>
      <c r="L5" s="171"/>
      <c r="M5" s="171"/>
    </row>
    <row r="6" spans="1:13" s="65" customFormat="1">
      <c r="A6" s="64"/>
      <c r="B6" s="66" t="s">
        <v>1</v>
      </c>
      <c r="C6" s="66"/>
      <c r="D6" s="78">
        <v>19872</v>
      </c>
      <c r="E6" s="195">
        <v>9.3662218182630586</v>
      </c>
      <c r="F6" s="78">
        <v>17479</v>
      </c>
      <c r="G6" s="195">
        <v>17.095506754285172</v>
      </c>
      <c r="H6" s="78">
        <v>3410.6</v>
      </c>
      <c r="I6" s="195">
        <v>12.476496367454143</v>
      </c>
      <c r="J6" s="78">
        <v>371.71</v>
      </c>
      <c r="K6" s="195">
        <v>13.817239674521133</v>
      </c>
      <c r="L6" s="151">
        <v>41133.31</v>
      </c>
      <c r="M6" s="154">
        <v>11.942211431902253</v>
      </c>
    </row>
    <row r="7" spans="1:13" s="65" customFormat="1">
      <c r="A7" s="64"/>
      <c r="B7" s="66" t="s">
        <v>2</v>
      </c>
      <c r="C7" s="66"/>
      <c r="D7" s="78">
        <v>45011.360000000001</v>
      </c>
      <c r="E7" s="195">
        <v>21.215095717677794</v>
      </c>
      <c r="F7" s="78">
        <v>26598.880000000001</v>
      </c>
      <c r="G7" s="195">
        <v>26.015294507490175</v>
      </c>
      <c r="H7" s="78">
        <v>6165.98</v>
      </c>
      <c r="I7" s="195">
        <v>22.556097775111386</v>
      </c>
      <c r="J7" s="78">
        <v>224.07</v>
      </c>
      <c r="K7" s="195">
        <v>8.3291514725725708</v>
      </c>
      <c r="L7" s="151">
        <v>78000.290000000008</v>
      </c>
      <c r="M7" s="154">
        <v>22.645781604487727</v>
      </c>
    </row>
    <row r="8" spans="1:13" s="65" customFormat="1">
      <c r="A8" s="64"/>
      <c r="B8" s="66" t="s">
        <v>3</v>
      </c>
      <c r="C8" s="66"/>
      <c r="D8" s="78">
        <v>12268.92</v>
      </c>
      <c r="E8" s="195">
        <v>5.782680464498994</v>
      </c>
      <c r="F8" s="78">
        <v>3617.34</v>
      </c>
      <c r="G8" s="195">
        <v>3.5379747355424183</v>
      </c>
      <c r="H8" s="78">
        <v>116.52</v>
      </c>
      <c r="I8" s="195">
        <v>0.42624797887050864</v>
      </c>
      <c r="J8" s="78">
        <v>58.4</v>
      </c>
      <c r="K8" s="195">
        <v>2.1708503860322135</v>
      </c>
      <c r="L8" s="151">
        <v>16061.18</v>
      </c>
      <c r="M8" s="154">
        <v>4.6630336193668782</v>
      </c>
    </row>
    <row r="9" spans="1:13" s="65" customFormat="1">
      <c r="A9" s="64"/>
      <c r="B9" s="66" t="s">
        <v>4</v>
      </c>
      <c r="C9" s="66"/>
      <c r="D9" s="78">
        <v>19912.09</v>
      </c>
      <c r="E9" s="195">
        <v>9.3851173412448503</v>
      </c>
      <c r="F9" s="78">
        <v>19731.95</v>
      </c>
      <c r="G9" s="195">
        <v>19.299026517547759</v>
      </c>
      <c r="H9" s="78">
        <v>509.02</v>
      </c>
      <c r="I9" s="195">
        <v>1.8620730020997796</v>
      </c>
      <c r="J9" s="78">
        <v>558.38</v>
      </c>
      <c r="K9" s="195">
        <v>20.756154769737456</v>
      </c>
      <c r="L9" s="151">
        <v>40711.439999999995</v>
      </c>
      <c r="M9" s="154">
        <v>11.819730145159788</v>
      </c>
    </row>
    <row r="10" spans="1:13" s="65" customFormat="1">
      <c r="A10" s="64"/>
      <c r="B10" s="66" t="s">
        <v>5</v>
      </c>
      <c r="C10" s="66"/>
      <c r="D10" s="78">
        <v>19226.099999999999</v>
      </c>
      <c r="E10" s="195">
        <v>9.0617913295142607</v>
      </c>
      <c r="F10" s="78">
        <v>7867.68</v>
      </c>
      <c r="G10" s="195">
        <v>7.6950613067426259</v>
      </c>
      <c r="H10" s="78">
        <v>6481.2</v>
      </c>
      <c r="I10" s="195">
        <v>23.709220740263824</v>
      </c>
      <c r="J10" s="78">
        <v>277.55</v>
      </c>
      <c r="K10" s="195">
        <v>10.317115148000701</v>
      </c>
      <c r="L10" s="151">
        <v>33852.53</v>
      </c>
      <c r="M10" s="154">
        <v>9.828386550093196</v>
      </c>
    </row>
    <row r="11" spans="1:13" s="65" customFormat="1">
      <c r="A11" s="64"/>
      <c r="B11" s="66" t="s">
        <v>6</v>
      </c>
      <c r="C11" s="66"/>
      <c r="D11" s="78">
        <v>9754.01</v>
      </c>
      <c r="E11" s="195">
        <v>4.5973340014873223</v>
      </c>
      <c r="F11" s="78">
        <v>4851.83</v>
      </c>
      <c r="G11" s="195">
        <v>4.745379743443185</v>
      </c>
      <c r="H11" s="78">
        <v>490.9</v>
      </c>
      <c r="I11" s="195">
        <v>1.7957872710910805</v>
      </c>
      <c r="J11" s="78">
        <v>180.07</v>
      </c>
      <c r="K11" s="195">
        <v>6.6935792639181626</v>
      </c>
      <c r="L11" s="151">
        <v>15276.81</v>
      </c>
      <c r="M11" s="154">
        <v>4.4353079055636089</v>
      </c>
    </row>
    <row r="12" spans="1:13" s="65" customFormat="1">
      <c r="A12" s="64"/>
      <c r="B12" s="66" t="s">
        <v>7</v>
      </c>
      <c r="C12" s="66"/>
      <c r="D12" s="78">
        <v>40837.29</v>
      </c>
      <c r="E12" s="195">
        <v>19.247741374634451</v>
      </c>
      <c r="F12" s="78">
        <v>6019.13</v>
      </c>
      <c r="G12" s="195">
        <v>5.8870689152652043</v>
      </c>
      <c r="H12" s="78">
        <v>1424.79</v>
      </c>
      <c r="I12" s="195">
        <v>5.2120997066161348</v>
      </c>
      <c r="J12" s="78">
        <v>894.1</v>
      </c>
      <c r="K12" s="195">
        <v>33.235570721770586</v>
      </c>
      <c r="L12" s="151">
        <v>49175.31</v>
      </c>
      <c r="M12" s="154">
        <v>14.277040900655386</v>
      </c>
    </row>
    <row r="13" spans="1:13" s="65" customFormat="1">
      <c r="A13" s="64"/>
      <c r="B13" s="66" t="s">
        <v>9</v>
      </c>
      <c r="C13" s="66"/>
      <c r="D13" s="78">
        <v>11761.97</v>
      </c>
      <c r="E13" s="195">
        <v>5.5437409440295671</v>
      </c>
      <c r="F13" s="78">
        <v>6201.7</v>
      </c>
      <c r="G13" s="195">
        <v>6.0656332878339922</v>
      </c>
      <c r="H13" s="78">
        <v>5215.08</v>
      </c>
      <c r="I13" s="195">
        <v>19.077560158324857</v>
      </c>
      <c r="J13" s="78">
        <v>102.71</v>
      </c>
      <c r="K13" s="195">
        <v>3.8179459443385046</v>
      </c>
      <c r="L13" s="151">
        <v>23281.46</v>
      </c>
      <c r="M13" s="154">
        <v>6.7592935692113043</v>
      </c>
    </row>
    <row r="14" spans="1:13" s="65" customFormat="1">
      <c r="A14" s="64"/>
      <c r="B14" s="66" t="s">
        <v>11</v>
      </c>
      <c r="C14" s="66"/>
      <c r="D14" s="78">
        <v>33522.92</v>
      </c>
      <c r="E14" s="195">
        <v>15.800277008649712</v>
      </c>
      <c r="F14" s="78">
        <v>9875.73</v>
      </c>
      <c r="G14" s="195">
        <v>9.6590542318494599</v>
      </c>
      <c r="H14" s="78">
        <v>3522.11</v>
      </c>
      <c r="I14" s="195">
        <v>12.884417000168273</v>
      </c>
      <c r="J14" s="78">
        <v>23.2</v>
      </c>
      <c r="K14" s="195">
        <v>0.86239261910868759</v>
      </c>
      <c r="L14" s="151">
        <v>46943.959999999992</v>
      </c>
      <c r="M14" s="154">
        <v>13.629214273559848</v>
      </c>
    </row>
    <row r="15" spans="1:13" s="64" customFormat="1" ht="20.25" customHeight="1">
      <c r="B15" s="64" t="s">
        <v>237</v>
      </c>
      <c r="D15" s="71">
        <v>212166.65999999997</v>
      </c>
      <c r="E15" s="196">
        <v>100.00000000000003</v>
      </c>
      <c r="F15" s="71">
        <v>102243.24</v>
      </c>
      <c r="G15" s="196">
        <v>100</v>
      </c>
      <c r="H15" s="71">
        <v>27336.200000000004</v>
      </c>
      <c r="I15" s="196">
        <v>99.999999999999972</v>
      </c>
      <c r="J15" s="71">
        <v>2690.1899999999996</v>
      </c>
      <c r="K15" s="196">
        <v>100.00000000000001</v>
      </c>
      <c r="L15" s="154">
        <v>344436.29000000004</v>
      </c>
      <c r="M15" s="154">
        <v>100</v>
      </c>
    </row>
    <row r="16" spans="1:13" s="65" customFormat="1">
      <c r="A16" s="64" t="s">
        <v>0</v>
      </c>
      <c r="B16" s="64"/>
      <c r="C16" s="64"/>
      <c r="D16" s="81"/>
      <c r="E16" s="194"/>
      <c r="F16" s="81"/>
      <c r="G16" s="194"/>
      <c r="H16" s="81"/>
      <c r="I16" s="194"/>
      <c r="J16" s="81"/>
      <c r="K16" s="194"/>
      <c r="L16" s="154"/>
      <c r="M16" s="154"/>
    </row>
    <row r="17" spans="1:13" s="65" customFormat="1">
      <c r="A17" s="64" t="s">
        <v>27</v>
      </c>
      <c r="B17" s="64"/>
      <c r="C17" s="64"/>
      <c r="D17" s="81"/>
      <c r="E17" s="194"/>
      <c r="F17" s="81"/>
      <c r="G17" s="194"/>
      <c r="H17" s="81"/>
      <c r="I17" s="194"/>
      <c r="J17" s="81"/>
      <c r="K17" s="194"/>
      <c r="L17" s="171"/>
      <c r="M17" s="154"/>
    </row>
    <row r="18" spans="1:13" s="65" customFormat="1">
      <c r="A18" s="64"/>
      <c r="B18" s="66" t="s">
        <v>1</v>
      </c>
      <c r="C18" s="66"/>
      <c r="D18" s="78">
        <v>43118.47</v>
      </c>
      <c r="E18" s="195">
        <v>6.7071011993755318</v>
      </c>
      <c r="F18" s="78">
        <v>10990.55</v>
      </c>
      <c r="G18" s="195">
        <v>5.0952067537456811</v>
      </c>
      <c r="H18" s="78">
        <v>1318.75</v>
      </c>
      <c r="I18" s="195">
        <v>3.8638993285385337</v>
      </c>
      <c r="J18" s="78">
        <v>1737.08</v>
      </c>
      <c r="K18" s="195">
        <v>7.1026085448991356</v>
      </c>
      <c r="L18" s="151">
        <v>57164.850000000006</v>
      </c>
      <c r="M18" s="154">
        <v>6.2327529656353793</v>
      </c>
    </row>
    <row r="19" spans="1:13" s="65" customFormat="1">
      <c r="A19" s="64"/>
      <c r="B19" s="66" t="s">
        <v>2</v>
      </c>
      <c r="C19" s="66"/>
      <c r="D19" s="78">
        <v>134720.63</v>
      </c>
      <c r="E19" s="195">
        <v>20.955866454761203</v>
      </c>
      <c r="F19" s="78">
        <v>81875.62</v>
      </c>
      <c r="G19" s="195">
        <v>37.957446350830033</v>
      </c>
      <c r="H19" s="78">
        <v>1994.34</v>
      </c>
      <c r="I19" s="195">
        <v>5.8433584734616408</v>
      </c>
      <c r="J19" s="78">
        <v>4243.49</v>
      </c>
      <c r="K19" s="195">
        <v>17.350869467263472</v>
      </c>
      <c r="L19" s="151">
        <v>222834.08</v>
      </c>
      <c r="M19" s="154">
        <v>24.295870153855581</v>
      </c>
    </row>
    <row r="20" spans="1:13" s="65" customFormat="1">
      <c r="A20" s="64"/>
      <c r="B20" s="66" t="s">
        <v>3</v>
      </c>
      <c r="C20" s="66"/>
      <c r="D20" s="78">
        <v>26557.49</v>
      </c>
      <c r="E20" s="195">
        <v>4.1310318532035968</v>
      </c>
      <c r="F20" s="78">
        <v>20485.689999999999</v>
      </c>
      <c r="G20" s="195">
        <v>9.4971430950353124</v>
      </c>
      <c r="H20" s="78">
        <v>784.31</v>
      </c>
      <c r="I20" s="195">
        <v>2.2980055980026974</v>
      </c>
      <c r="J20" s="78">
        <v>1256.9000000000001</v>
      </c>
      <c r="K20" s="195">
        <v>5.1392386534205245</v>
      </c>
      <c r="L20" s="151">
        <v>49084.39</v>
      </c>
      <c r="M20" s="154">
        <v>5.3517306061137839</v>
      </c>
    </row>
    <row r="21" spans="1:13" s="65" customFormat="1">
      <c r="A21" s="64"/>
      <c r="B21" s="66" t="s">
        <v>4</v>
      </c>
      <c r="C21" s="66"/>
      <c r="D21" s="78">
        <v>4777.2299999999996</v>
      </c>
      <c r="E21" s="195">
        <v>0.74310069588955197</v>
      </c>
      <c r="F21" s="78">
        <v>1920.57</v>
      </c>
      <c r="G21" s="195">
        <v>0.89037411549388734</v>
      </c>
      <c r="H21" s="78">
        <v>60.72</v>
      </c>
      <c r="I21" s="195">
        <v>0.17790784244842445</v>
      </c>
      <c r="J21" s="78">
        <v>204.66</v>
      </c>
      <c r="K21" s="195">
        <v>0.83681803071767402</v>
      </c>
      <c r="L21" s="151">
        <v>6963.1799999999994</v>
      </c>
      <c r="M21" s="154">
        <v>0.75920396529078549</v>
      </c>
    </row>
    <row r="22" spans="1:13" s="65" customFormat="1">
      <c r="A22" s="64"/>
      <c r="B22" s="66" t="s">
        <v>5</v>
      </c>
      <c r="C22" s="66"/>
      <c r="D22" s="78">
        <v>142826.70000000001</v>
      </c>
      <c r="E22" s="195">
        <v>22.216770003036967</v>
      </c>
      <c r="F22" s="78">
        <v>45489.53</v>
      </c>
      <c r="G22" s="195">
        <v>21.088895503929901</v>
      </c>
      <c r="H22" s="78">
        <v>11302.46</v>
      </c>
      <c r="I22" s="195">
        <v>33.115880648215075</v>
      </c>
      <c r="J22" s="78">
        <v>6332.51</v>
      </c>
      <c r="K22" s="195">
        <v>25.892497545685419</v>
      </c>
      <c r="L22" s="151">
        <v>205951.2</v>
      </c>
      <c r="M22" s="154">
        <v>22.455109259906482</v>
      </c>
    </row>
    <row r="23" spans="1:13" s="65" customFormat="1">
      <c r="A23" s="64"/>
      <c r="B23" s="66" t="s">
        <v>6</v>
      </c>
      <c r="C23" s="66"/>
      <c r="D23" s="78">
        <v>41072.78</v>
      </c>
      <c r="E23" s="195">
        <v>6.3888930196198368</v>
      </c>
      <c r="F23" s="78">
        <v>4967.96</v>
      </c>
      <c r="G23" s="195">
        <v>2.303140729475631</v>
      </c>
      <c r="H23" s="78">
        <v>1169.6099999999999</v>
      </c>
      <c r="I23" s="195">
        <v>3.4269234454232822</v>
      </c>
      <c r="J23" s="78">
        <v>1393.34</v>
      </c>
      <c r="K23" s="195">
        <v>5.6971173405656401</v>
      </c>
      <c r="L23" s="151">
        <v>48603.689999999995</v>
      </c>
      <c r="M23" s="154">
        <v>5.2993193017793727</v>
      </c>
    </row>
    <row r="24" spans="1:13" s="65" customFormat="1">
      <c r="A24" s="64"/>
      <c r="B24" s="66" t="s">
        <v>7</v>
      </c>
      <c r="C24" s="66"/>
      <c r="D24" s="78">
        <v>93366.27</v>
      </c>
      <c r="E24" s="195">
        <v>14.523173514696133</v>
      </c>
      <c r="F24" s="78">
        <v>6571.55</v>
      </c>
      <c r="G24" s="195">
        <v>3.0465632695886407</v>
      </c>
      <c r="H24" s="78">
        <v>1026.96</v>
      </c>
      <c r="I24" s="195">
        <v>3.0089630744537876</v>
      </c>
      <c r="J24" s="78">
        <v>2731.83</v>
      </c>
      <c r="K24" s="195">
        <v>11.169962869419834</v>
      </c>
      <c r="L24" s="151">
        <v>103696.61000000002</v>
      </c>
      <c r="M24" s="154">
        <v>11.306167225206318</v>
      </c>
    </row>
    <row r="25" spans="1:13" s="65" customFormat="1">
      <c r="A25" s="64"/>
      <c r="B25" s="66" t="s">
        <v>9</v>
      </c>
      <c r="C25" s="66"/>
      <c r="D25" s="78">
        <v>48265.4</v>
      </c>
      <c r="E25" s="195">
        <v>7.5077089291048544</v>
      </c>
      <c r="F25" s="78">
        <v>19702.73</v>
      </c>
      <c r="G25" s="195">
        <v>9.1341637100261277</v>
      </c>
      <c r="H25" s="78">
        <v>7886.8</v>
      </c>
      <c r="I25" s="195">
        <v>23.108095715122431</v>
      </c>
      <c r="J25" s="78">
        <v>3378.48</v>
      </c>
      <c r="K25" s="195">
        <v>13.813998731647841</v>
      </c>
      <c r="L25" s="151">
        <v>79233.41</v>
      </c>
      <c r="M25" s="154">
        <v>8.6389148428606735</v>
      </c>
    </row>
    <row r="26" spans="1:13" s="65" customFormat="1">
      <c r="A26" s="64"/>
      <c r="B26" s="66" t="s">
        <v>11</v>
      </c>
      <c r="C26" s="66"/>
      <c r="D26" s="78">
        <v>108172.91</v>
      </c>
      <c r="E26" s="195">
        <v>16.826354330312309</v>
      </c>
      <c r="F26" s="78">
        <v>23699.51</v>
      </c>
      <c r="G26" s="195">
        <v>10.987066471874776</v>
      </c>
      <c r="H26" s="78">
        <v>8586.08</v>
      </c>
      <c r="I26" s="195">
        <v>25.15696587433413</v>
      </c>
      <c r="J26" s="78">
        <v>3178.64</v>
      </c>
      <c r="K26" s="195">
        <v>12.996888816380471</v>
      </c>
      <c r="L26" s="151">
        <v>143637.14000000001</v>
      </c>
      <c r="M26" s="154">
        <v>15.660931679351634</v>
      </c>
    </row>
    <row r="27" spans="1:13" s="64" customFormat="1" ht="20.25" customHeight="1">
      <c r="B27" s="64" t="s">
        <v>238</v>
      </c>
      <c r="D27" s="71">
        <v>642877.88000000012</v>
      </c>
      <c r="E27" s="196">
        <v>99.999999999999986</v>
      </c>
      <c r="F27" s="71">
        <v>215703.71000000002</v>
      </c>
      <c r="G27" s="196">
        <v>100</v>
      </c>
      <c r="H27" s="71">
        <v>34130.03</v>
      </c>
      <c r="I27" s="196">
        <v>100.00000000000001</v>
      </c>
      <c r="J27" s="71">
        <v>24456.929999999997</v>
      </c>
      <c r="K27" s="196">
        <v>100.00000000000001</v>
      </c>
      <c r="L27" s="154">
        <v>917168.54999999993</v>
      </c>
      <c r="M27" s="154">
        <v>100.00000000000001</v>
      </c>
    </row>
    <row r="28" spans="1:13" s="65" customFormat="1">
      <c r="A28" s="64" t="s">
        <v>0</v>
      </c>
      <c r="B28" s="64"/>
      <c r="C28" s="64"/>
      <c r="D28" s="81"/>
      <c r="E28" s="194"/>
      <c r="F28" s="81"/>
      <c r="G28" s="194"/>
      <c r="H28" s="81"/>
      <c r="I28" s="194"/>
      <c r="J28" s="81"/>
      <c r="K28" s="194"/>
      <c r="L28" s="171"/>
      <c r="M28" s="154"/>
    </row>
    <row r="29" spans="1:13" s="65" customFormat="1">
      <c r="A29" s="64" t="s">
        <v>28</v>
      </c>
      <c r="B29" s="66"/>
      <c r="C29" s="66"/>
      <c r="D29" s="81"/>
      <c r="E29" s="194"/>
      <c r="F29" s="81"/>
      <c r="G29" s="194"/>
      <c r="H29" s="81"/>
      <c r="I29" s="194"/>
      <c r="J29" s="81"/>
      <c r="K29" s="194"/>
      <c r="L29" s="171"/>
      <c r="M29" s="154"/>
    </row>
    <row r="30" spans="1:13" s="65" customFormat="1">
      <c r="A30" s="64"/>
      <c r="B30" s="66" t="s">
        <v>1</v>
      </c>
      <c r="C30" s="66"/>
      <c r="D30" s="78">
        <v>15106.55</v>
      </c>
      <c r="E30" s="195">
        <v>6.2086007319684446</v>
      </c>
      <c r="F30" s="78">
        <v>9143.11</v>
      </c>
      <c r="G30" s="195">
        <v>8.7895723068451499</v>
      </c>
      <c r="H30" s="78">
        <v>2869.42</v>
      </c>
      <c r="I30" s="195">
        <v>8.2577871276229899</v>
      </c>
      <c r="J30" s="78">
        <v>246.92</v>
      </c>
      <c r="K30" s="195">
        <v>5.1647935609507138</v>
      </c>
      <c r="L30" s="151">
        <v>27366</v>
      </c>
      <c r="M30" s="154">
        <v>7.0737375229283863</v>
      </c>
    </row>
    <row r="31" spans="1:13" s="65" customFormat="1">
      <c r="A31" s="64"/>
      <c r="B31" s="66" t="s">
        <v>2</v>
      </c>
      <c r="C31" s="66"/>
      <c r="D31" s="78">
        <v>54629.18</v>
      </c>
      <c r="E31" s="195">
        <v>22.451901124666843</v>
      </c>
      <c r="F31" s="78">
        <v>35429.17</v>
      </c>
      <c r="G31" s="195">
        <v>34.059226180862858</v>
      </c>
      <c r="H31" s="78">
        <v>3104.17</v>
      </c>
      <c r="I31" s="195">
        <v>8.9333646060714216</v>
      </c>
      <c r="J31" s="78">
        <v>1136.78</v>
      </c>
      <c r="K31" s="195">
        <v>23.777879573212182</v>
      </c>
      <c r="L31" s="151">
        <v>94299.3</v>
      </c>
      <c r="M31" s="154">
        <v>24.37508210172772</v>
      </c>
    </row>
    <row r="32" spans="1:13">
      <c r="B32" s="66" t="s">
        <v>3</v>
      </c>
      <c r="C32" s="66"/>
      <c r="D32" s="78">
        <v>25303.56</v>
      </c>
      <c r="E32" s="195">
        <v>10.399442701173163</v>
      </c>
      <c r="F32" s="78">
        <v>21049.82</v>
      </c>
      <c r="G32" s="195">
        <v>20.235884172461578</v>
      </c>
      <c r="H32" s="78">
        <v>676.48</v>
      </c>
      <c r="I32" s="195">
        <v>1.9468142816647267</v>
      </c>
      <c r="J32" s="78">
        <v>14.97</v>
      </c>
      <c r="K32" s="195">
        <v>0.31312554514592655</v>
      </c>
      <c r="L32" s="151">
        <v>47044.830000000009</v>
      </c>
      <c r="M32" s="154">
        <v>12.160446511393227</v>
      </c>
    </row>
    <row r="33" spans="1:13">
      <c r="B33" s="66" t="s">
        <v>5</v>
      </c>
      <c r="C33" s="66"/>
      <c r="D33" s="78">
        <v>49774.9</v>
      </c>
      <c r="E33" s="195">
        <v>20.456853522058719</v>
      </c>
      <c r="F33" s="78">
        <v>9139.8799999999992</v>
      </c>
      <c r="G33" s="195">
        <v>8.786467201629188</v>
      </c>
      <c r="H33" s="78">
        <v>15786.85</v>
      </c>
      <c r="I33" s="195">
        <v>45.432333612965337</v>
      </c>
      <c r="J33" s="78">
        <v>582.78</v>
      </c>
      <c r="K33" s="195">
        <v>12.189933547103745</v>
      </c>
      <c r="L33" s="151">
        <v>75284.41</v>
      </c>
      <c r="M33" s="154">
        <v>19.459992542151756</v>
      </c>
    </row>
    <row r="34" spans="1:13">
      <c r="B34" s="19" t="s">
        <v>6</v>
      </c>
      <c r="C34" s="19"/>
      <c r="D34" s="78">
        <v>22528.32</v>
      </c>
      <c r="E34" s="195">
        <v>9.258854208407568</v>
      </c>
      <c r="F34" s="78">
        <v>6569.96</v>
      </c>
      <c r="G34" s="195">
        <v>6.3159185958694977</v>
      </c>
      <c r="H34" s="78">
        <v>364.59</v>
      </c>
      <c r="I34" s="195">
        <v>1.0492387342599083</v>
      </c>
      <c r="J34" s="78">
        <v>346.08</v>
      </c>
      <c r="K34" s="195">
        <v>7.2389103984036245</v>
      </c>
      <c r="L34" s="151">
        <v>29808.95</v>
      </c>
      <c r="M34" s="154">
        <v>7.705206757805164</v>
      </c>
    </row>
    <row r="35" spans="1:13">
      <c r="B35" s="19" t="s">
        <v>7</v>
      </c>
      <c r="C35" s="19"/>
      <c r="D35" s="78">
        <v>41990.55</v>
      </c>
      <c r="E35" s="195">
        <v>17.257584257541104</v>
      </c>
      <c r="F35" s="78">
        <v>3621.64</v>
      </c>
      <c r="G35" s="195">
        <v>3.4816016267290526</v>
      </c>
      <c r="H35" s="78">
        <v>213.63</v>
      </c>
      <c r="I35" s="195">
        <v>0.61479708933307053</v>
      </c>
      <c r="J35" s="78">
        <v>1500.39</v>
      </c>
      <c r="K35" s="195">
        <v>31.3834627041748</v>
      </c>
      <c r="L35" s="151">
        <v>47326.21</v>
      </c>
      <c r="M35" s="154">
        <v>12.233179401263925</v>
      </c>
    </row>
    <row r="36" spans="1:13">
      <c r="B36" s="19" t="s">
        <v>9</v>
      </c>
      <c r="C36" s="19"/>
      <c r="D36" s="78">
        <v>24313.72</v>
      </c>
      <c r="E36" s="195">
        <v>9.9926309970758247</v>
      </c>
      <c r="F36" s="78">
        <v>11638.36</v>
      </c>
      <c r="G36" s="195">
        <v>11.188338186141731</v>
      </c>
      <c r="H36" s="78">
        <v>8185.46</v>
      </c>
      <c r="I36" s="195">
        <v>23.556602456828514</v>
      </c>
      <c r="J36" s="78">
        <v>792.28</v>
      </c>
      <c r="K36" s="195">
        <v>16.572017829540059</v>
      </c>
      <c r="L36" s="151">
        <v>44929.82</v>
      </c>
      <c r="M36" s="154">
        <v>11.613745290960251</v>
      </c>
    </row>
    <row r="37" spans="1:13">
      <c r="B37" s="19" t="s">
        <v>10</v>
      </c>
      <c r="C37" s="19"/>
      <c r="D37" s="78">
        <v>9669.7199999999993</v>
      </c>
      <c r="E37" s="195">
        <v>3.9741324571083338</v>
      </c>
      <c r="F37" s="78">
        <v>7430.3</v>
      </c>
      <c r="G37" s="195">
        <v>7.1429917294609293</v>
      </c>
      <c r="H37" s="78">
        <v>3547.45</v>
      </c>
      <c r="I37" s="195">
        <v>10.209062091254044</v>
      </c>
      <c r="J37" s="78">
        <v>160.63</v>
      </c>
      <c r="K37" s="195">
        <v>3.3598768414689499</v>
      </c>
      <c r="L37" s="151">
        <v>20808.100000000002</v>
      </c>
      <c r="M37" s="154">
        <v>5.3786098717695738</v>
      </c>
    </row>
    <row r="38" spans="1:13" s="7" customFormat="1" ht="20.25" customHeight="1">
      <c r="B38" s="64" t="s">
        <v>239</v>
      </c>
      <c r="D38" s="22">
        <v>243316.5</v>
      </c>
      <c r="E38" s="196">
        <v>100</v>
      </c>
      <c r="F38" s="22">
        <v>104022.24000000002</v>
      </c>
      <c r="G38" s="196">
        <v>100.00000000000001</v>
      </c>
      <c r="H38" s="22">
        <v>34748.049999999996</v>
      </c>
      <c r="I38" s="196">
        <v>100</v>
      </c>
      <c r="J38" s="22">
        <v>4780.83</v>
      </c>
      <c r="K38" s="196">
        <v>100</v>
      </c>
      <c r="L38" s="154">
        <v>386867.62</v>
      </c>
      <c r="M38" s="154">
        <v>100</v>
      </c>
    </row>
    <row r="39" spans="1:13">
      <c r="A39" s="7" t="s">
        <v>0</v>
      </c>
      <c r="D39" s="106"/>
      <c r="E39" s="197"/>
      <c r="F39" s="106"/>
      <c r="G39" s="197"/>
      <c r="H39" s="106"/>
      <c r="I39" s="197"/>
      <c r="J39" s="105"/>
      <c r="K39" s="197"/>
      <c r="L39" s="171"/>
      <c r="M39" s="154"/>
    </row>
    <row r="40" spans="1:13">
      <c r="A40" s="64" t="s">
        <v>218</v>
      </c>
      <c r="B40" s="66"/>
      <c r="C40" s="66"/>
      <c r="D40" s="106"/>
      <c r="E40" s="195"/>
      <c r="F40" s="106"/>
      <c r="G40" s="195"/>
      <c r="H40" s="106"/>
      <c r="I40" s="195"/>
      <c r="J40" s="105"/>
      <c r="K40" s="195"/>
      <c r="L40" s="171"/>
      <c r="M40" s="154"/>
    </row>
    <row r="41" spans="1:13">
      <c r="A41" s="64"/>
      <c r="B41" s="66" t="s">
        <v>1</v>
      </c>
      <c r="C41" s="66"/>
      <c r="D41" s="78">
        <v>17283.189999999999</v>
      </c>
      <c r="E41" s="195">
        <v>8.7031427552508571</v>
      </c>
      <c r="F41" s="78">
        <v>3993.55</v>
      </c>
      <c r="G41" s="195">
        <v>5.6210836063610126</v>
      </c>
      <c r="H41" s="78">
        <v>2389.5500000000002</v>
      </c>
      <c r="I41" s="195">
        <v>7.1358181009176773</v>
      </c>
      <c r="J41" s="78">
        <v>508.26</v>
      </c>
      <c r="K41" s="195">
        <v>5.316855328937665</v>
      </c>
      <c r="L41" s="151">
        <v>24174.549999999996</v>
      </c>
      <c r="M41" s="154">
        <v>7.7314610664197145</v>
      </c>
    </row>
    <row r="42" spans="1:13">
      <c r="A42" s="64"/>
      <c r="B42" s="66" t="s">
        <v>2</v>
      </c>
      <c r="C42" s="66"/>
      <c r="D42" s="78">
        <v>55944.39</v>
      </c>
      <c r="E42" s="195">
        <v>28.171420468410552</v>
      </c>
      <c r="F42" s="78">
        <v>34907.69</v>
      </c>
      <c r="G42" s="195">
        <v>49.133989556893553</v>
      </c>
      <c r="H42" s="78">
        <v>3562.2</v>
      </c>
      <c r="I42" s="195">
        <v>10.637656144081081</v>
      </c>
      <c r="J42" s="78">
        <v>4620.8599999999997</v>
      </c>
      <c r="K42" s="195">
        <v>48.338338872378102</v>
      </c>
      <c r="L42" s="151">
        <v>99035.14</v>
      </c>
      <c r="M42" s="154">
        <v>31.673240209949132</v>
      </c>
    </row>
    <row r="43" spans="1:13">
      <c r="A43" s="64"/>
      <c r="B43" s="66" t="s">
        <v>5</v>
      </c>
      <c r="C43" s="66"/>
      <c r="D43" s="78">
        <v>34752.71</v>
      </c>
      <c r="E43" s="195">
        <v>17.500114056596846</v>
      </c>
      <c r="F43" s="78">
        <v>13378.19</v>
      </c>
      <c r="G43" s="195">
        <v>18.830345054345841</v>
      </c>
      <c r="H43" s="78">
        <v>18798.310000000001</v>
      </c>
      <c r="I43" s="195">
        <v>56.136645294997713</v>
      </c>
      <c r="J43" s="78">
        <v>1800.1</v>
      </c>
      <c r="K43" s="195">
        <v>18.830660051195629</v>
      </c>
      <c r="L43" s="151">
        <v>68729.310000000012</v>
      </c>
      <c r="M43" s="154">
        <v>21.980884210332409</v>
      </c>
    </row>
    <row r="44" spans="1:13">
      <c r="A44" s="64"/>
      <c r="B44" s="66" t="s">
        <v>6</v>
      </c>
      <c r="C44" s="66"/>
      <c r="D44" s="78">
        <v>25841.52</v>
      </c>
      <c r="E44" s="195">
        <v>13.012785115055159</v>
      </c>
      <c r="F44" s="78">
        <v>4828.03</v>
      </c>
      <c r="G44" s="195">
        <v>6.7956480534910435</v>
      </c>
      <c r="H44" s="78">
        <v>144.34</v>
      </c>
      <c r="I44" s="195">
        <v>0.43103679968465086</v>
      </c>
      <c r="J44" s="78">
        <v>0</v>
      </c>
      <c r="K44" s="195">
        <v>0</v>
      </c>
      <c r="L44" s="151">
        <v>30813.89</v>
      </c>
      <c r="M44" s="154">
        <v>9.854842834300527</v>
      </c>
    </row>
    <row r="45" spans="1:13">
      <c r="A45" s="64"/>
      <c r="B45" s="66" t="s">
        <v>7</v>
      </c>
      <c r="C45" s="66"/>
      <c r="D45" s="78">
        <v>42356.09</v>
      </c>
      <c r="E45" s="195">
        <v>21.328880711503682</v>
      </c>
      <c r="F45" s="78">
        <v>6286.68</v>
      </c>
      <c r="G45" s="195">
        <v>8.8487570924209411</v>
      </c>
      <c r="H45" s="78">
        <v>1126.18</v>
      </c>
      <c r="I45" s="195">
        <v>3.3630665308913685</v>
      </c>
      <c r="J45" s="78">
        <v>1633.75</v>
      </c>
      <c r="K45" s="195">
        <v>17.090489894250798</v>
      </c>
      <c r="L45" s="151">
        <v>51402.7</v>
      </c>
      <c r="M45" s="154">
        <v>16.43951898831013</v>
      </c>
    </row>
    <row r="46" spans="1:13" s="7" customFormat="1" ht="12.75" customHeight="1">
      <c r="A46" s="64"/>
      <c r="B46" s="66" t="s">
        <v>9</v>
      </c>
      <c r="C46" s="66"/>
      <c r="D46" s="78">
        <v>13947.43</v>
      </c>
      <c r="E46" s="195">
        <v>7.0233836669543344</v>
      </c>
      <c r="F46" s="78">
        <v>6214.56</v>
      </c>
      <c r="G46" s="195">
        <v>8.74724526718005</v>
      </c>
      <c r="H46" s="78">
        <v>5666.93</v>
      </c>
      <c r="I46" s="195">
        <v>16.922927610066083</v>
      </c>
      <c r="J46" s="78">
        <v>996.44</v>
      </c>
      <c r="K46" s="195">
        <v>10.423655853237804</v>
      </c>
      <c r="L46" s="151">
        <v>26825.360000000001</v>
      </c>
      <c r="M46" s="154">
        <v>8.5792383491189206</v>
      </c>
    </row>
    <row r="47" spans="1:13" s="7" customFormat="1" ht="12.75" customHeight="1">
      <c r="A47" s="64"/>
      <c r="B47" s="66" t="s">
        <v>10</v>
      </c>
      <c r="C47" s="66"/>
      <c r="D47" s="78">
        <v>8460.2900000000009</v>
      </c>
      <c r="E47" s="195">
        <v>4.2602732262285663</v>
      </c>
      <c r="F47" s="78">
        <v>1437.21</v>
      </c>
      <c r="G47" s="195">
        <v>2.0229313693075359</v>
      </c>
      <c r="H47" s="78">
        <v>1799.19</v>
      </c>
      <c r="I47" s="195">
        <v>5.3728495193614174</v>
      </c>
      <c r="J47" s="78">
        <v>0</v>
      </c>
      <c r="K47" s="195">
        <v>0</v>
      </c>
      <c r="L47" s="151">
        <v>11696.69</v>
      </c>
      <c r="M47" s="154">
        <v>3.7408143415691639</v>
      </c>
    </row>
    <row r="48" spans="1:13" ht="20.25" customHeight="1">
      <c r="A48" s="64"/>
      <c r="B48" s="64" t="s">
        <v>240</v>
      </c>
      <c r="C48" s="64"/>
      <c r="D48" s="22">
        <v>198585.62</v>
      </c>
      <c r="E48" s="196">
        <v>99.999999999999986</v>
      </c>
      <c r="F48" s="22">
        <v>71045.910000000018</v>
      </c>
      <c r="G48" s="196">
        <v>99.999999999999986</v>
      </c>
      <c r="H48" s="22">
        <v>33486.700000000004</v>
      </c>
      <c r="I48" s="196">
        <v>100</v>
      </c>
      <c r="J48" s="22">
        <v>9559.41</v>
      </c>
      <c r="K48" s="196">
        <v>99.999999999999986</v>
      </c>
      <c r="L48" s="154">
        <v>312677.64</v>
      </c>
      <c r="M48" s="154">
        <v>100</v>
      </c>
    </row>
    <row r="49" spans="1:13">
      <c r="A49" s="64" t="s">
        <v>0</v>
      </c>
      <c r="B49" s="64"/>
      <c r="C49" s="64"/>
      <c r="D49" s="106"/>
      <c r="E49" s="197"/>
      <c r="F49" s="106"/>
      <c r="G49" s="197"/>
      <c r="H49" s="106"/>
      <c r="I49" s="197"/>
      <c r="J49" s="105"/>
      <c r="K49" s="197"/>
      <c r="L49" s="171"/>
      <c r="M49" s="154"/>
    </row>
    <row r="50" spans="1:13">
      <c r="A50" s="64" t="s">
        <v>29</v>
      </c>
      <c r="B50" s="66"/>
      <c r="C50" s="66"/>
      <c r="D50" s="106"/>
      <c r="E50" s="197"/>
      <c r="F50" s="106"/>
      <c r="G50" s="197"/>
      <c r="H50" s="106"/>
      <c r="I50" s="197"/>
      <c r="J50" s="105"/>
      <c r="K50" s="197"/>
      <c r="L50" s="171"/>
      <c r="M50" s="154"/>
    </row>
    <row r="51" spans="1:13">
      <c r="A51" s="64"/>
      <c r="B51" s="66" t="s">
        <v>1</v>
      </c>
      <c r="C51" s="66"/>
      <c r="D51" s="78">
        <v>9458.3799999999992</v>
      </c>
      <c r="E51" s="195">
        <v>9.3347008150214528</v>
      </c>
      <c r="F51" s="78">
        <v>11014.03</v>
      </c>
      <c r="G51" s="195">
        <v>19.963545874251029</v>
      </c>
      <c r="H51" s="78">
        <v>1456.16</v>
      </c>
      <c r="I51" s="195">
        <v>7.6344706710727825</v>
      </c>
      <c r="J51" s="78">
        <v>1224.6400000000001</v>
      </c>
      <c r="K51" s="195">
        <v>31.942741779825038</v>
      </c>
      <c r="L51" s="151">
        <v>23153.21</v>
      </c>
      <c r="M51" s="172">
        <v>12.905698343951883</v>
      </c>
    </row>
    <row r="52" spans="1:13">
      <c r="A52" s="64"/>
      <c r="B52" s="66" t="s">
        <v>2</v>
      </c>
      <c r="C52" s="66"/>
      <c r="D52" s="78">
        <v>28652.98</v>
      </c>
      <c r="E52" s="195">
        <v>28.278309367861457</v>
      </c>
      <c r="F52" s="78">
        <v>30195.25</v>
      </c>
      <c r="G52" s="195">
        <v>54.730580773747519</v>
      </c>
      <c r="H52" s="78">
        <v>3389.37</v>
      </c>
      <c r="I52" s="195">
        <v>17.770056764650835</v>
      </c>
      <c r="J52" s="78">
        <v>406.82</v>
      </c>
      <c r="K52" s="195">
        <v>10.611237760377271</v>
      </c>
      <c r="L52" s="151">
        <v>62644.42</v>
      </c>
      <c r="M52" s="172">
        <v>34.918267810460243</v>
      </c>
    </row>
    <row r="53" spans="1:13">
      <c r="A53" s="64"/>
      <c r="B53" s="66" t="s">
        <v>3</v>
      </c>
      <c r="C53" s="66"/>
      <c r="D53" s="78">
        <v>0</v>
      </c>
      <c r="E53" s="195">
        <v>0</v>
      </c>
      <c r="F53" s="78">
        <v>3643.86</v>
      </c>
      <c r="G53" s="195">
        <v>6.604700211398403</v>
      </c>
      <c r="H53" s="78">
        <v>69.34</v>
      </c>
      <c r="I53" s="195">
        <v>0.36354122921395093</v>
      </c>
      <c r="J53" s="78">
        <v>101.58</v>
      </c>
      <c r="K53" s="195">
        <v>2.6495490184826784</v>
      </c>
      <c r="L53" s="151">
        <v>3814.78</v>
      </c>
      <c r="M53" s="172">
        <v>2.1263746983049332</v>
      </c>
    </row>
    <row r="54" spans="1:13">
      <c r="A54" s="64"/>
      <c r="B54" s="66" t="s">
        <v>5</v>
      </c>
      <c r="C54" s="66"/>
      <c r="D54" s="78">
        <v>18817.37</v>
      </c>
      <c r="E54" s="195">
        <v>18.571311268479409</v>
      </c>
      <c r="F54" s="78">
        <v>1766.75</v>
      </c>
      <c r="G54" s="195">
        <v>3.2023332670542031</v>
      </c>
      <c r="H54" s="78">
        <v>6936.03</v>
      </c>
      <c r="I54" s="195">
        <v>36.36476596574618</v>
      </c>
      <c r="J54" s="78">
        <v>1067.2</v>
      </c>
      <c r="K54" s="195">
        <v>27.836175551532921</v>
      </c>
      <c r="L54" s="151">
        <v>28587.35</v>
      </c>
      <c r="M54" s="172">
        <v>15.934711236712873</v>
      </c>
    </row>
    <row r="55" spans="1:13">
      <c r="A55" s="64"/>
      <c r="B55" s="66" t="s">
        <v>6</v>
      </c>
      <c r="C55" s="66"/>
      <c r="D55" s="78">
        <v>7935.26</v>
      </c>
      <c r="E55" s="195">
        <v>7.8314973588930821</v>
      </c>
      <c r="F55" s="78">
        <v>1184.25</v>
      </c>
      <c r="G55" s="195">
        <v>2.1465194122025979</v>
      </c>
      <c r="H55" s="78">
        <v>34.15</v>
      </c>
      <c r="I55" s="195">
        <v>0.17904431753182037</v>
      </c>
      <c r="J55" s="78">
        <v>13.34</v>
      </c>
      <c r="K55" s="195">
        <v>0.34795219439416153</v>
      </c>
      <c r="L55" s="151">
        <v>9167</v>
      </c>
      <c r="M55" s="172">
        <v>5.1097250324687984</v>
      </c>
    </row>
    <row r="56" spans="1:13">
      <c r="A56" s="64"/>
      <c r="B56" s="66" t="s">
        <v>7</v>
      </c>
      <c r="C56" s="66"/>
      <c r="D56" s="78">
        <v>11612.99</v>
      </c>
      <c r="E56" s="195">
        <v>11.461136813897941</v>
      </c>
      <c r="F56" s="78">
        <v>1204.9000000000001</v>
      </c>
      <c r="G56" s="195">
        <v>2.1839486930655778</v>
      </c>
      <c r="H56" s="78">
        <v>732.26</v>
      </c>
      <c r="I56" s="195">
        <v>3.8391505697174457</v>
      </c>
      <c r="J56" s="78">
        <v>588.20000000000005</v>
      </c>
      <c r="K56" s="195">
        <v>15.342239935730573</v>
      </c>
      <c r="L56" s="151">
        <v>14138.35</v>
      </c>
      <c r="M56" s="172">
        <v>7.8807767986042583</v>
      </c>
    </row>
    <row r="57" spans="1:13">
      <c r="A57" s="64"/>
      <c r="B57" s="66" t="s">
        <v>9</v>
      </c>
      <c r="C57" s="66"/>
      <c r="D57" s="78">
        <v>5563.6</v>
      </c>
      <c r="E57" s="195">
        <v>5.490849538129507</v>
      </c>
      <c r="F57" s="78">
        <v>1557.49</v>
      </c>
      <c r="G57" s="195">
        <v>2.8230378039361828</v>
      </c>
      <c r="H57" s="78">
        <v>1391.28</v>
      </c>
      <c r="I57" s="195">
        <v>7.2943126821572779</v>
      </c>
      <c r="J57" s="78">
        <v>26.8</v>
      </c>
      <c r="K57" s="195">
        <v>0.6990343935354969</v>
      </c>
      <c r="L57" s="151">
        <v>8539.17</v>
      </c>
      <c r="M57" s="172">
        <v>4.7597699035133179</v>
      </c>
    </row>
    <row r="58" spans="1:13" s="7" customFormat="1" ht="12.75" customHeight="1">
      <c r="A58" s="64"/>
      <c r="B58" s="66" t="s">
        <v>11</v>
      </c>
      <c r="C58" s="66"/>
      <c r="D58" s="78">
        <v>19284.36</v>
      </c>
      <c r="E58" s="195">
        <v>19.032194837717149</v>
      </c>
      <c r="F58" s="78">
        <v>4604.18</v>
      </c>
      <c r="G58" s="195">
        <v>8.345333964344487</v>
      </c>
      <c r="H58" s="78">
        <v>5064.8999999999996</v>
      </c>
      <c r="I58" s="195">
        <v>26.554657799909716</v>
      </c>
      <c r="J58" s="78">
        <v>405.28</v>
      </c>
      <c r="K58" s="195">
        <v>10.571069366121872</v>
      </c>
      <c r="L58" s="151">
        <v>29358.720000000001</v>
      </c>
      <c r="M58" s="172">
        <v>16.364676175983679</v>
      </c>
    </row>
    <row r="59" spans="1:13" ht="20.25" customHeight="1">
      <c r="A59" s="64"/>
      <c r="B59" s="64" t="s">
        <v>241</v>
      </c>
      <c r="C59" s="64"/>
      <c r="D59" s="22">
        <v>101324.94</v>
      </c>
      <c r="E59" s="198">
        <v>100</v>
      </c>
      <c r="F59" s="22">
        <v>55170.71</v>
      </c>
      <c r="G59" s="198">
        <v>100</v>
      </c>
      <c r="H59" s="22">
        <v>19073.489999999998</v>
      </c>
      <c r="I59" s="198">
        <v>100.00000000000001</v>
      </c>
      <c r="J59" s="22">
        <v>3833.8599999999997</v>
      </c>
      <c r="K59" s="198">
        <v>100.00000000000003</v>
      </c>
      <c r="L59" s="154">
        <v>179403.00000000003</v>
      </c>
      <c r="M59" s="154">
        <v>99.999999999999986</v>
      </c>
    </row>
    <row r="60" spans="1:13">
      <c r="A60" s="64" t="s">
        <v>0</v>
      </c>
      <c r="B60" s="64"/>
      <c r="C60" s="64"/>
      <c r="E60" s="199"/>
      <c r="F60" s="2"/>
      <c r="G60" s="199"/>
      <c r="H60" s="15"/>
      <c r="I60" s="199"/>
      <c r="J60" s="2"/>
      <c r="K60" s="199"/>
      <c r="L60" s="142"/>
      <c r="M60" s="152"/>
    </row>
    <row r="61" spans="1:13">
      <c r="A61" s="64" t="s">
        <v>209</v>
      </c>
      <c r="B61" s="66"/>
      <c r="C61" s="66"/>
      <c r="D61" s="106"/>
      <c r="E61" s="197"/>
      <c r="F61" s="106"/>
      <c r="G61" s="197"/>
      <c r="H61" s="106"/>
      <c r="I61" s="197"/>
      <c r="J61" s="105"/>
      <c r="K61" s="197"/>
      <c r="L61" s="171"/>
      <c r="M61" s="154"/>
    </row>
    <row r="62" spans="1:13">
      <c r="A62" s="64"/>
      <c r="B62" s="66" t="s">
        <v>1</v>
      </c>
      <c r="C62" s="66"/>
      <c r="D62" s="78">
        <v>20631.75</v>
      </c>
      <c r="E62" s="195">
        <v>18.839033247845041</v>
      </c>
      <c r="F62" s="78">
        <v>4045.57</v>
      </c>
      <c r="G62" s="195">
        <v>5.4291103713471385</v>
      </c>
      <c r="H62" s="78">
        <v>910.06</v>
      </c>
      <c r="I62" s="195">
        <v>9.4248428692301225</v>
      </c>
      <c r="J62" s="78">
        <v>862.16</v>
      </c>
      <c r="K62" s="195">
        <v>8.3555104153139119</v>
      </c>
      <c r="L62" s="151">
        <v>26449.54</v>
      </c>
      <c r="M62" s="154">
        <v>12.965037513971359</v>
      </c>
    </row>
    <row r="63" spans="1:13">
      <c r="A63" s="64"/>
      <c r="B63" s="66" t="s">
        <v>2</v>
      </c>
      <c r="C63" s="66"/>
      <c r="D63" s="78">
        <v>54875.83</v>
      </c>
      <c r="E63" s="195">
        <v>50.107605310896666</v>
      </c>
      <c r="F63" s="78">
        <v>57427.06</v>
      </c>
      <c r="G63" s="195">
        <v>77.066481865837062</v>
      </c>
      <c r="H63" s="78">
        <v>3631.8</v>
      </c>
      <c r="I63" s="195">
        <v>37.611964411654135</v>
      </c>
      <c r="J63" s="78">
        <v>5720.99</v>
      </c>
      <c r="K63" s="195">
        <v>55.444223265874939</v>
      </c>
      <c r="L63" s="151">
        <v>121655.68000000001</v>
      </c>
      <c r="M63" s="154">
        <v>59.633190406626923</v>
      </c>
    </row>
    <row r="64" spans="1:13">
      <c r="A64" s="64"/>
      <c r="B64" s="66" t="s">
        <v>5</v>
      </c>
      <c r="C64" s="66"/>
      <c r="D64" s="78">
        <v>13691.42</v>
      </c>
      <c r="E64" s="195">
        <v>12.501756593125185</v>
      </c>
      <c r="F64" s="78">
        <v>5354</v>
      </c>
      <c r="G64" s="195">
        <v>7.1850090168239786</v>
      </c>
      <c r="H64" s="78">
        <v>1918.01</v>
      </c>
      <c r="I64" s="195">
        <v>19.863462707527052</v>
      </c>
      <c r="J64" s="78">
        <v>2504.91</v>
      </c>
      <c r="K64" s="195">
        <v>24.276006303266183</v>
      </c>
      <c r="L64" s="151">
        <v>23468.339999999997</v>
      </c>
      <c r="M64" s="154">
        <v>11.503712672909794</v>
      </c>
    </row>
    <row r="65" spans="1:13">
      <c r="A65" s="64"/>
      <c r="B65" s="66" t="s">
        <v>9</v>
      </c>
      <c r="C65" s="66"/>
      <c r="D65" s="78">
        <v>12021.8</v>
      </c>
      <c r="E65" s="195">
        <v>10.977211816687557</v>
      </c>
      <c r="F65" s="78">
        <v>5120.38</v>
      </c>
      <c r="G65" s="195">
        <v>6.8714935505351438</v>
      </c>
      <c r="H65" s="78">
        <v>1853.11</v>
      </c>
      <c r="I65" s="195">
        <v>19.191339658263228</v>
      </c>
      <c r="J65" s="78">
        <v>589.53</v>
      </c>
      <c r="K65" s="195">
        <v>5.7133525739306057</v>
      </c>
      <c r="L65" s="151">
        <v>19584.82</v>
      </c>
      <c r="M65" s="154">
        <v>9.6000885461288359</v>
      </c>
    </row>
    <row r="66" spans="1:13" s="7" customFormat="1" ht="12.75" customHeight="1">
      <c r="A66" s="64"/>
      <c r="B66" s="66" t="s">
        <v>11</v>
      </c>
      <c r="C66" s="66"/>
      <c r="D66" s="78">
        <v>8295.17</v>
      </c>
      <c r="E66" s="195">
        <v>7.5743930314455508</v>
      </c>
      <c r="F66" s="78">
        <v>2569.25</v>
      </c>
      <c r="G66" s="195">
        <v>3.4479051954566691</v>
      </c>
      <c r="H66" s="78">
        <v>1342.99</v>
      </c>
      <c r="I66" s="195">
        <v>13.908390353325453</v>
      </c>
      <c r="J66" s="78">
        <v>640.87</v>
      </c>
      <c r="K66" s="195">
        <v>6.2109074416143493</v>
      </c>
      <c r="L66" s="151">
        <v>12848.28</v>
      </c>
      <c r="M66" s="154">
        <v>6.2979708603630877</v>
      </c>
    </row>
    <row r="67" spans="1:13" ht="20.25" customHeight="1">
      <c r="A67" s="64"/>
      <c r="B67" s="64" t="s">
        <v>242</v>
      </c>
      <c r="C67" s="64"/>
      <c r="D67" s="22">
        <v>109515.97</v>
      </c>
      <c r="E67" s="198">
        <v>100</v>
      </c>
      <c r="F67" s="22">
        <v>74516.260000000009</v>
      </c>
      <c r="G67" s="198">
        <v>100</v>
      </c>
      <c r="H67" s="22">
        <v>9655.9700000000012</v>
      </c>
      <c r="I67" s="198">
        <v>100</v>
      </c>
      <c r="J67" s="22">
        <v>10318.460000000001</v>
      </c>
      <c r="K67" s="198">
        <v>100</v>
      </c>
      <c r="L67" s="154">
        <v>204006.66</v>
      </c>
      <c r="M67" s="154">
        <v>100</v>
      </c>
    </row>
    <row r="68" spans="1:13">
      <c r="A68" s="64" t="s">
        <v>0</v>
      </c>
      <c r="B68" s="64"/>
      <c r="C68" s="64"/>
      <c r="D68" s="54"/>
      <c r="E68" s="197"/>
      <c r="G68" s="197"/>
      <c r="I68" s="197"/>
      <c r="J68" s="52"/>
      <c r="K68" s="197"/>
      <c r="L68" s="142"/>
      <c r="M68" s="152"/>
    </row>
    <row r="69" spans="1:13">
      <c r="A69" s="64" t="s">
        <v>207</v>
      </c>
      <c r="B69" s="64"/>
      <c r="C69" s="64"/>
      <c r="D69" s="54"/>
      <c r="E69" s="197"/>
      <c r="G69" s="197"/>
      <c r="I69" s="197"/>
      <c r="J69" s="52"/>
      <c r="K69" s="197"/>
      <c r="L69" s="142"/>
      <c r="M69" s="152"/>
    </row>
    <row r="70" spans="1:13">
      <c r="A70" s="64"/>
      <c r="B70" s="66" t="s">
        <v>1</v>
      </c>
      <c r="C70" s="64"/>
      <c r="D70" s="205">
        <v>4639.91</v>
      </c>
      <c r="E70" s="197">
        <v>10.81771126828701</v>
      </c>
      <c r="F70" s="54">
        <v>1617.3</v>
      </c>
      <c r="G70" s="197">
        <v>10.021278098677337</v>
      </c>
      <c r="H70" s="54">
        <v>244.27</v>
      </c>
      <c r="I70" s="197">
        <v>3.1084687225207777</v>
      </c>
      <c r="J70" s="52">
        <v>199.85</v>
      </c>
      <c r="K70" s="197">
        <v>11.478177964884873</v>
      </c>
      <c r="L70" s="203">
        <v>6701.3300000000008</v>
      </c>
      <c r="M70" s="203">
        <v>9.7644623420820622</v>
      </c>
    </row>
    <row r="71" spans="1:13">
      <c r="A71" s="64"/>
      <c r="B71" s="66" t="s">
        <v>2</v>
      </c>
      <c r="C71" s="64"/>
      <c r="D71" s="106">
        <v>14966.47</v>
      </c>
      <c r="E71" s="197">
        <v>34.893554220982622</v>
      </c>
      <c r="F71" s="54">
        <v>2461.27</v>
      </c>
      <c r="G71" s="197">
        <v>15.250770510067131</v>
      </c>
      <c r="H71" s="54">
        <v>619.99</v>
      </c>
      <c r="I71" s="197">
        <v>7.8897102520803086</v>
      </c>
      <c r="J71" s="52">
        <v>389.33</v>
      </c>
      <c r="K71" s="197">
        <v>22.360765709625358</v>
      </c>
      <c r="L71" s="203">
        <v>18437.060000000001</v>
      </c>
      <c r="M71" s="203">
        <v>26.864514666298707</v>
      </c>
    </row>
    <row r="72" spans="1:13">
      <c r="A72" s="64"/>
      <c r="B72" s="66" t="s">
        <v>5</v>
      </c>
      <c r="C72" s="64"/>
      <c r="D72" s="106">
        <v>23285.41</v>
      </c>
      <c r="E72" s="197">
        <v>54.288734510730386</v>
      </c>
      <c r="F72" s="54">
        <v>12060.09</v>
      </c>
      <c r="G72" s="197">
        <v>74.72795139125553</v>
      </c>
      <c r="H72" s="54">
        <v>6993.95</v>
      </c>
      <c r="I72" s="197">
        <v>89.001821025398911</v>
      </c>
      <c r="J72" s="52">
        <v>1151.95</v>
      </c>
      <c r="K72" s="197">
        <v>66.161056325489767</v>
      </c>
      <c r="L72" s="203">
        <v>43491.399999999994</v>
      </c>
      <c r="M72" s="203">
        <v>63.371022991619228</v>
      </c>
    </row>
    <row r="73" spans="1:13" ht="20.25" customHeight="1">
      <c r="A73" s="64"/>
      <c r="B73" s="64" t="s">
        <v>208</v>
      </c>
      <c r="C73" s="64"/>
      <c r="D73" s="204">
        <v>42891.789999999994</v>
      </c>
      <c r="E73" s="197">
        <v>100.00000000000003</v>
      </c>
      <c r="F73" s="204">
        <v>16138.66</v>
      </c>
      <c r="G73" s="197">
        <v>100</v>
      </c>
      <c r="H73" s="204">
        <v>7858.21</v>
      </c>
      <c r="I73" s="197">
        <v>100</v>
      </c>
      <c r="J73" s="51">
        <v>1741.13</v>
      </c>
      <c r="K73" s="197">
        <v>100</v>
      </c>
      <c r="L73" s="203">
        <v>68629.789999999994</v>
      </c>
      <c r="M73" s="203">
        <v>100</v>
      </c>
    </row>
    <row r="74" spans="1:13">
      <c r="A74" s="64"/>
      <c r="B74" s="64"/>
      <c r="C74" s="64"/>
      <c r="D74" s="54"/>
      <c r="E74" s="197"/>
      <c r="G74" s="197"/>
      <c r="I74" s="197"/>
      <c r="J74" s="52"/>
      <c r="K74" s="197"/>
      <c r="L74" s="142"/>
      <c r="M74" s="152"/>
    </row>
    <row r="75" spans="1:13">
      <c r="A75" s="64" t="s">
        <v>30</v>
      </c>
      <c r="B75" s="66"/>
      <c r="C75" s="66"/>
      <c r="D75" s="54"/>
      <c r="E75" s="197"/>
      <c r="G75" s="197"/>
      <c r="I75" s="197"/>
      <c r="J75" s="52"/>
      <c r="K75" s="197"/>
      <c r="L75" s="171"/>
      <c r="M75" s="154"/>
    </row>
    <row r="76" spans="1:13">
      <c r="A76" s="64"/>
      <c r="B76" s="66" t="s">
        <v>1</v>
      </c>
      <c r="C76" s="66"/>
      <c r="D76" s="78">
        <v>15477.72</v>
      </c>
      <c r="E76" s="195">
        <v>3.6535463315257415</v>
      </c>
      <c r="F76" s="78">
        <v>4801.5200000000004</v>
      </c>
      <c r="G76" s="195">
        <v>2.3376899435154335</v>
      </c>
      <c r="H76" s="78">
        <v>740.07</v>
      </c>
      <c r="I76" s="195">
        <v>1.1736127663036267</v>
      </c>
      <c r="J76" s="78">
        <v>233.56</v>
      </c>
      <c r="K76" s="195">
        <v>1.2474636525859659</v>
      </c>
      <c r="L76" s="151">
        <v>21252.87</v>
      </c>
      <c r="M76" s="154">
        <v>2.9899367255852267</v>
      </c>
    </row>
    <row r="77" spans="1:13">
      <c r="A77" s="64"/>
      <c r="B77" s="66" t="s">
        <v>2</v>
      </c>
      <c r="C77" s="66"/>
      <c r="D77" s="78">
        <v>67730.92</v>
      </c>
      <c r="E77" s="195">
        <v>15.988017246523615</v>
      </c>
      <c r="F77" s="78">
        <v>68052.3</v>
      </c>
      <c r="G77" s="195">
        <v>33.132253399568327</v>
      </c>
      <c r="H77" s="78">
        <v>5153.74</v>
      </c>
      <c r="I77" s="195">
        <v>8.1728688613369727</v>
      </c>
      <c r="J77" s="78">
        <v>1574.07</v>
      </c>
      <c r="K77" s="195">
        <v>8.4072405875406382</v>
      </c>
      <c r="L77" s="151">
        <v>142511.03</v>
      </c>
      <c r="M77" s="154">
        <v>20.049008082107406</v>
      </c>
    </row>
    <row r="78" spans="1:13">
      <c r="A78" s="64"/>
      <c r="B78" s="66" t="s">
        <v>3</v>
      </c>
      <c r="C78" s="66"/>
      <c r="D78" s="78">
        <v>62150.74</v>
      </c>
      <c r="E78" s="195">
        <v>14.670804752160535</v>
      </c>
      <c r="F78" s="78">
        <v>46965.05</v>
      </c>
      <c r="G78" s="195">
        <v>22.865618612793345</v>
      </c>
      <c r="H78" s="78">
        <v>2484.91</v>
      </c>
      <c r="I78" s="195">
        <v>3.9406030498676405</v>
      </c>
      <c r="J78" s="78">
        <v>2161.75</v>
      </c>
      <c r="K78" s="195">
        <v>11.546089017715842</v>
      </c>
      <c r="L78" s="151">
        <v>113762.45000000001</v>
      </c>
      <c r="M78" s="154">
        <v>16.004545609489597</v>
      </c>
    </row>
    <row r="79" spans="1:13">
      <c r="A79" s="64"/>
      <c r="B79" s="66" t="s">
        <v>5</v>
      </c>
      <c r="C79" s="66"/>
      <c r="D79" s="78">
        <v>69864.45</v>
      </c>
      <c r="E79" s="195">
        <v>16.491641210821982</v>
      </c>
      <c r="F79" s="78">
        <v>32511.29</v>
      </c>
      <c r="G79" s="195">
        <v>15.828595045675925</v>
      </c>
      <c r="H79" s="78">
        <v>21718.31</v>
      </c>
      <c r="I79" s="195">
        <v>34.441182426716011</v>
      </c>
      <c r="J79" s="78">
        <v>3394.55</v>
      </c>
      <c r="K79" s="195">
        <v>18.130577761113592</v>
      </c>
      <c r="L79" s="151">
        <v>127488.59999999999</v>
      </c>
      <c r="M79" s="154">
        <v>17.935593980175135</v>
      </c>
    </row>
    <row r="80" spans="1:13">
      <c r="A80" s="64"/>
      <c r="B80" s="66" t="s">
        <v>6</v>
      </c>
      <c r="C80" s="66"/>
      <c r="D80" s="78">
        <v>19545.919999999998</v>
      </c>
      <c r="E80" s="195">
        <v>4.6138529649260756</v>
      </c>
      <c r="F80" s="78">
        <v>5126.57</v>
      </c>
      <c r="G80" s="195">
        <v>2.4959452701910885</v>
      </c>
      <c r="H80" s="78">
        <v>3169.67</v>
      </c>
      <c r="I80" s="195">
        <v>5.0265044887235213</v>
      </c>
      <c r="J80" s="78">
        <v>44.19</v>
      </c>
      <c r="K80" s="195">
        <v>0.23602251587503784</v>
      </c>
      <c r="L80" s="151">
        <v>27886.349999999995</v>
      </c>
      <c r="M80" s="154">
        <v>3.9231605899590773</v>
      </c>
    </row>
    <row r="81" spans="1:13">
      <c r="A81" s="64"/>
      <c r="B81" s="66" t="s">
        <v>7</v>
      </c>
      <c r="C81" s="66"/>
      <c r="D81" s="78">
        <v>94849.12</v>
      </c>
      <c r="E81" s="195">
        <v>22.389321839679543</v>
      </c>
      <c r="F81" s="78">
        <v>22616.51</v>
      </c>
      <c r="G81" s="195">
        <v>11.011177290611355</v>
      </c>
      <c r="H81" s="78">
        <v>4442.1400000000003</v>
      </c>
      <c r="I81" s="195">
        <v>7.0444041965057265</v>
      </c>
      <c r="J81" s="78">
        <v>9.4700000000000006</v>
      </c>
      <c r="K81" s="195">
        <v>5.0580068462018755E-2</v>
      </c>
      <c r="L81" s="151">
        <v>121917.23999999999</v>
      </c>
      <c r="M81" s="154">
        <v>17.151793304056735</v>
      </c>
    </row>
    <row r="82" spans="1:13">
      <c r="A82" s="64"/>
      <c r="B82" s="66" t="s">
        <v>8</v>
      </c>
      <c r="C82" s="66"/>
      <c r="D82" s="78">
        <v>21685.37</v>
      </c>
      <c r="E82" s="195">
        <v>5.1188743569000064</v>
      </c>
      <c r="F82" s="78">
        <v>5040.7</v>
      </c>
      <c r="G82" s="195">
        <v>2.4541382100414544</v>
      </c>
      <c r="H82" s="78">
        <v>2947.29</v>
      </c>
      <c r="I82" s="195">
        <v>4.6738513518978149</v>
      </c>
      <c r="J82" s="78">
        <v>1618.4</v>
      </c>
      <c r="K82" s="195">
        <v>8.6440108552197614</v>
      </c>
      <c r="L82" s="151">
        <v>31291.760000000002</v>
      </c>
      <c r="M82" s="154">
        <v>4.4022469639252853</v>
      </c>
    </row>
    <row r="83" spans="1:13">
      <c r="A83" s="64"/>
      <c r="B83" s="66" t="s">
        <v>9</v>
      </c>
      <c r="C83" s="66"/>
      <c r="D83" s="78">
        <v>14798.27</v>
      </c>
      <c r="E83" s="195">
        <v>3.4931608189983692</v>
      </c>
      <c r="F83" s="78">
        <v>7765.04</v>
      </c>
      <c r="G83" s="195">
        <v>3.7805228175650791</v>
      </c>
      <c r="H83" s="78">
        <v>5598.31</v>
      </c>
      <c r="I83" s="195">
        <v>8.8778738304825975</v>
      </c>
      <c r="J83" s="78">
        <v>975.61</v>
      </c>
      <c r="K83" s="195">
        <v>5.2108152684509088</v>
      </c>
      <c r="L83" s="151">
        <v>29137.230000000003</v>
      </c>
      <c r="M83" s="154">
        <v>4.0991392719582649</v>
      </c>
    </row>
    <row r="84" spans="1:13">
      <c r="A84" s="64"/>
      <c r="B84" s="66" t="s">
        <v>10</v>
      </c>
      <c r="C84" s="66"/>
      <c r="D84" s="78">
        <v>10562.65</v>
      </c>
      <c r="E84" s="195">
        <v>2.4933343644083479</v>
      </c>
      <c r="F84" s="78">
        <v>4079.14</v>
      </c>
      <c r="G84" s="195">
        <v>1.985988719445414</v>
      </c>
      <c r="H84" s="78">
        <v>12711.99</v>
      </c>
      <c r="I84" s="195">
        <v>20.158841392198088</v>
      </c>
      <c r="J84" s="78">
        <v>8034.84</v>
      </c>
      <c r="K84" s="195">
        <v>42.91475789665963</v>
      </c>
      <c r="L84" s="151">
        <v>35388.619999999995</v>
      </c>
      <c r="M84" s="154">
        <v>4.9786092234027617</v>
      </c>
    </row>
    <row r="85" spans="1:13">
      <c r="A85" s="64"/>
      <c r="B85" s="66" t="s">
        <v>11</v>
      </c>
      <c r="C85" s="66"/>
      <c r="D85" s="78">
        <v>46970.36</v>
      </c>
      <c r="E85" s="195">
        <v>11.08744611405578</v>
      </c>
      <c r="F85" s="78">
        <v>8437.81</v>
      </c>
      <c r="G85" s="195">
        <v>4.1080706905925535</v>
      </c>
      <c r="H85" s="78">
        <v>4092.7</v>
      </c>
      <c r="I85" s="195">
        <v>6.4902576359680202</v>
      </c>
      <c r="J85" s="78">
        <v>676.35</v>
      </c>
      <c r="K85" s="195">
        <v>3.6124423763765976</v>
      </c>
      <c r="L85" s="151">
        <v>60177.219999999994</v>
      </c>
      <c r="M85" s="154">
        <v>8.4659662493405268</v>
      </c>
    </row>
    <row r="86" spans="1:13" ht="20.25" customHeight="1">
      <c r="A86" s="80"/>
      <c r="B86" s="64" t="s">
        <v>243</v>
      </c>
      <c r="C86" s="64"/>
      <c r="D86" s="22">
        <v>423635.52</v>
      </c>
      <c r="E86" s="198">
        <v>100</v>
      </c>
      <c r="F86" s="22">
        <v>205395.93000000005</v>
      </c>
      <c r="G86" s="198">
        <v>99.999999999999986</v>
      </c>
      <c r="H86" s="22">
        <v>63059.12999999999</v>
      </c>
      <c r="I86" s="198">
        <v>100.00000000000001</v>
      </c>
      <c r="J86" s="22">
        <v>18722.79</v>
      </c>
      <c r="K86" s="198">
        <v>99.999999999999986</v>
      </c>
      <c r="L86" s="154">
        <v>710813.36999999988</v>
      </c>
      <c r="M86" s="154">
        <v>100</v>
      </c>
    </row>
    <row r="87" spans="1:13">
      <c r="A87" s="64" t="s">
        <v>0</v>
      </c>
      <c r="B87" s="64"/>
      <c r="C87" s="64"/>
      <c r="J87" s="52"/>
      <c r="L87" s="142"/>
      <c r="M87" s="142"/>
    </row>
    <row r="88" spans="1:13" ht="21" customHeight="1">
      <c r="A88" s="34"/>
      <c r="B88" s="7" t="s">
        <v>25</v>
      </c>
      <c r="D88" s="51">
        <v>1974314.8800000001</v>
      </c>
      <c r="E88" s="51"/>
      <c r="F88" s="51">
        <v>844236.66000000015</v>
      </c>
      <c r="G88" s="51"/>
      <c r="H88" s="51">
        <v>229347.77999999997</v>
      </c>
      <c r="I88" s="51"/>
      <c r="J88" s="51">
        <v>76103.600000000006</v>
      </c>
      <c r="K88" s="51"/>
      <c r="L88" s="151">
        <v>3124002.92</v>
      </c>
      <c r="M88" s="173"/>
    </row>
    <row r="89" spans="1:13">
      <c r="A89" s="5" t="s">
        <v>0</v>
      </c>
      <c r="L89" s="142"/>
      <c r="M89" s="174"/>
    </row>
    <row r="92" spans="1:13" ht="12.5">
      <c r="A92" s="5" t="s">
        <v>175</v>
      </c>
      <c r="B92" s="5"/>
      <c r="C92" s="5"/>
    </row>
    <row r="93" spans="1:13">
      <c r="A93" s="5" t="s">
        <v>94</v>
      </c>
    </row>
    <row r="94" spans="1:13">
      <c r="A94" s="5" t="s">
        <v>226</v>
      </c>
    </row>
    <row r="95" spans="1:13" ht="12.5">
      <c r="A95" s="2"/>
      <c r="B95" s="5"/>
      <c r="C95" s="5"/>
    </row>
  </sheetData>
  <mergeCells count="1">
    <mergeCell ref="D3:L3"/>
  </mergeCells>
  <phoneticPr fontId="3" type="noConversion"/>
  <hyperlinks>
    <hyperlink ref="L1" location="Contenu!A1" display="retour" xr:uid="{00000000-0004-0000-0F00-000000000000}"/>
  </hyperlinks>
  <pageMargins left="0.78740157480314965" right="0.78740157480314965" top="0.98425196850393704" bottom="0.98425196850393704" header="0.51181102362204722" footer="0.51181102362204722"/>
  <pageSetup paperSize="9" scale="5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6">
    <tabColor theme="9" tint="0.39997558519241921"/>
    <pageSetUpPr fitToPage="1"/>
  </sheetPr>
  <dimension ref="A1:I25"/>
  <sheetViews>
    <sheetView zoomScale="80" zoomScaleNormal="80" workbookViewId="0">
      <selection activeCell="H8" sqref="H8"/>
    </sheetView>
  </sheetViews>
  <sheetFormatPr baseColWidth="10" defaultColWidth="11.453125" defaultRowHeight="12.5"/>
  <cols>
    <col min="1" max="1" width="21.7265625" style="2" customWidth="1"/>
    <col min="2" max="5" width="23.81640625" style="2" customWidth="1"/>
    <col min="6" max="16384" width="11.453125" style="2"/>
  </cols>
  <sheetData>
    <row r="1" spans="1:6" ht="13">
      <c r="A1" s="7" t="s">
        <v>244</v>
      </c>
      <c r="E1" s="31" t="s">
        <v>54</v>
      </c>
      <c r="F1" s="31"/>
    </row>
    <row r="2" spans="1:6">
      <c r="A2" s="2" t="s">
        <v>0</v>
      </c>
    </row>
    <row r="4" spans="1:6" ht="12.75" customHeight="1">
      <c r="A4" s="55" t="s">
        <v>12</v>
      </c>
      <c r="E4" s="142"/>
    </row>
    <row r="5" spans="1:6" s="18" customFormat="1" ht="26">
      <c r="A5" s="17"/>
      <c r="B5" s="8" t="s">
        <v>20</v>
      </c>
      <c r="C5" s="8" t="s">
        <v>21</v>
      </c>
      <c r="D5" s="8" t="s">
        <v>154</v>
      </c>
      <c r="E5" s="153" t="s">
        <v>22</v>
      </c>
    </row>
    <row r="6" spans="1:6">
      <c r="A6" s="19" t="s">
        <v>15</v>
      </c>
      <c r="B6" s="20">
        <v>71.511775553129851</v>
      </c>
      <c r="C6" s="61">
        <v>14.582527336444656</v>
      </c>
      <c r="D6" s="61">
        <v>13.905697110425495</v>
      </c>
      <c r="E6" s="162">
        <v>100</v>
      </c>
    </row>
    <row r="7" spans="1:6">
      <c r="A7" s="19" t="s">
        <v>205</v>
      </c>
      <c r="B7" s="20">
        <v>74.290519167083346</v>
      </c>
      <c r="C7" s="61">
        <v>14.408011573152546</v>
      </c>
      <c r="D7" s="61">
        <v>11.301469259764106</v>
      </c>
      <c r="E7" s="162">
        <v>100</v>
      </c>
    </row>
    <row r="8" spans="1:6">
      <c r="A8" s="19" t="s">
        <v>16</v>
      </c>
      <c r="B8" s="20">
        <v>73.966325380055977</v>
      </c>
      <c r="C8" s="61">
        <v>15.663132587275747</v>
      </c>
      <c r="D8" s="61">
        <v>10.370542032668288</v>
      </c>
      <c r="E8" s="162">
        <v>100</v>
      </c>
    </row>
    <row r="9" spans="1:6">
      <c r="A9" s="19" t="s">
        <v>17</v>
      </c>
      <c r="B9" s="20">
        <v>73.409894747437093</v>
      </c>
      <c r="C9" s="61">
        <v>16.420219750416571</v>
      </c>
      <c r="D9" s="61">
        <v>10.16988550214635</v>
      </c>
      <c r="E9" s="162">
        <v>100</v>
      </c>
    </row>
    <row r="10" spans="1:6" ht="22.5" customHeight="1">
      <c r="A10" s="7" t="s">
        <v>18</v>
      </c>
      <c r="B10" s="22">
        <v>72.489148698000619</v>
      </c>
      <c r="C10" s="62">
        <v>14.659466076056905</v>
      </c>
      <c r="D10" s="62">
        <v>12.851385225942485</v>
      </c>
      <c r="E10" s="163">
        <v>100</v>
      </c>
    </row>
    <row r="11" spans="1:6" ht="12.75" customHeight="1">
      <c r="A11" s="7"/>
      <c r="B11" s="22"/>
      <c r="C11" s="62"/>
      <c r="D11" s="62"/>
      <c r="E11" s="163"/>
    </row>
    <row r="12" spans="1:6" ht="30" customHeight="1">
      <c r="A12" s="16" t="s">
        <v>0</v>
      </c>
      <c r="E12" s="156"/>
    </row>
    <row r="13" spans="1:6" ht="12.75" customHeight="1">
      <c r="A13" s="55" t="s">
        <v>19</v>
      </c>
      <c r="E13" s="142"/>
    </row>
    <row r="14" spans="1:6" s="18" customFormat="1" ht="26">
      <c r="A14" s="17"/>
      <c r="B14" s="8" t="s">
        <v>20</v>
      </c>
      <c r="C14" s="8" t="s">
        <v>21</v>
      </c>
      <c r="D14" s="8" t="s">
        <v>154</v>
      </c>
      <c r="E14" s="153" t="s">
        <v>22</v>
      </c>
    </row>
    <row r="15" spans="1:6" ht="13">
      <c r="A15" s="19" t="s">
        <v>15</v>
      </c>
      <c r="B15" s="52">
        <v>1411867.6400000001</v>
      </c>
      <c r="C15" s="63">
        <v>287905.01</v>
      </c>
      <c r="D15" s="63">
        <v>274542.25</v>
      </c>
      <c r="E15" s="160">
        <v>1974314.9000000001</v>
      </c>
    </row>
    <row r="16" spans="1:6" ht="13">
      <c r="A16" s="19" t="s">
        <v>205</v>
      </c>
      <c r="B16" s="52">
        <v>627187.82000000007</v>
      </c>
      <c r="C16" s="63">
        <v>121637.72</v>
      </c>
      <c r="D16" s="63">
        <v>95411.15</v>
      </c>
      <c r="E16" s="160">
        <v>844236.69000000006</v>
      </c>
    </row>
    <row r="17" spans="1:9" ht="13">
      <c r="A17" s="19" t="s">
        <v>16</v>
      </c>
      <c r="B17" s="52">
        <v>169640.14</v>
      </c>
      <c r="C17" s="63">
        <v>35923.050000000003</v>
      </c>
      <c r="D17" s="63">
        <v>23784.61</v>
      </c>
      <c r="E17" s="160">
        <v>229347.8</v>
      </c>
    </row>
    <row r="18" spans="1:9" ht="13">
      <c r="A18" s="19" t="s">
        <v>17</v>
      </c>
      <c r="B18" s="52">
        <v>55867.580000000009</v>
      </c>
      <c r="C18" s="63">
        <v>12496.380000000001</v>
      </c>
      <c r="D18" s="63">
        <v>7739.65</v>
      </c>
      <c r="E18" s="160">
        <v>76103.61</v>
      </c>
    </row>
    <row r="19" spans="1:9" ht="22.5" customHeight="1">
      <c r="A19" s="7" t="s">
        <v>18</v>
      </c>
      <c r="B19" s="181">
        <v>2264563.1800000002</v>
      </c>
      <c r="C19" s="183">
        <v>457962.16</v>
      </c>
      <c r="D19" s="183">
        <v>401477.66000000003</v>
      </c>
      <c r="E19" s="188">
        <v>3124003</v>
      </c>
    </row>
    <row r="20" spans="1:9" ht="13">
      <c r="A20" s="7" t="s">
        <v>0</v>
      </c>
      <c r="B20" s="15"/>
      <c r="C20" s="15"/>
      <c r="D20" s="15"/>
      <c r="E20" s="154"/>
    </row>
    <row r="21" spans="1:9">
      <c r="A21" s="5" t="s">
        <v>0</v>
      </c>
    </row>
    <row r="22" spans="1:9">
      <c r="A22" s="5"/>
    </row>
    <row r="23" spans="1:9">
      <c r="A23" s="5" t="s">
        <v>175</v>
      </c>
      <c r="I23" s="159"/>
    </row>
    <row r="24" spans="1:9">
      <c r="A24" s="5" t="s">
        <v>94</v>
      </c>
    </row>
    <row r="25" spans="1:9" s="5" customFormat="1" ht="10">
      <c r="A25" s="5" t="s">
        <v>226</v>
      </c>
    </row>
  </sheetData>
  <phoneticPr fontId="3" type="noConversion"/>
  <hyperlinks>
    <hyperlink ref="E1" location="Contenu!A1" display="retour" xr:uid="{00000000-0004-0000-1000-000000000000}"/>
  </hyperlinks>
  <pageMargins left="0.78740157499999996" right="0.78740157499999996" top="0.984251969" bottom="0.984251969" header="0.4921259845" footer="0.492125984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7">
    <tabColor theme="9" tint="0.39997558519241921"/>
    <pageSetUpPr fitToPage="1"/>
  </sheetPr>
  <dimension ref="A1:G38"/>
  <sheetViews>
    <sheetView zoomScale="80" zoomScaleNormal="80" workbookViewId="0">
      <selection activeCell="I5" sqref="I5"/>
    </sheetView>
  </sheetViews>
  <sheetFormatPr baseColWidth="10" defaultColWidth="11.453125" defaultRowHeight="12.5"/>
  <cols>
    <col min="1" max="1" width="37.26953125" style="2" customWidth="1"/>
    <col min="2" max="2" width="17.26953125" style="2" bestFit="1" customWidth="1"/>
    <col min="3" max="3" width="21" style="2" bestFit="1" customWidth="1"/>
    <col min="4" max="4" width="21" style="2" customWidth="1"/>
    <col min="5" max="5" width="23.54296875" style="2" customWidth="1"/>
    <col min="6" max="6" width="15.54296875" style="2" bestFit="1" customWidth="1"/>
    <col min="7" max="7" width="11.453125" style="27"/>
    <col min="8" max="16384" width="11.453125" style="2"/>
  </cols>
  <sheetData>
    <row r="1" spans="1:7" ht="13">
      <c r="A1" s="7" t="s">
        <v>245</v>
      </c>
      <c r="F1" s="31"/>
      <c r="G1" s="31" t="s">
        <v>54</v>
      </c>
    </row>
    <row r="2" spans="1:7">
      <c r="A2" s="2" t="s">
        <v>0</v>
      </c>
    </row>
    <row r="4" spans="1:7" ht="12.75" customHeight="1">
      <c r="A4" s="55" t="s">
        <v>12</v>
      </c>
      <c r="F4" s="142"/>
    </row>
    <row r="5" spans="1:7" s="18" customFormat="1" ht="39">
      <c r="A5" s="17"/>
      <c r="B5" s="8" t="s">
        <v>13</v>
      </c>
      <c r="C5" s="8" t="s">
        <v>203</v>
      </c>
      <c r="D5" s="8" t="s">
        <v>204</v>
      </c>
      <c r="E5" s="8" t="s">
        <v>169</v>
      </c>
      <c r="F5" s="143" t="s">
        <v>14</v>
      </c>
      <c r="G5" s="28"/>
    </row>
    <row r="6" spans="1:7" ht="13">
      <c r="A6" s="19" t="s">
        <v>15</v>
      </c>
      <c r="B6" s="21">
        <v>55.858029297987159</v>
      </c>
      <c r="C6" s="21">
        <v>9.0763663936656265</v>
      </c>
      <c r="D6" s="60">
        <v>2.9295430271353196</v>
      </c>
      <c r="E6" s="60">
        <v>32.13606128121188</v>
      </c>
      <c r="F6" s="154">
        <v>99.999999999999986</v>
      </c>
    </row>
    <row r="7" spans="1:7" ht="13">
      <c r="A7" s="19" t="s">
        <v>205</v>
      </c>
      <c r="B7" s="21">
        <v>26.108238198885942</v>
      </c>
      <c r="C7" s="21">
        <v>46.9583034951157</v>
      </c>
      <c r="D7" s="60">
        <v>2.8499820037959283</v>
      </c>
      <c r="E7" s="60">
        <v>24.083476302202421</v>
      </c>
      <c r="F7" s="154">
        <v>100</v>
      </c>
    </row>
    <row r="8" spans="1:7" ht="13">
      <c r="A8" s="19" t="s">
        <v>16</v>
      </c>
      <c r="B8" s="21">
        <v>49.914501367424002</v>
      </c>
      <c r="C8" s="21">
        <v>6.59091061820628</v>
      </c>
      <c r="D8" s="60">
        <v>6.1263153873841407</v>
      </c>
      <c r="E8" s="60">
        <v>37.368272626985565</v>
      </c>
      <c r="F8" s="154">
        <v>99.999999999999986</v>
      </c>
    </row>
    <row r="9" spans="1:7" ht="13">
      <c r="A9" s="19" t="s">
        <v>17</v>
      </c>
      <c r="B9" s="21">
        <v>33.561199536475357</v>
      </c>
      <c r="C9" s="21">
        <v>29.451320425907117</v>
      </c>
      <c r="D9" s="60">
        <v>8.1051658224680558</v>
      </c>
      <c r="E9" s="60">
        <v>28.882314215149464</v>
      </c>
      <c r="F9" s="154">
        <v>99.999999999999986</v>
      </c>
    </row>
    <row r="10" spans="1:7" ht="22.5" customHeight="1">
      <c r="A10" s="7" t="s">
        <v>18</v>
      </c>
      <c r="B10" s="22">
        <v>46.623295800473095</v>
      </c>
      <c r="C10" s="22">
        <v>19.884524043175514</v>
      </c>
      <c r="D10" s="59">
        <v>3.2746650945724549</v>
      </c>
      <c r="E10" s="59">
        <v>30.217515061778933</v>
      </c>
      <c r="F10" s="154">
        <v>100</v>
      </c>
    </row>
    <row r="11" spans="1:7" ht="12.75" customHeight="1">
      <c r="A11" s="16" t="s">
        <v>0</v>
      </c>
      <c r="F11" s="142"/>
    </row>
    <row r="12" spans="1:7" ht="30" customHeight="1">
      <c r="A12" s="16"/>
    </row>
    <row r="13" spans="1:7" ht="12.75" customHeight="1">
      <c r="A13" s="55" t="s">
        <v>19</v>
      </c>
      <c r="F13" s="142"/>
    </row>
    <row r="14" spans="1:7" s="18" customFormat="1" ht="39">
      <c r="A14" s="17"/>
      <c r="B14" s="8" t="s">
        <v>13</v>
      </c>
      <c r="C14" s="8" t="s">
        <v>203</v>
      </c>
      <c r="D14" s="8" t="s">
        <v>204</v>
      </c>
      <c r="E14" s="8" t="s">
        <v>169</v>
      </c>
      <c r="F14" s="143" t="s">
        <v>14</v>
      </c>
      <c r="G14" s="28"/>
    </row>
    <row r="15" spans="1:7" ht="13">
      <c r="A15" s="19" t="s">
        <v>15</v>
      </c>
      <c r="B15" s="52">
        <v>788641.44</v>
      </c>
      <c r="C15" s="21">
        <v>128146.28</v>
      </c>
      <c r="D15" s="21">
        <v>41361.269999999997</v>
      </c>
      <c r="E15" s="60">
        <v>453718.65</v>
      </c>
      <c r="F15" s="164">
        <v>1411867.6400000001</v>
      </c>
    </row>
    <row r="16" spans="1:7" ht="13">
      <c r="A16" s="19" t="s">
        <v>205</v>
      </c>
      <c r="B16" s="52">
        <v>163747.69</v>
      </c>
      <c r="C16" s="21">
        <v>294516.76</v>
      </c>
      <c r="D16" s="21">
        <v>17874.740000000002</v>
      </c>
      <c r="E16" s="60">
        <v>151048.63</v>
      </c>
      <c r="F16" s="164">
        <v>627187.82000000007</v>
      </c>
    </row>
    <row r="17" spans="1:7" ht="13">
      <c r="A17" s="19" t="s">
        <v>16</v>
      </c>
      <c r="B17" s="52">
        <v>84675.03</v>
      </c>
      <c r="C17" s="21">
        <v>11180.83</v>
      </c>
      <c r="D17" s="21">
        <v>10392.69</v>
      </c>
      <c r="E17" s="60">
        <v>63391.59</v>
      </c>
      <c r="F17" s="164">
        <v>169640.14</v>
      </c>
    </row>
    <row r="18" spans="1:7" ht="13">
      <c r="A18" s="19" t="s">
        <v>17</v>
      </c>
      <c r="B18" s="52">
        <v>18749.830000000002</v>
      </c>
      <c r="C18" s="21">
        <v>16453.740000000002</v>
      </c>
      <c r="D18" s="21">
        <v>4528.16</v>
      </c>
      <c r="E18" s="60">
        <v>16135.85</v>
      </c>
      <c r="F18" s="164">
        <v>55867.580000000009</v>
      </c>
    </row>
    <row r="19" spans="1:7" ht="21.75" customHeight="1">
      <c r="A19" s="7" t="s">
        <v>18</v>
      </c>
      <c r="B19" s="181">
        <v>1055813.99</v>
      </c>
      <c r="C19" s="181">
        <v>450297.61000000004</v>
      </c>
      <c r="D19" s="181">
        <v>74156.86</v>
      </c>
      <c r="E19" s="187">
        <v>684294.72</v>
      </c>
      <c r="F19" s="186">
        <v>2264563.1800000002</v>
      </c>
      <c r="G19" s="22"/>
    </row>
    <row r="20" spans="1:7">
      <c r="A20" s="6"/>
      <c r="F20" s="142"/>
    </row>
    <row r="21" spans="1:7">
      <c r="A21" s="6"/>
      <c r="F21" s="142"/>
    </row>
    <row r="22" spans="1:7">
      <c r="A22" s="6"/>
    </row>
    <row r="23" spans="1:7">
      <c r="A23" s="5" t="s">
        <v>175</v>
      </c>
    </row>
    <row r="24" spans="1:7">
      <c r="A24" s="5" t="s">
        <v>94</v>
      </c>
    </row>
    <row r="25" spans="1:7">
      <c r="A25" s="5" t="s">
        <v>226</v>
      </c>
    </row>
    <row r="38" spans="1:1">
      <c r="A38" s="2" t="s">
        <v>78</v>
      </c>
    </row>
  </sheetData>
  <phoneticPr fontId="3" type="noConversion"/>
  <hyperlinks>
    <hyperlink ref="G1" location="Contenu!A1" display="retour" xr:uid="{00000000-0004-0000-1100-000000000000}"/>
  </hyperlinks>
  <pageMargins left="0.78740157499999996" right="0.78740157499999996" top="0.984251969" bottom="0.984251969" header="0.4921259845" footer="0.4921259845"/>
  <pageSetup paperSize="9" scale="81"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8">
    <tabColor theme="6" tint="0.39997558519241921"/>
    <pageSetUpPr fitToPage="1"/>
  </sheetPr>
  <dimension ref="A1:I29"/>
  <sheetViews>
    <sheetView zoomScale="89" zoomScaleNormal="89" workbookViewId="0">
      <selection activeCell="A23" sqref="A23:B23"/>
    </sheetView>
  </sheetViews>
  <sheetFormatPr baseColWidth="10" defaultColWidth="11.453125" defaultRowHeight="12.5"/>
  <cols>
    <col min="1" max="1" width="38.81640625" style="65" customWidth="1"/>
    <col min="2" max="2" width="41.7265625" style="65" customWidth="1"/>
    <col min="3" max="3" width="7" style="65" customWidth="1"/>
    <col min="4" max="5" width="38.81640625" style="65" customWidth="1"/>
    <col min="6" max="16384" width="11.453125" style="65"/>
  </cols>
  <sheetData>
    <row r="1" spans="1:9" s="66" customFormat="1">
      <c r="A1" s="131"/>
      <c r="B1" s="131"/>
      <c r="C1" s="131"/>
      <c r="D1" s="31" t="s">
        <v>54</v>
      </c>
      <c r="E1" s="131"/>
      <c r="F1" s="131"/>
      <c r="G1" s="131"/>
      <c r="H1" s="131"/>
      <c r="I1" s="131"/>
    </row>
    <row r="2" spans="1:9" s="66" customFormat="1" ht="15.5">
      <c r="A2" s="235" t="s">
        <v>74</v>
      </c>
      <c r="B2" s="235"/>
      <c r="C2" s="235"/>
      <c r="D2" s="235"/>
      <c r="E2" s="235"/>
      <c r="F2" s="235"/>
      <c r="G2" s="235"/>
      <c r="H2" s="235"/>
      <c r="I2" s="235"/>
    </row>
    <row r="3" spans="1:9" s="66" customFormat="1">
      <c r="A3" s="131"/>
      <c r="B3" s="131"/>
      <c r="C3" s="131"/>
      <c r="D3" s="131"/>
      <c r="E3" s="131"/>
      <c r="F3" s="131"/>
      <c r="G3" s="131"/>
      <c r="H3" s="131"/>
      <c r="I3" s="131"/>
    </row>
    <row r="4" spans="1:9" s="66" customFormat="1">
      <c r="A4" s="132" t="s">
        <v>176</v>
      </c>
      <c r="B4" s="132"/>
      <c r="C4" s="132"/>
      <c r="D4" s="132"/>
      <c r="E4" s="132"/>
      <c r="F4" s="132"/>
      <c r="G4" s="132"/>
      <c r="H4" s="132"/>
      <c r="I4" s="132"/>
    </row>
    <row r="5" spans="1:9" s="66" customFormat="1">
      <c r="A5" s="132"/>
      <c r="B5" s="132"/>
      <c r="C5" s="132"/>
      <c r="D5" s="132"/>
      <c r="E5" s="132"/>
      <c r="F5" s="132"/>
      <c r="G5" s="132"/>
      <c r="H5" s="132"/>
      <c r="I5" s="132"/>
    </row>
    <row r="6" spans="1:9" s="110" customFormat="1" ht="15" customHeight="1">
      <c r="A6" s="109" t="s">
        <v>111</v>
      </c>
      <c r="B6" s="109"/>
      <c r="D6" s="109" t="s">
        <v>112</v>
      </c>
    </row>
    <row r="7" spans="1:9" s="66" customFormat="1" ht="60" customHeight="1">
      <c r="A7" s="111" t="s">
        <v>132</v>
      </c>
      <c r="B7" s="112" t="s">
        <v>116</v>
      </c>
      <c r="D7" s="111" t="s">
        <v>139</v>
      </c>
      <c r="E7" s="113" t="s">
        <v>117</v>
      </c>
    </row>
    <row r="8" spans="1:9" s="66" customFormat="1" ht="7.5" customHeight="1">
      <c r="A8" s="114"/>
      <c r="B8" s="115"/>
      <c r="D8" s="114"/>
      <c r="E8" s="116"/>
    </row>
    <row r="9" spans="1:9" s="66" customFormat="1" ht="60" customHeight="1">
      <c r="A9" s="111" t="s">
        <v>133</v>
      </c>
      <c r="B9" s="117" t="s">
        <v>178</v>
      </c>
      <c r="D9" s="111" t="s">
        <v>138</v>
      </c>
      <c r="E9" s="118" t="s">
        <v>180</v>
      </c>
    </row>
    <row r="10" spans="1:9" s="66" customFormat="1" ht="7.5" customHeight="1">
      <c r="A10" s="119"/>
      <c r="D10" s="119"/>
      <c r="E10" s="65"/>
    </row>
    <row r="11" spans="1:9" s="66" customFormat="1" ht="60" customHeight="1">
      <c r="A11" s="111" t="s">
        <v>134</v>
      </c>
      <c r="B11" s="117" t="s">
        <v>108</v>
      </c>
      <c r="D11" s="111" t="s">
        <v>137</v>
      </c>
      <c r="E11" s="118" t="s">
        <v>109</v>
      </c>
    </row>
    <row r="12" spans="1:9" s="66" customFormat="1" ht="7.5" customHeight="1">
      <c r="A12" s="119"/>
      <c r="D12" s="119"/>
      <c r="E12" s="65"/>
    </row>
    <row r="13" spans="1:9" s="66" customFormat="1" ht="60" customHeight="1">
      <c r="A13" s="111" t="s">
        <v>135</v>
      </c>
      <c r="B13" s="117" t="s">
        <v>179</v>
      </c>
      <c r="D13" s="111" t="s">
        <v>136</v>
      </c>
      <c r="E13" s="118" t="s">
        <v>181</v>
      </c>
    </row>
    <row r="14" spans="1:9" s="66" customFormat="1" ht="17.25" customHeight="1">
      <c r="A14" s="120"/>
      <c r="B14" s="120"/>
      <c r="C14" s="120"/>
      <c r="D14" s="120"/>
      <c r="E14" s="120"/>
      <c r="F14" s="120"/>
      <c r="G14" s="120"/>
      <c r="H14" s="120"/>
      <c r="I14" s="120"/>
    </row>
    <row r="15" spans="1:9" s="66" customFormat="1" ht="15" customHeight="1">
      <c r="A15" s="121" t="s">
        <v>113</v>
      </c>
      <c r="B15" s="120"/>
      <c r="C15" s="122"/>
      <c r="D15" s="121" t="s">
        <v>114</v>
      </c>
      <c r="E15" s="120"/>
      <c r="F15" s="122"/>
      <c r="G15" s="122"/>
      <c r="H15" s="122"/>
      <c r="I15" s="122"/>
    </row>
    <row r="16" spans="1:9" s="66" customFormat="1" ht="60" customHeight="1">
      <c r="A16" s="123" t="s">
        <v>115</v>
      </c>
      <c r="B16" s="124" t="s">
        <v>151</v>
      </c>
      <c r="C16" s="125"/>
      <c r="D16" s="123" t="s">
        <v>144</v>
      </c>
      <c r="E16" s="124" t="s">
        <v>152</v>
      </c>
      <c r="F16" s="125"/>
      <c r="G16" s="125"/>
      <c r="I16" s="125"/>
    </row>
    <row r="17" spans="1:9" s="66" customFormat="1" ht="26.25" customHeight="1">
      <c r="A17" s="212" t="s">
        <v>131</v>
      </c>
      <c r="B17" s="212"/>
      <c r="C17" s="212"/>
      <c r="D17" s="126"/>
      <c r="E17" s="126"/>
      <c r="F17" s="126"/>
      <c r="G17" s="126"/>
      <c r="H17" s="126"/>
      <c r="I17" s="126"/>
    </row>
    <row r="18" spans="1:9" s="126" customFormat="1" ht="11.5"/>
    <row r="19" spans="1:9" s="127" customFormat="1" ht="18" customHeight="1">
      <c r="A19" s="236" t="s">
        <v>177</v>
      </c>
      <c r="B19" s="236"/>
      <c r="C19" s="236"/>
      <c r="D19" s="236"/>
      <c r="E19" s="236"/>
    </row>
    <row r="20" spans="1:9" ht="45" customHeight="1">
      <c r="A20" s="237" t="s">
        <v>118</v>
      </c>
      <c r="B20" s="238"/>
      <c r="C20" s="238"/>
      <c r="D20" s="238"/>
      <c r="E20" s="238"/>
    </row>
    <row r="21" spans="1:9" ht="93" customHeight="1">
      <c r="A21" s="237" t="s">
        <v>182</v>
      </c>
      <c r="B21" s="239"/>
      <c r="C21" s="239"/>
      <c r="D21" s="239"/>
      <c r="E21" s="239"/>
    </row>
    <row r="22" spans="1:9" s="119" customFormat="1" ht="39" customHeight="1">
      <c r="A22" s="233" t="s">
        <v>183</v>
      </c>
      <c r="B22" s="233"/>
      <c r="C22" s="233"/>
      <c r="D22" s="233"/>
      <c r="E22" s="233"/>
    </row>
    <row r="23" spans="1:9" s="119" customFormat="1">
      <c r="A23" s="233" t="s">
        <v>198</v>
      </c>
      <c r="B23" s="233"/>
      <c r="C23" s="201"/>
      <c r="D23" s="201"/>
      <c r="E23" s="201"/>
    </row>
    <row r="24" spans="1:9" s="119" customFormat="1" ht="18" customHeight="1">
      <c r="A24" s="234" t="s">
        <v>184</v>
      </c>
      <c r="B24" s="234"/>
      <c r="C24" s="234"/>
      <c r="D24" s="234"/>
      <c r="E24" s="234"/>
    </row>
    <row r="25" spans="1:9">
      <c r="A25" s="126" t="s">
        <v>185</v>
      </c>
      <c r="B25" s="126"/>
      <c r="C25" s="126"/>
      <c r="D25" s="126"/>
      <c r="E25" s="126"/>
    </row>
    <row r="26" spans="1:9">
      <c r="A26" s="230" t="s">
        <v>186</v>
      </c>
      <c r="B26" s="231"/>
      <c r="C26" s="231"/>
      <c r="D26" s="231"/>
      <c r="E26" s="231"/>
    </row>
    <row r="27" spans="1:9">
      <c r="A27" s="232"/>
      <c r="B27" s="232"/>
      <c r="C27" s="232"/>
      <c r="D27" s="232"/>
      <c r="E27" s="232"/>
    </row>
    <row r="28" spans="1:9">
      <c r="A28" s="200"/>
    </row>
    <row r="29" spans="1:9">
      <c r="A29" s="200"/>
      <c r="D29" s="128"/>
    </row>
  </sheetData>
  <mergeCells count="10">
    <mergeCell ref="A26:E26"/>
    <mergeCell ref="A27:E27"/>
    <mergeCell ref="A22:E22"/>
    <mergeCell ref="A24:E24"/>
    <mergeCell ref="A2:I2"/>
    <mergeCell ref="A17:C17"/>
    <mergeCell ref="A19:E19"/>
    <mergeCell ref="A20:E20"/>
    <mergeCell ref="A21:E21"/>
    <mergeCell ref="A23:B23"/>
  </mergeCells>
  <hyperlinks>
    <hyperlink ref="D1" location="Contenu!A1" display="retour" xr:uid="{00000000-0004-0000-1200-000000000000}"/>
    <hyperlink ref="A26" r:id="rId1" xr:uid="{00000000-0004-0000-1200-000001000000}"/>
  </hyperlinks>
  <pageMargins left="0.70866141732283472" right="0.70866141732283472" top="0.74803149606299213" bottom="0.74803149606299213" header="0.31496062992125984" footer="0.31496062992125984"/>
  <pageSetup paperSize="9" scale="63"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9">
    <tabColor theme="6" tint="0.39997558519241921"/>
    <pageSetUpPr fitToPage="1"/>
  </sheetPr>
  <dimension ref="A1:R60"/>
  <sheetViews>
    <sheetView zoomScale="68" zoomScaleNormal="68" workbookViewId="0">
      <pane ySplit="4" topLeftCell="A5" activePane="bottomLeft" state="frozen"/>
      <selection activeCell="A32" sqref="A32"/>
      <selection pane="bottomLeft" activeCell="P7" sqref="P7"/>
    </sheetView>
  </sheetViews>
  <sheetFormatPr baseColWidth="10" defaultColWidth="11.453125" defaultRowHeight="12.5"/>
  <cols>
    <col min="1" max="1" width="2.26953125" style="82" customWidth="1"/>
    <col min="2" max="2" width="47.7265625" style="5" customWidth="1"/>
    <col min="3" max="4" width="3.7265625" style="5" customWidth="1"/>
    <col min="5" max="12" width="10.7265625" style="5" customWidth="1"/>
    <col min="13" max="13" width="13.7265625" style="5" customWidth="1"/>
    <col min="14" max="14" width="10.7265625" style="5" customWidth="1"/>
    <col min="15" max="18" width="11.453125" style="5"/>
    <col min="19" max="16384" width="11.453125" style="65"/>
  </cols>
  <sheetData>
    <row r="1" spans="1:18" ht="13">
      <c r="A1" s="26" t="s">
        <v>246</v>
      </c>
      <c r="E1" s="65"/>
      <c r="G1" s="31" t="s">
        <v>54</v>
      </c>
    </row>
    <row r="2" spans="1:18">
      <c r="A2" s="82" t="s">
        <v>0</v>
      </c>
    </row>
    <row r="3" spans="1:18">
      <c r="A3" s="82" t="s">
        <v>0</v>
      </c>
      <c r="B3" s="38"/>
    </row>
    <row r="4" spans="1:18">
      <c r="A4" s="83"/>
      <c r="B4" s="84"/>
      <c r="C4" s="85"/>
      <c r="D4" s="85"/>
      <c r="E4" s="83" t="s">
        <v>36</v>
      </c>
      <c r="F4" s="83" t="s">
        <v>37</v>
      </c>
      <c r="G4" s="83" t="s">
        <v>38</v>
      </c>
      <c r="H4" s="83" t="s">
        <v>218</v>
      </c>
      <c r="I4" s="83" t="s">
        <v>39</v>
      </c>
      <c r="J4" s="83" t="s">
        <v>206</v>
      </c>
      <c r="K4" s="83" t="s">
        <v>207</v>
      </c>
      <c r="L4" s="83" t="s">
        <v>40</v>
      </c>
      <c r="M4" s="83" t="s">
        <v>106</v>
      </c>
      <c r="N4" s="85"/>
      <c r="O4" s="108"/>
      <c r="P4" s="108"/>
      <c r="Q4" s="86"/>
      <c r="R4" s="86"/>
    </row>
    <row r="5" spans="1:18">
      <c r="A5" s="82" t="s">
        <v>100</v>
      </c>
      <c r="B5" s="87"/>
      <c r="C5" s="87"/>
      <c r="D5" s="87"/>
      <c r="E5" s="100"/>
      <c r="F5" s="100"/>
      <c r="G5" s="100"/>
      <c r="H5" s="100"/>
      <c r="I5" s="100"/>
      <c r="J5" s="100"/>
      <c r="K5" s="100"/>
      <c r="L5" s="100"/>
      <c r="M5" s="100"/>
      <c r="N5" s="87"/>
      <c r="O5" s="87"/>
      <c r="P5" s="87"/>
      <c r="Q5" s="87"/>
      <c r="R5" s="87"/>
    </row>
    <row r="6" spans="1:18">
      <c r="A6" s="88"/>
      <c r="B6" s="87" t="s">
        <v>140</v>
      </c>
      <c r="C6" s="90"/>
      <c r="D6" s="90"/>
      <c r="E6" s="99">
        <v>29372.469488117003</v>
      </c>
      <c r="F6" s="99">
        <v>36126.682465551181</v>
      </c>
      <c r="G6" s="99">
        <v>29953.49831165919</v>
      </c>
      <c r="H6" s="99">
        <v>26134.495017921148</v>
      </c>
      <c r="I6" s="99">
        <v>19123.697819314642</v>
      </c>
      <c r="J6" s="99">
        <v>30138.718506151141</v>
      </c>
      <c r="K6" s="99">
        <v>33022.803749999999</v>
      </c>
      <c r="L6" s="99">
        <v>29715.146790123454</v>
      </c>
      <c r="M6" s="99">
        <v>30141.090180952378</v>
      </c>
      <c r="N6" s="90"/>
      <c r="O6" s="90"/>
      <c r="P6" s="90"/>
      <c r="Q6" s="90"/>
      <c r="R6" s="90"/>
    </row>
    <row r="7" spans="1:18" ht="12.75" customHeight="1">
      <c r="A7" s="88"/>
      <c r="B7" s="87" t="s">
        <v>141</v>
      </c>
      <c r="C7" s="90"/>
      <c r="D7" s="90"/>
      <c r="E7" s="99">
        <v>59749.523912248624</v>
      </c>
      <c r="F7" s="99">
        <v>45806.457869389764</v>
      </c>
      <c r="G7" s="99">
        <v>48085.739267488789</v>
      </c>
      <c r="H7" s="99">
        <v>32181.731290143369</v>
      </c>
      <c r="I7" s="99">
        <v>50406.931464174457</v>
      </c>
      <c r="J7" s="99">
        <v>36103.945325131805</v>
      </c>
      <c r="K7" s="99">
        <v>44465.507421875001</v>
      </c>
      <c r="L7" s="99">
        <v>38813.987209876541</v>
      </c>
      <c r="M7" s="99">
        <v>44301.006568546363</v>
      </c>
      <c r="N7" s="90"/>
      <c r="O7" s="90"/>
      <c r="P7" s="90"/>
      <c r="Q7" s="90"/>
      <c r="R7" s="90"/>
    </row>
    <row r="8" spans="1:18" ht="21" customHeight="1">
      <c r="A8" s="88"/>
      <c r="B8" s="87" t="s">
        <v>142</v>
      </c>
      <c r="C8" s="90"/>
      <c r="D8" s="90"/>
      <c r="E8" s="99">
        <v>39443.717209815411</v>
      </c>
      <c r="F8" s="99">
        <v>38798.30926278526</v>
      </c>
      <c r="G8" s="99">
        <v>32226.017791140221</v>
      </c>
      <c r="H8" s="99">
        <v>29511.711371806832</v>
      </c>
      <c r="I8" s="99">
        <v>26053.420762244292</v>
      </c>
      <c r="J8" s="99">
        <v>34754.771049836818</v>
      </c>
      <c r="K8" s="99">
        <v>39442.477883687636</v>
      </c>
      <c r="L8" s="99">
        <v>31021.540899682332</v>
      </c>
      <c r="M8" s="99">
        <v>34496.62798945549</v>
      </c>
      <c r="N8" s="90"/>
      <c r="O8" s="90"/>
      <c r="P8" s="90"/>
      <c r="Q8" s="90"/>
      <c r="R8" s="90"/>
    </row>
    <row r="9" spans="1:18" ht="12.75" customHeight="1">
      <c r="A9" s="88"/>
      <c r="B9" s="87" t="s">
        <v>143</v>
      </c>
      <c r="C9" s="90"/>
      <c r="D9" s="90"/>
      <c r="E9" s="99">
        <v>80236.471964650045</v>
      </c>
      <c r="F9" s="99">
        <v>49193.919766754116</v>
      </c>
      <c r="G9" s="99">
        <v>51733.92012548491</v>
      </c>
      <c r="H9" s="99">
        <v>36340.398566281619</v>
      </c>
      <c r="I9" s="99">
        <v>68672.544775485949</v>
      </c>
      <c r="J9" s="99">
        <v>41633.633278557878</v>
      </c>
      <c r="K9" s="99">
        <v>53109.657385595347</v>
      </c>
      <c r="L9" s="99">
        <v>40520.40194232302</v>
      </c>
      <c r="M9" s="99">
        <v>50702.72289352474</v>
      </c>
      <c r="N9" s="90"/>
      <c r="O9" s="90"/>
      <c r="P9" s="90"/>
      <c r="Q9" s="90"/>
      <c r="R9" s="90"/>
    </row>
    <row r="10" spans="1:18" ht="21" customHeight="1">
      <c r="A10" s="82" t="s">
        <v>101</v>
      </c>
      <c r="B10" s="87"/>
      <c r="C10" s="90"/>
      <c r="D10" s="90"/>
      <c r="E10" s="99"/>
      <c r="F10" s="99"/>
      <c r="G10" s="99"/>
      <c r="H10" s="99"/>
      <c r="I10" s="99"/>
      <c r="J10" s="99"/>
      <c r="K10" s="99"/>
      <c r="L10" s="99"/>
      <c r="M10" s="99"/>
      <c r="N10" s="90"/>
      <c r="O10" s="90"/>
      <c r="P10" s="90"/>
      <c r="Q10" s="90"/>
      <c r="R10" s="90"/>
    </row>
    <row r="11" spans="1:18">
      <c r="A11" s="88"/>
      <c r="B11" s="87" t="s">
        <v>140</v>
      </c>
      <c r="C11" s="90"/>
      <c r="D11" s="90"/>
      <c r="E11" s="99">
        <v>36329.061297989036</v>
      </c>
      <c r="F11" s="99">
        <v>42439.443690944878</v>
      </c>
      <c r="G11" s="99">
        <v>33871.190813901347</v>
      </c>
      <c r="H11" s="99">
        <v>30973.458462365594</v>
      </c>
      <c r="I11" s="99">
        <v>29465.367545794394</v>
      </c>
      <c r="J11" s="99">
        <v>36259.669915641476</v>
      </c>
      <c r="K11" s="99">
        <v>36249.329260937498</v>
      </c>
      <c r="L11" s="99">
        <v>38216.595753086418</v>
      </c>
      <c r="M11" s="99">
        <v>36488.21624927318</v>
      </c>
      <c r="N11" s="90"/>
      <c r="O11" s="90"/>
      <c r="P11" s="90"/>
      <c r="Q11" s="90"/>
      <c r="R11" s="90"/>
    </row>
    <row r="12" spans="1:18" ht="12.75" customHeight="1">
      <c r="A12" s="88"/>
      <c r="B12" s="87" t="s">
        <v>141</v>
      </c>
      <c r="C12" s="90"/>
      <c r="D12" s="90"/>
      <c r="E12" s="99">
        <v>68283.360020109685</v>
      </c>
      <c r="F12" s="99">
        <v>53256.913708661421</v>
      </c>
      <c r="G12" s="99">
        <v>54371.441985201789</v>
      </c>
      <c r="H12" s="99">
        <v>38130.353921684589</v>
      </c>
      <c r="I12" s="99">
        <v>63776.988539563856</v>
      </c>
      <c r="J12" s="99">
        <v>43369.641388927943</v>
      </c>
      <c r="K12" s="99">
        <v>48884.451472656248</v>
      </c>
      <c r="L12" s="99">
        <v>50072.212049382717</v>
      </c>
      <c r="M12" s="99">
        <v>52298.901707443612</v>
      </c>
      <c r="N12" s="90"/>
      <c r="O12" s="90"/>
      <c r="P12" s="90"/>
      <c r="Q12" s="90"/>
      <c r="R12" s="90"/>
    </row>
    <row r="13" spans="1:18" ht="21" customHeight="1">
      <c r="A13" s="88"/>
      <c r="B13" s="87" t="s">
        <v>142</v>
      </c>
      <c r="C13" s="90"/>
      <c r="D13" s="90"/>
      <c r="E13" s="99">
        <v>48785.588862919685</v>
      </c>
      <c r="F13" s="99">
        <v>45577.909425587182</v>
      </c>
      <c r="G13" s="99">
        <v>36440.938765106381</v>
      </c>
      <c r="H13" s="99">
        <v>34975.98731872077</v>
      </c>
      <c r="I13" s="99">
        <v>40142.530269926152</v>
      </c>
      <c r="J13" s="99">
        <v>41813.208680507654</v>
      </c>
      <c r="K13" s="99">
        <v>43296.243968171191</v>
      </c>
      <c r="L13" s="99">
        <v>39896.746819875661</v>
      </c>
      <c r="M13" s="99">
        <v>41760.94542013044</v>
      </c>
      <c r="N13" s="90"/>
      <c r="O13" s="90"/>
      <c r="P13" s="90"/>
      <c r="Q13" s="90"/>
      <c r="R13" s="90"/>
    </row>
    <row r="14" spans="1:18">
      <c r="A14" s="88"/>
      <c r="B14" s="87" t="s">
        <v>143</v>
      </c>
      <c r="C14" s="90"/>
      <c r="D14" s="90"/>
      <c r="E14" s="99">
        <v>91696.394266707823</v>
      </c>
      <c r="F14" s="99">
        <v>57195.348906460647</v>
      </c>
      <c r="G14" s="99">
        <v>58496.508104465356</v>
      </c>
      <c r="H14" s="99">
        <v>43057.728824297323</v>
      </c>
      <c r="I14" s="99">
        <v>86887.417541804592</v>
      </c>
      <c r="J14" s="99">
        <v>50012.144898532635</v>
      </c>
      <c r="K14" s="99">
        <v>58387.64965759292</v>
      </c>
      <c r="L14" s="99">
        <v>52273.582392121134</v>
      </c>
      <c r="M14" s="99">
        <v>59856.353755873824</v>
      </c>
      <c r="N14" s="90"/>
      <c r="O14" s="90"/>
      <c r="P14" s="90"/>
      <c r="Q14" s="90"/>
      <c r="R14" s="90"/>
    </row>
    <row r="15" spans="1:18" ht="21" customHeight="1">
      <c r="A15" s="82" t="s">
        <v>130</v>
      </c>
      <c r="B15" s="91"/>
      <c r="C15" s="91"/>
      <c r="D15" s="91"/>
      <c r="E15" s="98"/>
      <c r="F15" s="98"/>
      <c r="G15" s="98"/>
      <c r="H15" s="98"/>
      <c r="I15" s="98"/>
      <c r="J15" s="98"/>
      <c r="K15" s="98"/>
      <c r="L15" s="98"/>
      <c r="M15" s="98"/>
      <c r="N15" s="91"/>
      <c r="O15" s="91"/>
      <c r="P15" s="91"/>
      <c r="Q15" s="87"/>
      <c r="R15" s="87"/>
    </row>
    <row r="16" spans="1:18" ht="14.25" customHeight="1">
      <c r="B16" s="92" t="s">
        <v>166</v>
      </c>
      <c r="C16" s="91"/>
      <c r="D16" s="91"/>
      <c r="E16" s="101">
        <v>3.627890883934771</v>
      </c>
      <c r="F16" s="101">
        <v>5.2208817404748302</v>
      </c>
      <c r="G16" s="101">
        <v>4.7788844753555244</v>
      </c>
      <c r="H16" s="101">
        <v>6.7458666278540136</v>
      </c>
      <c r="I16" s="101">
        <v>2.9693359849469023</v>
      </c>
      <c r="J16" s="101">
        <v>9.3877964581243578</v>
      </c>
      <c r="K16" s="101">
        <v>4.6257472310109033</v>
      </c>
      <c r="L16" s="101">
        <v>7.0345864749321549</v>
      </c>
      <c r="M16" s="101">
        <v>5.1458410178551075</v>
      </c>
      <c r="N16" s="91"/>
      <c r="O16" s="91"/>
      <c r="P16" s="91"/>
      <c r="Q16" s="87"/>
      <c r="R16" s="87"/>
    </row>
    <row r="17" spans="1:18">
      <c r="A17" s="93"/>
      <c r="B17" s="92" t="s">
        <v>95</v>
      </c>
      <c r="C17" s="92"/>
      <c r="D17" s="92"/>
      <c r="E17" s="101">
        <v>29.60334650018477</v>
      </c>
      <c r="F17" s="101">
        <v>93.130655634513829</v>
      </c>
      <c r="G17" s="101">
        <v>15.741533479307821</v>
      </c>
      <c r="H17" s="101">
        <v>57.785730884761648</v>
      </c>
      <c r="I17" s="101">
        <v>18.730102591902174</v>
      </c>
      <c r="J17" s="101">
        <v>26.063423133461583</v>
      </c>
      <c r="K17" s="101">
        <v>52.130908302310623</v>
      </c>
      <c r="L17" s="101">
        <v>71.784746043564311</v>
      </c>
      <c r="M17" s="101">
        <v>34.864556875485732</v>
      </c>
      <c r="N17" s="92"/>
      <c r="O17" s="92"/>
      <c r="P17" s="92"/>
      <c r="Q17" s="92"/>
      <c r="R17" s="92"/>
    </row>
    <row r="18" spans="1:18">
      <c r="A18" s="93"/>
      <c r="B18" s="92" t="s">
        <v>96</v>
      </c>
      <c r="C18" s="92"/>
      <c r="D18" s="92"/>
      <c r="E18" s="101">
        <v>10.344981396639811</v>
      </c>
      <c r="F18" s="101">
        <v>9.0850558055244424</v>
      </c>
      <c r="G18" s="101">
        <v>21.333251949368766</v>
      </c>
      <c r="H18" s="101">
        <v>15.154132728795183</v>
      </c>
      <c r="I18" s="101">
        <v>9.8836713582109201</v>
      </c>
      <c r="J18" s="101">
        <v>50.924645710397634</v>
      </c>
      <c r="K18" s="101">
        <v>7.5702318262609651</v>
      </c>
      <c r="L18" s="101">
        <v>11.438366832774014</v>
      </c>
      <c r="M18" s="101">
        <v>12.531307834918659</v>
      </c>
      <c r="N18" s="92"/>
      <c r="O18" s="92"/>
      <c r="P18" s="92"/>
      <c r="Q18" s="92"/>
      <c r="R18" s="92"/>
    </row>
    <row r="19" spans="1:18">
      <c r="A19" s="93"/>
      <c r="B19" s="92" t="s">
        <v>145</v>
      </c>
      <c r="C19" s="92"/>
      <c r="D19" s="92"/>
      <c r="E19" s="101">
        <v>7.6660547498669311</v>
      </c>
      <c r="F19" s="101">
        <v>8.2775650800119376</v>
      </c>
      <c r="G19" s="101">
        <v>9.057856866886917</v>
      </c>
      <c r="H19" s="101">
        <v>12.005679641761191</v>
      </c>
      <c r="I19" s="101">
        <v>6.4696876003385055</v>
      </c>
      <c r="J19" s="101">
        <v>17.239951709446984</v>
      </c>
      <c r="K19" s="101">
        <v>6.6103102941107288</v>
      </c>
      <c r="L19" s="101">
        <v>9.866252653441224</v>
      </c>
      <c r="M19" s="101">
        <v>9.2180720281031849</v>
      </c>
      <c r="N19" s="92"/>
      <c r="O19" s="92"/>
      <c r="P19" s="92"/>
      <c r="Q19" s="92"/>
      <c r="R19" s="92"/>
    </row>
    <row r="20" spans="1:18" ht="21" customHeight="1">
      <c r="A20" s="82" t="s">
        <v>150</v>
      </c>
      <c r="B20" s="91"/>
      <c r="C20" s="92"/>
      <c r="D20" s="92"/>
      <c r="E20" s="98"/>
      <c r="F20" s="98"/>
      <c r="G20" s="98"/>
      <c r="H20" s="98"/>
      <c r="I20" s="98"/>
      <c r="J20" s="98"/>
      <c r="K20" s="98"/>
      <c r="L20" s="98"/>
      <c r="M20" s="98"/>
      <c r="N20" s="92"/>
      <c r="O20" s="92"/>
      <c r="P20" s="92"/>
      <c r="Q20" s="92"/>
      <c r="R20" s="92"/>
    </row>
    <row r="21" spans="1:18">
      <c r="A21" s="93"/>
      <c r="B21" s="92" t="s">
        <v>166</v>
      </c>
      <c r="C21" s="92"/>
      <c r="D21" s="92"/>
      <c r="E21" s="101">
        <v>8.8933834347047949</v>
      </c>
      <c r="F21" s="101">
        <v>7.3574735857865496</v>
      </c>
      <c r="G21" s="101">
        <v>8.7251753828033447</v>
      </c>
      <c r="H21" s="101">
        <v>9.5614547425868182</v>
      </c>
      <c r="I21" s="101">
        <v>12.589247620697323</v>
      </c>
      <c r="J21" s="101">
        <v>13.49549295606419</v>
      </c>
      <c r="K21" s="101">
        <v>5.9514462979986815</v>
      </c>
      <c r="L21" s="101">
        <v>11.429347866623871</v>
      </c>
      <c r="M21" s="101">
        <v>9.2004233797878889</v>
      </c>
      <c r="N21" s="92"/>
      <c r="O21" s="92"/>
      <c r="P21" s="92"/>
      <c r="Q21" s="92"/>
      <c r="R21" s="92"/>
    </row>
    <row r="22" spans="1:18">
      <c r="A22" s="93"/>
      <c r="B22" s="92" t="s">
        <v>95</v>
      </c>
      <c r="C22" s="92"/>
      <c r="D22" s="92"/>
      <c r="E22" s="101">
        <v>55.930500829199325</v>
      </c>
      <c r="F22" s="101">
        <v>139.91954996608669</v>
      </c>
      <c r="G22" s="101">
        <v>22.906697583709708</v>
      </c>
      <c r="H22" s="101">
        <v>81.762850787045181</v>
      </c>
      <c r="I22" s="101">
        <v>56.788777824192429</v>
      </c>
      <c r="J22" s="101">
        <v>32.183473209240745</v>
      </c>
      <c r="K22" s="101">
        <v>74.151705932408746</v>
      </c>
      <c r="L22" s="101">
        <v>134.97407948779244</v>
      </c>
      <c r="M22" s="101">
        <v>55.885963226060163</v>
      </c>
      <c r="N22" s="92"/>
      <c r="O22" s="92"/>
      <c r="P22" s="92"/>
      <c r="Q22" s="92"/>
      <c r="R22" s="92"/>
    </row>
    <row r="23" spans="1:18">
      <c r="A23" s="93"/>
      <c r="B23" s="92" t="s">
        <v>96</v>
      </c>
      <c r="C23" s="92"/>
      <c r="D23" s="92"/>
      <c r="E23" s="101">
        <v>14.916827360086957</v>
      </c>
      <c r="F23" s="101">
        <v>10.65290129350166</v>
      </c>
      <c r="G23" s="101">
        <v>30.871400441041633</v>
      </c>
      <c r="H23" s="101">
        <v>18.254871835332146</v>
      </c>
      <c r="I23" s="101">
        <v>19.32893540255662</v>
      </c>
      <c r="J23" s="101">
        <v>56.326738048180324</v>
      </c>
      <c r="K23" s="101">
        <v>8.8940366955641377</v>
      </c>
      <c r="L23" s="101">
        <v>13.290498839657854</v>
      </c>
      <c r="M23" s="101">
        <v>16.0478879263101</v>
      </c>
      <c r="N23" s="92"/>
      <c r="O23" s="92"/>
      <c r="P23" s="92"/>
      <c r="Q23" s="92"/>
      <c r="R23" s="92"/>
    </row>
    <row r="24" spans="1:18">
      <c r="A24" s="93"/>
      <c r="B24" s="92" t="s">
        <v>145</v>
      </c>
      <c r="C24" s="92"/>
      <c r="D24" s="92"/>
      <c r="E24" s="101">
        <v>11.776105695945391</v>
      </c>
      <c r="F24" s="101">
        <v>9.8992155759633214</v>
      </c>
      <c r="G24" s="101">
        <v>13.149625216627637</v>
      </c>
      <c r="H24" s="101">
        <v>14.923058862719573</v>
      </c>
      <c r="I24" s="101">
        <v>14.420646280900316</v>
      </c>
      <c r="J24" s="101">
        <v>20.48114041514663</v>
      </c>
      <c r="K24" s="101">
        <v>7.9415027517542809</v>
      </c>
      <c r="L24" s="101">
        <v>12.099132962524116</v>
      </c>
      <c r="M24" s="101">
        <v>12.467727782375924</v>
      </c>
      <c r="N24" s="92"/>
      <c r="O24" s="92"/>
      <c r="P24" s="92"/>
      <c r="Q24" s="92"/>
      <c r="R24" s="92"/>
    </row>
    <row r="25" spans="1:18" ht="21" customHeight="1">
      <c r="A25" s="88" t="s">
        <v>148</v>
      </c>
      <c r="B25" s="90"/>
      <c r="C25" s="90"/>
      <c r="D25" s="90"/>
      <c r="E25" s="99"/>
      <c r="F25" s="99"/>
      <c r="G25" s="99"/>
      <c r="H25" s="99"/>
      <c r="I25" s="99"/>
      <c r="J25" s="99"/>
      <c r="K25" s="99"/>
      <c r="L25" s="100"/>
      <c r="M25" s="100"/>
      <c r="N25" s="87"/>
      <c r="O25" s="87"/>
      <c r="P25" s="87"/>
      <c r="Q25" s="87"/>
      <c r="R25" s="87"/>
    </row>
    <row r="26" spans="1:18">
      <c r="A26" s="88"/>
      <c r="B26" s="90" t="s">
        <v>97</v>
      </c>
      <c r="C26" s="90"/>
      <c r="D26" s="90"/>
      <c r="E26" s="99">
        <v>35829969.020000003</v>
      </c>
      <c r="F26" s="99">
        <v>49381696.408299997</v>
      </c>
      <c r="G26" s="99">
        <v>24213819.351940002</v>
      </c>
      <c r="H26" s="99">
        <v>20467032.530890003</v>
      </c>
      <c r="I26" s="99">
        <v>18648769</v>
      </c>
      <c r="J26" s="99">
        <v>22016725.899999995</v>
      </c>
      <c r="K26" s="99">
        <v>6091385.2299999995</v>
      </c>
      <c r="L26" s="99">
        <v>16472772.560000001</v>
      </c>
      <c r="M26" s="99">
        <v>193122170.00112998</v>
      </c>
      <c r="N26" s="90"/>
      <c r="O26" s="90"/>
      <c r="P26" s="90"/>
      <c r="Q26" s="90"/>
      <c r="R26" s="90"/>
    </row>
    <row r="27" spans="1:18">
      <c r="A27" s="88"/>
      <c r="B27" s="90" t="s">
        <v>102</v>
      </c>
      <c r="C27" s="90"/>
      <c r="D27" s="90"/>
      <c r="E27" s="99">
        <v>16066740.810000001</v>
      </c>
      <c r="F27" s="99">
        <v>36704709.384999998</v>
      </c>
      <c r="G27" s="99">
        <v>13359260.247</v>
      </c>
      <c r="H27" s="99">
        <v>14583048.220000001</v>
      </c>
      <c r="I27" s="99">
        <v>6138707</v>
      </c>
      <c r="J27" s="99">
        <v>17148930.829999998</v>
      </c>
      <c r="K27" s="99">
        <v>4226918.88</v>
      </c>
      <c r="L27" s="99">
        <v>12034634.449999999</v>
      </c>
      <c r="M27" s="99">
        <v>120262949.822</v>
      </c>
      <c r="N27" s="90"/>
      <c r="O27" s="90"/>
      <c r="P27" s="90"/>
      <c r="Q27" s="90"/>
      <c r="R27" s="90"/>
    </row>
    <row r="28" spans="1:18">
      <c r="A28" s="88"/>
      <c r="B28" s="90" t="s">
        <v>205</v>
      </c>
      <c r="C28" s="90"/>
      <c r="D28" s="90"/>
      <c r="E28" s="99">
        <v>16616248.77</v>
      </c>
      <c r="F28" s="99">
        <v>9834651.8103</v>
      </c>
      <c r="G28" s="99">
        <v>8086979.4663000004</v>
      </c>
      <c r="H28" s="99">
        <v>3374357.8399</v>
      </c>
      <c r="I28" s="99">
        <v>10041918</v>
      </c>
      <c r="J28" s="99">
        <v>3394214.06</v>
      </c>
      <c r="K28" s="99">
        <v>1464666.07</v>
      </c>
      <c r="L28" s="99">
        <v>3685030.37</v>
      </c>
      <c r="M28" s="99">
        <v>56498066.386500001</v>
      </c>
      <c r="N28" s="90"/>
      <c r="O28" s="90"/>
      <c r="P28" s="90"/>
      <c r="Q28" s="90"/>
      <c r="R28" s="90"/>
    </row>
    <row r="29" spans="1:18">
      <c r="A29" s="88"/>
      <c r="B29" s="90" t="s">
        <v>24</v>
      </c>
      <c r="C29" s="90"/>
      <c r="D29" s="90"/>
      <c r="E29" s="99">
        <v>2813753.56</v>
      </c>
      <c r="F29" s="99">
        <v>1238304.5793999999</v>
      </c>
      <c r="G29" s="99">
        <v>2550885.2793000001</v>
      </c>
      <c r="H29" s="99">
        <v>2056727.8810000001</v>
      </c>
      <c r="I29" s="99">
        <v>1356896</v>
      </c>
      <c r="J29" s="99">
        <v>747573.74</v>
      </c>
      <c r="K29" s="99">
        <v>218553.89</v>
      </c>
      <c r="L29" s="99">
        <v>567668.22</v>
      </c>
      <c r="M29" s="99">
        <v>11550363.149700001</v>
      </c>
      <c r="N29" s="90"/>
      <c r="O29" s="90"/>
      <c r="P29" s="90"/>
      <c r="Q29" s="90"/>
      <c r="R29" s="90"/>
    </row>
    <row r="30" spans="1:18">
      <c r="A30" s="88"/>
      <c r="B30" s="90" t="s">
        <v>103</v>
      </c>
      <c r="C30" s="90"/>
      <c r="D30" s="90"/>
      <c r="E30" s="99">
        <v>333225.88</v>
      </c>
      <c r="F30" s="99">
        <v>1604030.6336000001</v>
      </c>
      <c r="G30" s="99">
        <v>216694.35934</v>
      </c>
      <c r="H30" s="99">
        <v>452898.58999000001</v>
      </c>
      <c r="I30" s="99">
        <v>1111248</v>
      </c>
      <c r="J30" s="99">
        <v>726007.27</v>
      </c>
      <c r="K30" s="99">
        <v>181246.39</v>
      </c>
      <c r="L30" s="99">
        <v>185439.52</v>
      </c>
      <c r="M30" s="99">
        <v>4810790.6429300001</v>
      </c>
      <c r="N30" s="90"/>
      <c r="O30" s="90"/>
      <c r="P30" s="90"/>
      <c r="Q30" s="90"/>
      <c r="R30" s="90"/>
    </row>
    <row r="31" spans="1:18" ht="21" customHeight="1">
      <c r="A31" s="88" t="s">
        <v>149</v>
      </c>
      <c r="B31" s="90"/>
      <c r="C31" s="90"/>
      <c r="D31" s="90"/>
      <c r="E31" s="99"/>
      <c r="F31" s="99"/>
      <c r="G31" s="99"/>
      <c r="H31" s="99"/>
      <c r="I31" s="99"/>
      <c r="J31" s="99"/>
      <c r="K31" s="99"/>
      <c r="L31" s="99"/>
      <c r="M31" s="99"/>
      <c r="N31" s="90"/>
      <c r="O31" s="90"/>
      <c r="P31" s="90"/>
      <c r="Q31" s="90"/>
      <c r="R31" s="90"/>
    </row>
    <row r="32" spans="1:18">
      <c r="A32" s="88"/>
      <c r="B32" s="90" t="s">
        <v>97</v>
      </c>
      <c r="C32" s="90"/>
      <c r="D32" s="90"/>
      <c r="E32" s="99">
        <v>41133312.819119997</v>
      </c>
      <c r="F32" s="99">
        <v>57164851.5876</v>
      </c>
      <c r="G32" s="99">
        <v>27365995.352060001</v>
      </c>
      <c r="H32" s="99">
        <v>24174550.53015</v>
      </c>
      <c r="I32" s="99">
        <v>23153208.999699999</v>
      </c>
      <c r="J32" s="99">
        <v>26449546.478040002</v>
      </c>
      <c r="K32" s="99">
        <v>6701331.2561999997</v>
      </c>
      <c r="L32" s="99">
        <v>21252868.559999999</v>
      </c>
      <c r="M32" s="99">
        <v>227395665.58287001</v>
      </c>
      <c r="N32" s="90"/>
      <c r="O32" s="90"/>
      <c r="P32" s="90"/>
      <c r="Q32" s="90"/>
      <c r="R32" s="90"/>
    </row>
    <row r="33" spans="1:18">
      <c r="A33" s="88"/>
      <c r="B33" s="90" t="s">
        <v>102</v>
      </c>
      <c r="C33" s="90"/>
      <c r="D33" s="90"/>
      <c r="E33" s="99">
        <v>19871996.530000001</v>
      </c>
      <c r="F33" s="99">
        <v>43118474.789999999</v>
      </c>
      <c r="G33" s="99">
        <v>15106551.103</v>
      </c>
      <c r="H33" s="99">
        <v>17283189.822000001</v>
      </c>
      <c r="I33" s="99">
        <v>9458382.9822000004</v>
      </c>
      <c r="J33" s="99">
        <v>20631752.182</v>
      </c>
      <c r="K33" s="99">
        <v>4639914.1453999998</v>
      </c>
      <c r="L33" s="99">
        <v>15477721.279999999</v>
      </c>
      <c r="M33" s="99">
        <v>145587982.8346</v>
      </c>
      <c r="N33" s="90"/>
      <c r="O33" s="90"/>
      <c r="P33" s="90"/>
      <c r="Q33" s="90"/>
      <c r="R33" s="90"/>
    </row>
    <row r="34" spans="1:18">
      <c r="A34" s="88"/>
      <c r="B34" s="90" t="s">
        <v>205</v>
      </c>
      <c r="C34" s="90"/>
      <c r="D34" s="90"/>
      <c r="E34" s="99">
        <v>17479001.401000001</v>
      </c>
      <c r="F34" s="99">
        <v>10990549.538000001</v>
      </c>
      <c r="G34" s="99">
        <v>9143112.0223999992</v>
      </c>
      <c r="H34" s="99">
        <v>3993547.6663000002</v>
      </c>
      <c r="I34" s="99">
        <v>11014030.339</v>
      </c>
      <c r="J34" s="99">
        <v>4045573.7683000001</v>
      </c>
      <c r="K34" s="99">
        <v>1617295.6431</v>
      </c>
      <c r="L34" s="99">
        <v>4801524.5999999996</v>
      </c>
      <c r="M34" s="99">
        <v>63084634.978100002</v>
      </c>
      <c r="N34" s="90"/>
      <c r="O34" s="90"/>
      <c r="P34" s="90"/>
      <c r="Q34" s="90"/>
      <c r="R34" s="90"/>
    </row>
    <row r="35" spans="1:18">
      <c r="A35" s="88"/>
      <c r="B35" s="90" t="s">
        <v>24</v>
      </c>
      <c r="C35" s="90"/>
      <c r="D35" s="90"/>
      <c r="E35" s="99">
        <v>3410603.227</v>
      </c>
      <c r="F35" s="99">
        <v>1318746.2411</v>
      </c>
      <c r="G35" s="99">
        <v>2869417.1453</v>
      </c>
      <c r="H35" s="99">
        <v>2389553.8283000002</v>
      </c>
      <c r="I35" s="99">
        <v>1456156.6451999999</v>
      </c>
      <c r="J35" s="99">
        <v>910062.86907000002</v>
      </c>
      <c r="K35" s="99">
        <v>244269.50563999999</v>
      </c>
      <c r="L35" s="99">
        <v>740067.63</v>
      </c>
      <c r="M35" s="99">
        <v>13338877.091610001</v>
      </c>
      <c r="N35" s="90"/>
      <c r="O35" s="90"/>
      <c r="P35" s="90"/>
      <c r="Q35" s="90"/>
      <c r="R35" s="90"/>
    </row>
    <row r="36" spans="1:18">
      <c r="A36" s="88"/>
      <c r="B36" s="90" t="s">
        <v>103</v>
      </c>
      <c r="C36" s="90"/>
      <c r="D36" s="90"/>
      <c r="E36" s="99">
        <v>371711.66112</v>
      </c>
      <c r="F36" s="99">
        <v>1737081.0185</v>
      </c>
      <c r="G36" s="99">
        <v>246915.08136000001</v>
      </c>
      <c r="H36" s="99">
        <v>508259.21354999999</v>
      </c>
      <c r="I36" s="99">
        <v>1224639.0333</v>
      </c>
      <c r="J36" s="99">
        <v>862157.65867000003</v>
      </c>
      <c r="K36" s="99">
        <v>199851.96205999999</v>
      </c>
      <c r="L36" s="99">
        <v>233555.05</v>
      </c>
      <c r="M36" s="99">
        <v>5384170.6785599999</v>
      </c>
      <c r="N36" s="90"/>
      <c r="O36" s="90"/>
      <c r="P36" s="90"/>
      <c r="Q36" s="90"/>
      <c r="R36" s="90"/>
    </row>
    <row r="37" spans="1:18" ht="21" customHeight="1">
      <c r="A37" s="88" t="s">
        <v>104</v>
      </c>
      <c r="C37" s="87"/>
      <c r="D37" s="87"/>
      <c r="E37" s="100"/>
      <c r="F37" s="100"/>
      <c r="G37" s="100"/>
      <c r="H37" s="100"/>
      <c r="I37" s="100"/>
      <c r="J37" s="100"/>
      <c r="K37" s="100"/>
      <c r="L37" s="100"/>
      <c r="M37" s="99"/>
      <c r="N37" s="87"/>
      <c r="O37" s="87"/>
      <c r="P37" s="87"/>
      <c r="Q37" s="87"/>
      <c r="R37" s="87"/>
    </row>
    <row r="38" spans="1:18" ht="12.75" customHeight="1">
      <c r="A38" s="88"/>
      <c r="B38" s="95" t="s">
        <v>173</v>
      </c>
      <c r="C38" s="87"/>
      <c r="D38" s="87"/>
      <c r="E38" s="100">
        <v>554</v>
      </c>
      <c r="F38" s="100">
        <v>1054</v>
      </c>
      <c r="G38" s="100">
        <v>460</v>
      </c>
      <c r="H38" s="100">
        <v>591</v>
      </c>
      <c r="I38" s="100">
        <v>345</v>
      </c>
      <c r="J38" s="100">
        <v>575</v>
      </c>
      <c r="K38" s="100">
        <v>136</v>
      </c>
      <c r="L38" s="100">
        <v>412</v>
      </c>
      <c r="M38" s="99">
        <v>4127</v>
      </c>
      <c r="N38" s="87"/>
      <c r="O38" s="87"/>
      <c r="P38" s="87"/>
      <c r="Q38" s="87"/>
      <c r="R38" s="87"/>
    </row>
    <row r="39" spans="1:18">
      <c r="A39" s="94"/>
      <c r="B39" s="95" t="s">
        <v>174</v>
      </c>
      <c r="C39" s="96"/>
      <c r="D39" s="96"/>
      <c r="E39" s="100">
        <v>547</v>
      </c>
      <c r="F39" s="100">
        <v>1016</v>
      </c>
      <c r="G39" s="100">
        <v>446</v>
      </c>
      <c r="H39" s="100">
        <v>558</v>
      </c>
      <c r="I39" s="100">
        <v>321</v>
      </c>
      <c r="J39" s="100">
        <v>569</v>
      </c>
      <c r="K39" s="100">
        <v>128</v>
      </c>
      <c r="L39" s="100">
        <v>405</v>
      </c>
      <c r="M39" s="99">
        <v>3990</v>
      </c>
      <c r="N39" s="96"/>
      <c r="O39" s="96"/>
      <c r="P39" s="96"/>
      <c r="Q39" s="95"/>
      <c r="R39" s="95"/>
    </row>
    <row r="40" spans="1:18">
      <c r="A40" s="94"/>
      <c r="B40" s="95" t="s">
        <v>105</v>
      </c>
      <c r="C40" s="96"/>
      <c r="D40" s="96"/>
      <c r="E40" s="103">
        <v>407.33333333000002</v>
      </c>
      <c r="F40" s="103">
        <v>946.03888887000005</v>
      </c>
      <c r="G40" s="103">
        <v>414.54890062999999</v>
      </c>
      <c r="H40" s="103">
        <v>494.14444443000002</v>
      </c>
      <c r="I40" s="103">
        <v>235.62</v>
      </c>
      <c r="J40" s="103">
        <v>493.42666666999997</v>
      </c>
      <c r="K40" s="103">
        <v>107.16666667</v>
      </c>
      <c r="L40" s="103">
        <v>387.94444443999998</v>
      </c>
      <c r="M40" s="99">
        <v>3486.2233450399999</v>
      </c>
      <c r="N40" s="96"/>
      <c r="O40" s="96"/>
      <c r="P40" s="96"/>
      <c r="Q40" s="95"/>
      <c r="R40" s="95"/>
    </row>
    <row r="41" spans="1:18" ht="21" customHeight="1">
      <c r="A41" s="94" t="s">
        <v>110</v>
      </c>
      <c r="B41" s="95"/>
      <c r="C41" s="96"/>
      <c r="D41" s="96"/>
      <c r="E41" s="130"/>
      <c r="F41" s="130"/>
      <c r="G41" s="130"/>
      <c r="H41" s="130"/>
      <c r="I41" s="130"/>
      <c r="J41" s="130"/>
      <c r="K41" s="130"/>
      <c r="L41" s="130"/>
      <c r="M41" s="99"/>
      <c r="N41" s="96"/>
      <c r="O41" s="96"/>
      <c r="P41" s="96"/>
      <c r="Q41" s="95"/>
      <c r="R41" s="95"/>
    </row>
    <row r="42" spans="1:18" ht="12.75" customHeight="1">
      <c r="B42" s="89" t="s">
        <v>146</v>
      </c>
      <c r="C42" s="92"/>
      <c r="D42" s="92"/>
      <c r="E42" s="92"/>
      <c r="F42" s="92"/>
      <c r="G42" s="92"/>
      <c r="H42" s="92"/>
      <c r="I42" s="92"/>
      <c r="J42" s="92"/>
      <c r="K42" s="92"/>
      <c r="L42" s="92"/>
      <c r="M42" s="92"/>
      <c r="N42" s="92"/>
      <c r="O42" s="92"/>
      <c r="P42" s="92"/>
      <c r="Q42" s="87"/>
      <c r="R42" s="87"/>
    </row>
    <row r="43" spans="1:18" ht="12.75" customHeight="1">
      <c r="B43" s="87" t="s">
        <v>165</v>
      </c>
      <c r="C43" s="92"/>
      <c r="D43" s="92"/>
      <c r="E43" s="101">
        <v>150.77630984500001</v>
      </c>
      <c r="F43" s="101">
        <v>194.60314377999998</v>
      </c>
      <c r="G43" s="101">
        <v>93.327219417000009</v>
      </c>
      <c r="H43" s="101">
        <v>82.717318734999992</v>
      </c>
      <c r="I43" s="101">
        <v>108.104977553</v>
      </c>
      <c r="J43" s="101">
        <v>60.610602556000003</v>
      </c>
      <c r="K43" s="101">
        <v>27.671205019999999</v>
      </c>
      <c r="L43" s="101">
        <v>57.572680560999999</v>
      </c>
      <c r="M43" s="99">
        <v>775.38345746700008</v>
      </c>
      <c r="N43" s="102"/>
      <c r="O43" s="92"/>
      <c r="Q43" s="87"/>
      <c r="R43" s="87"/>
    </row>
    <row r="44" spans="1:18">
      <c r="A44" s="94"/>
      <c r="B44" s="95" t="s">
        <v>98</v>
      </c>
      <c r="C44" s="97"/>
      <c r="D44" s="97"/>
      <c r="E44" s="101">
        <v>18.477640695000002</v>
      </c>
      <c r="F44" s="101">
        <v>10.909404567999999</v>
      </c>
      <c r="G44" s="101">
        <v>28.332690750000001</v>
      </c>
      <c r="H44" s="101">
        <v>9.6563631099999991</v>
      </c>
      <c r="I44" s="101">
        <v>17.138186959999999</v>
      </c>
      <c r="J44" s="101">
        <v>21.831361026</v>
      </c>
      <c r="K44" s="101">
        <v>2.45535718</v>
      </c>
      <c r="L44" s="101">
        <v>5.6418671419999997</v>
      </c>
      <c r="M44" s="99">
        <v>114.44287143099999</v>
      </c>
      <c r="N44" s="102"/>
      <c r="O44" s="97"/>
      <c r="Q44" s="95"/>
      <c r="R44" s="95"/>
    </row>
    <row r="45" spans="1:18">
      <c r="A45" s="94"/>
      <c r="B45" s="95" t="s">
        <v>99</v>
      </c>
      <c r="C45" s="97"/>
      <c r="D45" s="97"/>
      <c r="E45" s="101">
        <v>52.87588049</v>
      </c>
      <c r="F45" s="101">
        <v>111.83200431</v>
      </c>
      <c r="G45" s="101">
        <v>20.906329755000002</v>
      </c>
      <c r="H45" s="101">
        <v>36.82163869</v>
      </c>
      <c r="I45" s="101">
        <v>32.477809952000001</v>
      </c>
      <c r="J45" s="101">
        <v>11.173371793999999</v>
      </c>
      <c r="K45" s="101">
        <v>16.908332919999999</v>
      </c>
      <c r="L45" s="101">
        <v>35.407152605</v>
      </c>
      <c r="M45" s="99">
        <v>318.40252051600004</v>
      </c>
      <c r="N45" s="102"/>
      <c r="O45" s="97"/>
      <c r="Q45" s="95"/>
      <c r="R45" s="95"/>
    </row>
    <row r="46" spans="1:18">
      <c r="B46" s="95" t="s">
        <v>167</v>
      </c>
      <c r="E46" s="101">
        <v>71.353521185000005</v>
      </c>
      <c r="F46" s="101">
        <v>122.741408878</v>
      </c>
      <c r="G46" s="101">
        <v>49.239020504999999</v>
      </c>
      <c r="H46" s="101">
        <v>46.478001800000001</v>
      </c>
      <c r="I46" s="101">
        <v>49.615996912</v>
      </c>
      <c r="J46" s="101">
        <v>33.004732820000001</v>
      </c>
      <c r="K46" s="101">
        <v>19.363690099999999</v>
      </c>
      <c r="L46" s="101">
        <v>41.049019747000003</v>
      </c>
      <c r="M46" s="99">
        <v>432.845391947</v>
      </c>
      <c r="N46" s="102"/>
    </row>
    <row r="47" spans="1:18" ht="21" customHeight="1">
      <c r="B47" s="89" t="s">
        <v>147</v>
      </c>
      <c r="E47" s="101"/>
      <c r="F47" s="101"/>
      <c r="G47" s="101"/>
      <c r="H47" s="101"/>
      <c r="I47" s="101"/>
      <c r="J47" s="101"/>
      <c r="K47" s="101"/>
      <c r="L47" s="101"/>
      <c r="M47" s="101"/>
      <c r="N47" s="102"/>
    </row>
    <row r="48" spans="1:18">
      <c r="B48" s="87" t="s">
        <v>165</v>
      </c>
      <c r="E48" s="101">
        <v>61.506400125000006</v>
      </c>
      <c r="F48" s="101">
        <v>138.090879723</v>
      </c>
      <c r="G48" s="101">
        <v>51.116451009000002</v>
      </c>
      <c r="H48" s="101">
        <v>58.359320315000005</v>
      </c>
      <c r="I48" s="101">
        <v>25.497949494</v>
      </c>
      <c r="J48" s="101">
        <v>42.162224221999999</v>
      </c>
      <c r="K48" s="101">
        <v>21.507377129999998</v>
      </c>
      <c r="L48" s="101">
        <v>35.435092599000001</v>
      </c>
      <c r="M48" s="99">
        <v>433.67569461700009</v>
      </c>
      <c r="N48" s="102"/>
    </row>
    <row r="49" spans="1:14">
      <c r="B49" s="95" t="s">
        <v>98</v>
      </c>
      <c r="E49" s="101">
        <v>9.7799946700000007</v>
      </c>
      <c r="F49" s="101">
        <v>7.2613155220000003</v>
      </c>
      <c r="G49" s="101">
        <v>19.47028804</v>
      </c>
      <c r="H49" s="101">
        <v>6.8246152699999998</v>
      </c>
      <c r="I49" s="101">
        <v>5.6525252400000001</v>
      </c>
      <c r="J49" s="101">
        <v>17.679881730000002</v>
      </c>
      <c r="K49" s="101">
        <v>1.7261909</v>
      </c>
      <c r="L49" s="101">
        <v>3.000576122</v>
      </c>
      <c r="M49" s="99">
        <v>71.395387494000005</v>
      </c>
      <c r="N49" s="102"/>
    </row>
    <row r="50" spans="1:14">
      <c r="B50" s="95" t="s">
        <v>99</v>
      </c>
      <c r="E50" s="101">
        <v>36.669996025000003</v>
      </c>
      <c r="F50" s="101">
        <v>95.373079314999998</v>
      </c>
      <c r="G50" s="101">
        <v>14.447028435</v>
      </c>
      <c r="H50" s="101">
        <v>30.567182559999999</v>
      </c>
      <c r="I50" s="101">
        <v>16.607226074</v>
      </c>
      <c r="J50" s="101">
        <v>10.101774391999999</v>
      </c>
      <c r="K50" s="101">
        <v>14.391665379999999</v>
      </c>
      <c r="L50" s="101">
        <v>30.472896833</v>
      </c>
      <c r="M50" s="99">
        <v>248.63084901400001</v>
      </c>
      <c r="N50" s="102"/>
    </row>
    <row r="51" spans="1:14">
      <c r="B51" s="95" t="s">
        <v>167</v>
      </c>
      <c r="E51" s="101">
        <v>46.449990695000004</v>
      </c>
      <c r="F51" s="101">
        <v>102.634394837</v>
      </c>
      <c r="G51" s="101">
        <v>33.917316475</v>
      </c>
      <c r="H51" s="101">
        <v>37.391797830000002</v>
      </c>
      <c r="I51" s="101">
        <v>22.259751313999999</v>
      </c>
      <c r="J51" s="101">
        <v>27.781656122000001</v>
      </c>
      <c r="K51" s="101">
        <v>16.117856279999998</v>
      </c>
      <c r="L51" s="101">
        <v>33.473472954999998</v>
      </c>
      <c r="M51" s="99">
        <v>320.02623650800001</v>
      </c>
      <c r="N51" s="102"/>
    </row>
    <row r="56" spans="1:14">
      <c r="A56" s="5" t="s">
        <v>168</v>
      </c>
    </row>
    <row r="57" spans="1:14">
      <c r="A57" s="5" t="s">
        <v>94</v>
      </c>
    </row>
    <row r="58" spans="1:14">
      <c r="A58" s="5" t="s">
        <v>226</v>
      </c>
    </row>
    <row r="59" spans="1:14">
      <c r="A59" s="5"/>
    </row>
    <row r="60" spans="1:14">
      <c r="A60" s="6"/>
    </row>
  </sheetData>
  <hyperlinks>
    <hyperlink ref="G1" location="Contenu!A1" display="retour" xr:uid="{00000000-0004-0000-1300-000000000000}"/>
  </hyperlinks>
  <pageMargins left="0.70866141732283472" right="0.70866141732283472" top="0.74803149606299213" bottom="0.74803149606299213" header="0.31496062992125984" footer="0.31496062992125984"/>
  <pageSetup paperSize="9" scale="5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0">
    <tabColor theme="6" tint="0.39997558519241921"/>
    <pageSetUpPr fitToPage="1"/>
  </sheetPr>
  <dimension ref="A1:R59"/>
  <sheetViews>
    <sheetView zoomScale="82" zoomScaleNormal="82" workbookViewId="0">
      <pane ySplit="4" topLeftCell="A5" activePane="bottomLeft" state="frozen"/>
      <selection activeCell="A56" sqref="A56"/>
      <selection pane="bottomLeft" activeCell="P9" sqref="P9"/>
    </sheetView>
  </sheetViews>
  <sheetFormatPr baseColWidth="10" defaultColWidth="11.453125" defaultRowHeight="12.5"/>
  <cols>
    <col min="1" max="1" width="2.26953125" style="82" customWidth="1"/>
    <col min="2" max="2" width="47.7265625" style="5" customWidth="1"/>
    <col min="3" max="4" width="3.7265625" style="5" customWidth="1"/>
    <col min="5" max="12" width="10.7265625" style="5" customWidth="1"/>
    <col min="13" max="13" width="13.7265625" style="5" customWidth="1"/>
    <col min="14" max="14" width="10.7265625" style="5" customWidth="1"/>
    <col min="15" max="18" width="11.453125" style="5"/>
    <col min="19" max="16384" width="11.453125" style="65"/>
  </cols>
  <sheetData>
    <row r="1" spans="1:18" ht="13">
      <c r="A1" s="26" t="s">
        <v>247</v>
      </c>
      <c r="E1" s="65"/>
      <c r="G1" s="31" t="s">
        <v>54</v>
      </c>
    </row>
    <row r="2" spans="1:18">
      <c r="A2" s="82" t="s">
        <v>0</v>
      </c>
    </row>
    <row r="3" spans="1:18">
      <c r="A3" s="82" t="s">
        <v>0</v>
      </c>
      <c r="B3" s="38"/>
    </row>
    <row r="4" spans="1:18">
      <c r="A4" s="83"/>
      <c r="B4" s="84"/>
      <c r="C4" s="85"/>
      <c r="D4" s="85"/>
      <c r="E4" s="83" t="s">
        <v>36</v>
      </c>
      <c r="F4" s="83" t="s">
        <v>37</v>
      </c>
      <c r="G4" s="83" t="s">
        <v>38</v>
      </c>
      <c r="H4" s="83" t="s">
        <v>218</v>
      </c>
      <c r="I4" s="83" t="s">
        <v>39</v>
      </c>
      <c r="J4" s="83" t="s">
        <v>206</v>
      </c>
      <c r="K4" s="83" t="s">
        <v>207</v>
      </c>
      <c r="L4" s="83" t="s">
        <v>40</v>
      </c>
      <c r="M4" s="83" t="s">
        <v>106</v>
      </c>
      <c r="N4" s="85"/>
      <c r="O4" s="108"/>
      <c r="P4" s="108"/>
      <c r="Q4" s="86"/>
      <c r="R4" s="86"/>
    </row>
    <row r="5" spans="1:18">
      <c r="A5" s="82" t="s">
        <v>100</v>
      </c>
      <c r="B5" s="87"/>
      <c r="C5" s="87"/>
      <c r="D5" s="87"/>
      <c r="E5" s="100"/>
      <c r="F5" s="100"/>
      <c r="G5" s="100"/>
      <c r="H5" s="100"/>
      <c r="I5" s="100"/>
      <c r="J5" s="100"/>
      <c r="K5" s="100"/>
      <c r="L5" s="100"/>
      <c r="M5" s="100"/>
      <c r="N5" s="87"/>
      <c r="O5" s="87"/>
      <c r="P5" s="87"/>
      <c r="Q5" s="87"/>
      <c r="R5" s="87"/>
    </row>
    <row r="6" spans="1:18">
      <c r="A6" s="88"/>
      <c r="B6" s="87" t="s">
        <v>140</v>
      </c>
      <c r="C6" s="90"/>
      <c r="D6" s="90"/>
      <c r="E6" s="99">
        <v>30296.509238351256</v>
      </c>
      <c r="F6" s="99">
        <v>37845.538503822347</v>
      </c>
      <c r="G6" s="99">
        <v>27323.854273830158</v>
      </c>
      <c r="H6" s="99">
        <v>25033.192932405567</v>
      </c>
      <c r="I6" s="99">
        <v>15112.943582620146</v>
      </c>
      <c r="J6" s="99">
        <v>34967.046725057124</v>
      </c>
      <c r="K6" s="99">
        <v>27378.564049586777</v>
      </c>
      <c r="L6" s="99">
        <v>26620.230310451727</v>
      </c>
      <c r="M6" s="99">
        <v>28654.398573672232</v>
      </c>
      <c r="N6" s="90"/>
      <c r="O6" s="90"/>
      <c r="P6" s="90"/>
      <c r="Q6" s="90"/>
      <c r="R6" s="90"/>
    </row>
    <row r="7" spans="1:18" ht="12.75" customHeight="1">
      <c r="A7" s="88"/>
      <c r="B7" s="87" t="s">
        <v>141</v>
      </c>
      <c r="C7" s="90"/>
      <c r="D7" s="90"/>
      <c r="E7" s="99">
        <v>51708.734265232975</v>
      </c>
      <c r="F7" s="99">
        <v>63542.667903531124</v>
      </c>
      <c r="G7" s="99">
        <v>45042.472715193537</v>
      </c>
      <c r="H7" s="99">
        <v>40466.263458747511</v>
      </c>
      <c r="I7" s="99">
        <v>33308.810973666885</v>
      </c>
      <c r="J7" s="99">
        <v>71609.02265041889</v>
      </c>
      <c r="K7" s="99">
        <v>31835.501776859503</v>
      </c>
      <c r="L7" s="99">
        <v>52634.419400797167</v>
      </c>
      <c r="M7" s="99">
        <v>50874.122230349014</v>
      </c>
      <c r="N7" s="90"/>
      <c r="O7" s="90"/>
      <c r="P7" s="90"/>
      <c r="Q7" s="90"/>
      <c r="R7" s="90"/>
    </row>
    <row r="8" spans="1:18" ht="21" customHeight="1">
      <c r="A8" s="88"/>
      <c r="B8" s="87" t="s">
        <v>142</v>
      </c>
      <c r="C8" s="90"/>
      <c r="D8" s="90"/>
      <c r="E8" s="99">
        <v>39730.792373678029</v>
      </c>
      <c r="F8" s="99">
        <v>44252.932881233355</v>
      </c>
      <c r="G8" s="99">
        <v>35043.680393819559</v>
      </c>
      <c r="H8" s="99">
        <v>29785.304349637401</v>
      </c>
      <c r="I8" s="99">
        <v>23953.270181741027</v>
      </c>
      <c r="J8" s="99">
        <v>41185.552873914879</v>
      </c>
      <c r="K8" s="99">
        <v>29540.16347783422</v>
      </c>
      <c r="L8" s="99">
        <v>34963.685318584408</v>
      </c>
      <c r="M8" s="99">
        <v>36030.456568887057</v>
      </c>
      <c r="N8" s="90"/>
      <c r="O8" s="90"/>
      <c r="P8" s="90"/>
      <c r="Q8" s="90"/>
      <c r="R8" s="90"/>
    </row>
    <row r="9" spans="1:18" ht="12.75" customHeight="1">
      <c r="A9" s="88"/>
      <c r="B9" s="87" t="s">
        <v>143</v>
      </c>
      <c r="C9" s="90"/>
      <c r="D9" s="90"/>
      <c r="E9" s="99">
        <v>67810.749048178608</v>
      </c>
      <c r="F9" s="99">
        <v>74300.684545563025</v>
      </c>
      <c r="G9" s="99">
        <v>57768.35149828656</v>
      </c>
      <c r="H9" s="99">
        <v>48148.071892624605</v>
      </c>
      <c r="I9" s="99">
        <v>52792.822544663963</v>
      </c>
      <c r="J9" s="99">
        <v>84343.902755298463</v>
      </c>
      <c r="K9" s="99">
        <v>34348.98649849042</v>
      </c>
      <c r="L9" s="99">
        <v>69131.380735399725</v>
      </c>
      <c r="M9" s="99">
        <v>63969.859523941479</v>
      </c>
      <c r="N9" s="90"/>
      <c r="O9" s="90"/>
      <c r="P9" s="90"/>
      <c r="Q9" s="90"/>
      <c r="R9" s="90"/>
    </row>
    <row r="10" spans="1:18" ht="21" customHeight="1">
      <c r="A10" s="82" t="s">
        <v>101</v>
      </c>
      <c r="B10" s="87"/>
      <c r="C10" s="90"/>
      <c r="D10" s="90"/>
      <c r="E10" s="99"/>
      <c r="F10" s="99"/>
      <c r="G10" s="99"/>
      <c r="H10" s="99"/>
      <c r="I10" s="99"/>
      <c r="J10" s="99"/>
      <c r="K10" s="99"/>
      <c r="L10" s="99"/>
      <c r="M10" s="99"/>
      <c r="N10" s="90"/>
      <c r="O10" s="90"/>
      <c r="P10" s="90"/>
      <c r="Q10" s="90"/>
      <c r="R10" s="90"/>
    </row>
    <row r="11" spans="1:18">
      <c r="A11" s="88"/>
      <c r="B11" s="87" t="s">
        <v>140</v>
      </c>
      <c r="C11" s="90"/>
      <c r="D11" s="90"/>
      <c r="E11" s="99">
        <v>40332.761792114696</v>
      </c>
      <c r="F11" s="99">
        <v>49042.821219512189</v>
      </c>
      <c r="G11" s="99">
        <v>31559.315797227038</v>
      </c>
      <c r="H11" s="99">
        <v>27805.360652584495</v>
      </c>
      <c r="I11" s="99">
        <v>18863.055627386439</v>
      </c>
      <c r="J11" s="99">
        <v>41794.233399086064</v>
      </c>
      <c r="K11" s="99">
        <v>30922.452216942147</v>
      </c>
      <c r="L11" s="99">
        <v>29995.979467670502</v>
      </c>
      <c r="M11" s="99">
        <v>34638.220924886198</v>
      </c>
      <c r="N11" s="90"/>
      <c r="O11" s="90"/>
      <c r="P11" s="90"/>
      <c r="Q11" s="90"/>
      <c r="R11" s="90"/>
    </row>
    <row r="12" spans="1:18" ht="12.75" customHeight="1">
      <c r="A12" s="88"/>
      <c r="B12" s="87" t="s">
        <v>141</v>
      </c>
      <c r="C12" s="90"/>
      <c r="D12" s="90"/>
      <c r="E12" s="99">
        <v>64166.884585125445</v>
      </c>
      <c r="F12" s="99">
        <v>78848.288669093541</v>
      </c>
      <c r="G12" s="99">
        <v>52026.775495667243</v>
      </c>
      <c r="H12" s="99">
        <v>45155.108303677938</v>
      </c>
      <c r="I12" s="99">
        <v>38741.431542462145</v>
      </c>
      <c r="J12" s="99">
        <v>85531.522226961155</v>
      </c>
      <c r="K12" s="99">
        <v>36007.729551033059</v>
      </c>
      <c r="L12" s="99">
        <v>60134.289422054906</v>
      </c>
      <c r="M12" s="99">
        <v>60203.263146866469</v>
      </c>
      <c r="N12" s="90"/>
      <c r="O12" s="90"/>
      <c r="P12" s="90"/>
      <c r="Q12" s="90"/>
      <c r="R12" s="90"/>
    </row>
    <row r="13" spans="1:18" ht="21" customHeight="1">
      <c r="A13" s="88"/>
      <c r="B13" s="87" t="s">
        <v>142</v>
      </c>
      <c r="C13" s="90"/>
      <c r="D13" s="90"/>
      <c r="E13" s="99">
        <v>52892.317461809631</v>
      </c>
      <c r="F13" s="99">
        <v>57345.958375363145</v>
      </c>
      <c r="G13" s="99">
        <v>40475.789585252256</v>
      </c>
      <c r="H13" s="99">
        <v>33083.719357132621</v>
      </c>
      <c r="I13" s="99">
        <v>29897.012810634955</v>
      </c>
      <c r="J13" s="99">
        <v>49226.87989687486</v>
      </c>
      <c r="K13" s="99">
        <v>33363.849614960905</v>
      </c>
      <c r="L13" s="99">
        <v>39397.479837677398</v>
      </c>
      <c r="M13" s="99">
        <v>43554.60162421006</v>
      </c>
      <c r="N13" s="90"/>
      <c r="O13" s="90"/>
      <c r="P13" s="90"/>
      <c r="Q13" s="90"/>
      <c r="R13" s="90"/>
    </row>
    <row r="14" spans="1:18">
      <c r="A14" s="88"/>
      <c r="B14" s="87" t="s">
        <v>143</v>
      </c>
      <c r="C14" s="90"/>
      <c r="D14" s="90"/>
      <c r="E14" s="99">
        <v>84148.346882491183</v>
      </c>
      <c r="F14" s="99">
        <v>92197.60543032299</v>
      </c>
      <c r="G14" s="99">
        <v>66725.933834941185</v>
      </c>
      <c r="H14" s="99">
        <v>53727.011468234727</v>
      </c>
      <c r="I14" s="99">
        <v>61403.258199891607</v>
      </c>
      <c r="J14" s="99">
        <v>100742.36634175401</v>
      </c>
      <c r="K14" s="99">
        <v>38850.621072627531</v>
      </c>
      <c r="L14" s="99">
        <v>78981.900144714746</v>
      </c>
      <c r="M14" s="99">
        <v>75700.456687004946</v>
      </c>
      <c r="N14" s="90"/>
      <c r="O14" s="90"/>
      <c r="P14" s="90"/>
      <c r="Q14" s="90"/>
      <c r="R14" s="90"/>
    </row>
    <row r="15" spans="1:18" ht="21" customHeight="1">
      <c r="A15" s="82" t="s">
        <v>130</v>
      </c>
      <c r="B15" s="91"/>
      <c r="C15" s="91"/>
      <c r="D15" s="91"/>
      <c r="E15" s="98"/>
      <c r="F15" s="98"/>
      <c r="G15" s="98"/>
      <c r="H15" s="98"/>
      <c r="I15" s="98"/>
      <c r="J15" s="98"/>
      <c r="K15" s="98"/>
      <c r="L15" s="98"/>
      <c r="M15" s="98"/>
      <c r="N15" s="91"/>
      <c r="O15" s="91"/>
      <c r="P15" s="91"/>
      <c r="Q15" s="87"/>
      <c r="R15" s="87"/>
    </row>
    <row r="16" spans="1:18" ht="14.25" customHeight="1">
      <c r="B16" s="92" t="s">
        <v>166</v>
      </c>
      <c r="C16" s="91"/>
      <c r="D16" s="91"/>
      <c r="E16" s="101">
        <v>3.8203670020628238</v>
      </c>
      <c r="F16" s="101">
        <v>3.4034452537722042</v>
      </c>
      <c r="G16" s="101">
        <v>5.2371672167395733</v>
      </c>
      <c r="H16" s="101">
        <v>5.4820305334769674</v>
      </c>
      <c r="I16" s="101">
        <v>4.8512116591102084</v>
      </c>
      <c r="J16" s="101">
        <v>3.2774914540092541</v>
      </c>
      <c r="K16" s="101">
        <v>6.6508093690781553</v>
      </c>
      <c r="L16" s="101">
        <v>4.5656005014797296</v>
      </c>
      <c r="M16" s="101">
        <v>4.2822080879455218</v>
      </c>
      <c r="N16" s="91"/>
      <c r="O16" s="91"/>
      <c r="P16" s="91"/>
      <c r="Q16" s="87"/>
      <c r="R16" s="87"/>
    </row>
    <row r="17" spans="1:18">
      <c r="A17" s="93"/>
      <c r="B17" s="92" t="s">
        <v>95</v>
      </c>
      <c r="C17" s="92"/>
      <c r="D17" s="92"/>
      <c r="E17" s="101">
        <v>53.334088753033434</v>
      </c>
      <c r="F17" s="101">
        <v>44.886045577362609</v>
      </c>
      <c r="G17" s="101">
        <v>17.159357378687826</v>
      </c>
      <c r="H17" s="101">
        <v>45.439969692179808</v>
      </c>
      <c r="I17" s="101">
        <v>41.335524397320434</v>
      </c>
      <c r="J17" s="101">
        <v>15.395828563517838</v>
      </c>
      <c r="K17" s="101">
        <v>49.372760997568804</v>
      </c>
      <c r="L17" s="101">
        <v>39.223538787600994</v>
      </c>
      <c r="M17" s="101">
        <v>31.630868722131989</v>
      </c>
      <c r="N17" s="92"/>
      <c r="O17" s="92"/>
      <c r="P17" s="92"/>
      <c r="Q17" s="92"/>
      <c r="R17" s="92"/>
    </row>
    <row r="18" spans="1:18">
      <c r="A18" s="93"/>
      <c r="B18" s="92" t="s">
        <v>96</v>
      </c>
      <c r="C18" s="92"/>
      <c r="D18" s="92"/>
      <c r="E18" s="101">
        <v>8.4393517430774949</v>
      </c>
      <c r="F18" s="101">
        <v>8.8615705423067617</v>
      </c>
      <c r="G18" s="101">
        <v>20.173518900681128</v>
      </c>
      <c r="H18" s="101">
        <v>17.871352677812197</v>
      </c>
      <c r="I18" s="101">
        <v>24.091402537362761</v>
      </c>
      <c r="J18" s="101">
        <v>26.430470443724413</v>
      </c>
      <c r="K18" s="101">
        <v>9.9134371205803475</v>
      </c>
      <c r="L18" s="101">
        <v>16.403312047481016</v>
      </c>
      <c r="M18" s="101">
        <v>14.023923085613436</v>
      </c>
      <c r="N18" s="92"/>
      <c r="O18" s="92"/>
      <c r="P18" s="92"/>
      <c r="Q18" s="92"/>
      <c r="R18" s="92"/>
    </row>
    <row r="19" spans="1:18">
      <c r="A19" s="93"/>
      <c r="B19" s="92" t="s">
        <v>145</v>
      </c>
      <c r="C19" s="92"/>
      <c r="D19" s="92"/>
      <c r="E19" s="101">
        <v>7.2863860466327726</v>
      </c>
      <c r="F19" s="101">
        <v>7.4005302553954841</v>
      </c>
      <c r="G19" s="101">
        <v>9.2723801351946697</v>
      </c>
      <c r="H19" s="101">
        <v>12.826674497371508</v>
      </c>
      <c r="I19" s="101">
        <v>15.220503300468025</v>
      </c>
      <c r="J19" s="101">
        <v>9.7287831212187328</v>
      </c>
      <c r="K19" s="101">
        <v>8.2557792058689081</v>
      </c>
      <c r="L19" s="101">
        <v>11.566283848190194</v>
      </c>
      <c r="M19" s="101">
        <v>9.7161514164447258</v>
      </c>
      <c r="N19" s="92"/>
      <c r="O19" s="92"/>
      <c r="P19" s="92"/>
      <c r="Q19" s="92"/>
      <c r="R19" s="92"/>
    </row>
    <row r="20" spans="1:18" ht="21" customHeight="1">
      <c r="A20" s="82" t="s">
        <v>150</v>
      </c>
      <c r="B20" s="91"/>
      <c r="C20" s="92"/>
      <c r="D20" s="92"/>
      <c r="E20" s="98"/>
      <c r="F20" s="98"/>
      <c r="G20" s="98"/>
      <c r="H20" s="98"/>
      <c r="I20" s="98"/>
      <c r="J20" s="98"/>
      <c r="K20" s="98"/>
      <c r="L20" s="98"/>
      <c r="M20" s="98"/>
      <c r="N20" s="92"/>
      <c r="O20" s="92"/>
      <c r="P20" s="92"/>
      <c r="Q20" s="92"/>
      <c r="R20" s="92"/>
    </row>
    <row r="21" spans="1:18">
      <c r="A21" s="93"/>
      <c r="B21" s="92" t="s">
        <v>166</v>
      </c>
      <c r="C21" s="92"/>
      <c r="D21" s="92"/>
      <c r="E21" s="101">
        <v>7.7923979407005515</v>
      </c>
      <c r="F21" s="101">
        <v>7.3037182785792814</v>
      </c>
      <c r="G21" s="101">
        <v>10.621136713873204</v>
      </c>
      <c r="H21" s="101">
        <v>11.695173369538137</v>
      </c>
      <c r="I21" s="101">
        <v>21.872882246688562</v>
      </c>
      <c r="J21" s="101">
        <v>10.847554512742043</v>
      </c>
      <c r="K21" s="101">
        <v>8.5028951357441596</v>
      </c>
      <c r="L21" s="101">
        <v>13.190010628079406</v>
      </c>
      <c r="M21" s="101">
        <v>10.353985585629147</v>
      </c>
      <c r="N21" s="92"/>
      <c r="O21" s="92"/>
      <c r="P21" s="92"/>
      <c r="Q21" s="92"/>
      <c r="R21" s="92"/>
    </row>
    <row r="22" spans="1:18">
      <c r="A22" s="93"/>
      <c r="B22" s="92" t="s">
        <v>95</v>
      </c>
      <c r="C22" s="92"/>
      <c r="D22" s="92"/>
      <c r="E22" s="101">
        <v>80.553641365968289</v>
      </c>
      <c r="F22" s="101">
        <v>73.559045643081291</v>
      </c>
      <c r="G22" s="101">
        <v>24.981474072203014</v>
      </c>
      <c r="H22" s="101">
        <v>74.531377922308579</v>
      </c>
      <c r="I22" s="101">
        <v>81.188915122523341</v>
      </c>
      <c r="J22" s="101">
        <v>27.566557202636567</v>
      </c>
      <c r="K22" s="101">
        <v>64.21226873623057</v>
      </c>
      <c r="L22" s="101">
        <v>66.823205973075559</v>
      </c>
      <c r="M22" s="101">
        <v>51.655332887819831</v>
      </c>
      <c r="N22" s="92"/>
      <c r="O22" s="92"/>
      <c r="P22" s="92"/>
      <c r="Q22" s="92"/>
      <c r="R22" s="92"/>
    </row>
    <row r="23" spans="1:18">
      <c r="A23" s="93"/>
      <c r="B23" s="92" t="s">
        <v>96</v>
      </c>
      <c r="C23" s="92"/>
      <c r="D23" s="92"/>
      <c r="E23" s="101">
        <v>11.488504000934057</v>
      </c>
      <c r="F23" s="101">
        <v>11.534794758315181</v>
      </c>
      <c r="G23" s="101">
        <v>23.141790868026572</v>
      </c>
      <c r="H23" s="101">
        <v>22.057646964033648</v>
      </c>
      <c r="I23" s="101">
        <v>42.036385840133086</v>
      </c>
      <c r="J23" s="101">
        <v>41.337772507792685</v>
      </c>
      <c r="K23" s="101">
        <v>12.088845709707783</v>
      </c>
      <c r="L23" s="101">
        <v>24.780992820014053</v>
      </c>
      <c r="M23" s="101">
        <v>18.818944666224109</v>
      </c>
      <c r="N23" s="92"/>
      <c r="O23" s="92"/>
      <c r="P23" s="92"/>
      <c r="Q23" s="92"/>
      <c r="R23" s="92"/>
    </row>
    <row r="24" spans="1:18">
      <c r="A24" s="93"/>
      <c r="B24" s="92" t="s">
        <v>145</v>
      </c>
      <c r="C24" s="92"/>
      <c r="D24" s="92"/>
      <c r="E24" s="101">
        <v>10.054533468702864</v>
      </c>
      <c r="F24" s="101">
        <v>9.9712093155987915</v>
      </c>
      <c r="G24" s="101">
        <v>12.013234124326067</v>
      </c>
      <c r="H24" s="101">
        <v>17.020430881125041</v>
      </c>
      <c r="I24" s="101">
        <v>27.696329693416509</v>
      </c>
      <c r="J24" s="101">
        <v>16.538003856282565</v>
      </c>
      <c r="K24" s="101">
        <v>10.173536979890148</v>
      </c>
      <c r="L24" s="101">
        <v>18.077177784933873</v>
      </c>
      <c r="M24" s="101">
        <v>13.793668911125815</v>
      </c>
      <c r="N24" s="92"/>
      <c r="O24" s="92"/>
      <c r="P24" s="92"/>
      <c r="Q24" s="92"/>
      <c r="R24" s="92"/>
    </row>
    <row r="25" spans="1:18" ht="21" customHeight="1">
      <c r="A25" s="88" t="s">
        <v>148</v>
      </c>
      <c r="B25" s="90"/>
      <c r="C25" s="90"/>
      <c r="D25" s="90"/>
      <c r="E25" s="99"/>
      <c r="F25" s="99"/>
      <c r="G25" s="99"/>
      <c r="H25" s="99"/>
      <c r="I25" s="99"/>
      <c r="J25" s="99"/>
      <c r="K25" s="99"/>
      <c r="L25" s="100"/>
      <c r="M25" s="100"/>
      <c r="N25" s="87"/>
      <c r="O25" s="87"/>
      <c r="P25" s="87"/>
      <c r="Q25" s="87"/>
      <c r="R25" s="87"/>
    </row>
    <row r="26" spans="1:18">
      <c r="A26" s="88"/>
      <c r="B26" s="90" t="s">
        <v>97</v>
      </c>
      <c r="C26" s="90"/>
      <c r="D26" s="90"/>
      <c r="E26" s="99">
        <v>62595431.209899992</v>
      </c>
      <c r="F26" s="99">
        <v>180269320.8263</v>
      </c>
      <c r="G26" s="99">
        <v>81634646.567230016</v>
      </c>
      <c r="H26" s="99">
        <v>88815801.048000008</v>
      </c>
      <c r="I26" s="99">
        <v>53911269.844620004</v>
      </c>
      <c r="J26" s="99">
        <v>101856275.96000001</v>
      </c>
      <c r="K26" s="99">
        <v>16306192.459999999</v>
      </c>
      <c r="L26" s="99">
        <v>124774434.82710001</v>
      </c>
      <c r="M26" s="99">
        <v>710163372.74315012</v>
      </c>
      <c r="N26" s="90"/>
      <c r="O26" s="90"/>
      <c r="P26" s="90"/>
      <c r="Q26" s="90"/>
      <c r="R26" s="90"/>
    </row>
    <row r="27" spans="1:18">
      <c r="A27" s="88"/>
      <c r="B27" s="90" t="s">
        <v>102</v>
      </c>
      <c r="C27" s="90"/>
      <c r="D27" s="90"/>
      <c r="E27" s="99">
        <v>33810904.310000002</v>
      </c>
      <c r="F27" s="99">
        <v>103961694.27</v>
      </c>
      <c r="G27" s="99">
        <v>47297591.748000003</v>
      </c>
      <c r="H27" s="99">
        <v>50366784.18</v>
      </c>
      <c r="I27" s="99">
        <v>22956561.302000001</v>
      </c>
      <c r="J27" s="99">
        <v>45911732.350000001</v>
      </c>
      <c r="K27" s="99">
        <v>13251225</v>
      </c>
      <c r="L27" s="99">
        <v>60108480.041000001</v>
      </c>
      <c r="M27" s="99">
        <v>377664973.20100003</v>
      </c>
      <c r="N27" s="90"/>
      <c r="O27" s="90"/>
      <c r="P27" s="90"/>
      <c r="Q27" s="90"/>
      <c r="R27" s="90"/>
    </row>
    <row r="28" spans="1:18">
      <c r="A28" s="88"/>
      <c r="B28" s="90" t="s">
        <v>205</v>
      </c>
      <c r="C28" s="90"/>
      <c r="D28" s="90"/>
      <c r="E28" s="99">
        <v>23896043.129999999</v>
      </c>
      <c r="F28" s="99">
        <v>70590014.460999995</v>
      </c>
      <c r="G28" s="99">
        <v>30670928.522</v>
      </c>
      <c r="H28" s="99">
        <v>31051337.899</v>
      </c>
      <c r="I28" s="99">
        <v>27639522.567000002</v>
      </c>
      <c r="J28" s="99">
        <v>48110914.390000001</v>
      </c>
      <c r="K28" s="99">
        <v>2157157.86</v>
      </c>
      <c r="L28" s="99">
        <v>58740038.965999998</v>
      </c>
      <c r="M28" s="99">
        <v>292855957.79500002</v>
      </c>
      <c r="N28" s="90"/>
      <c r="O28" s="90"/>
      <c r="P28" s="90"/>
      <c r="Q28" s="90"/>
      <c r="R28" s="90"/>
    </row>
    <row r="29" spans="1:18">
      <c r="A29" s="88"/>
      <c r="B29" s="90" t="s">
        <v>24</v>
      </c>
      <c r="C29" s="90"/>
      <c r="D29" s="90"/>
      <c r="E29" s="99">
        <v>4683889.9698999999</v>
      </c>
      <c r="F29" s="99">
        <v>1737279.2237</v>
      </c>
      <c r="G29" s="99">
        <v>2671396.6231999998</v>
      </c>
      <c r="H29" s="99">
        <v>3248459.179</v>
      </c>
      <c r="I29" s="99">
        <v>2981493.2522</v>
      </c>
      <c r="J29" s="99">
        <v>3059565.26</v>
      </c>
      <c r="K29" s="99">
        <v>558253.36</v>
      </c>
      <c r="L29" s="99">
        <v>4569918.8295999998</v>
      </c>
      <c r="M29" s="99">
        <v>23510255.6976</v>
      </c>
      <c r="N29" s="90"/>
      <c r="O29" s="90"/>
      <c r="P29" s="90"/>
      <c r="Q29" s="90"/>
      <c r="R29" s="90"/>
    </row>
    <row r="30" spans="1:18">
      <c r="A30" s="88"/>
      <c r="B30" s="90" t="s">
        <v>103</v>
      </c>
      <c r="C30" s="90"/>
      <c r="D30" s="90"/>
      <c r="E30" s="99">
        <v>204593.8</v>
      </c>
      <c r="F30" s="99">
        <v>3980332.8716000002</v>
      </c>
      <c r="G30" s="99">
        <v>994729.67402999999</v>
      </c>
      <c r="H30" s="99">
        <v>4149219.79</v>
      </c>
      <c r="I30" s="99">
        <v>333692.72341999999</v>
      </c>
      <c r="J30" s="99">
        <v>4774063.96</v>
      </c>
      <c r="K30" s="99">
        <v>339556.24</v>
      </c>
      <c r="L30" s="99">
        <v>1355996.9905000001</v>
      </c>
      <c r="M30" s="99">
        <v>16132186.049549999</v>
      </c>
      <c r="N30" s="90"/>
      <c r="O30" s="90"/>
      <c r="P30" s="90"/>
      <c r="Q30" s="90"/>
      <c r="R30" s="90"/>
    </row>
    <row r="31" spans="1:18" ht="21" customHeight="1">
      <c r="A31" s="88" t="s">
        <v>149</v>
      </c>
      <c r="B31" s="90"/>
      <c r="C31" s="90"/>
      <c r="D31" s="90"/>
      <c r="E31" s="99"/>
      <c r="F31" s="99"/>
      <c r="G31" s="99"/>
      <c r="H31" s="99"/>
      <c r="I31" s="99"/>
      <c r="J31" s="99"/>
      <c r="K31" s="99"/>
      <c r="L31" s="99"/>
      <c r="M31" s="99"/>
      <c r="N31" s="90"/>
      <c r="O31" s="90"/>
      <c r="P31" s="90"/>
      <c r="Q31" s="90"/>
      <c r="R31" s="90"/>
    </row>
    <row r="32" spans="1:18" ht="12.75" customHeight="1">
      <c r="A32" s="88"/>
      <c r="B32" s="90" t="s">
        <v>97</v>
      </c>
      <c r="C32" s="90"/>
      <c r="D32" s="90"/>
      <c r="E32" s="99">
        <v>78000300.109469995</v>
      </c>
      <c r="F32" s="99">
        <v>222834077.06259999</v>
      </c>
      <c r="G32" s="99">
        <v>94299299.567399994</v>
      </c>
      <c r="H32" s="99">
        <v>99035138.047600001</v>
      </c>
      <c r="I32" s="99">
        <v>62644419.964229994</v>
      </c>
      <c r="J32" s="99">
        <v>121655677.8883</v>
      </c>
      <c r="K32" s="99">
        <v>18437059.886629999</v>
      </c>
      <c r="L32" s="99">
        <v>142511035.82639998</v>
      </c>
      <c r="M32" s="99">
        <v>839417008.3526299</v>
      </c>
      <c r="N32" s="90"/>
      <c r="O32" s="90"/>
      <c r="P32" s="90"/>
      <c r="Q32" s="90"/>
      <c r="R32" s="90"/>
    </row>
    <row r="33" spans="1:18">
      <c r="A33" s="88"/>
      <c r="B33" s="90" t="s">
        <v>102</v>
      </c>
      <c r="C33" s="90"/>
      <c r="D33" s="90"/>
      <c r="E33" s="99">
        <v>45011362.159999996</v>
      </c>
      <c r="F33" s="99">
        <v>134720629.88999999</v>
      </c>
      <c r="G33" s="99">
        <v>54629175.645000003</v>
      </c>
      <c r="H33" s="99">
        <v>55944385.633000001</v>
      </c>
      <c r="I33" s="99">
        <v>28652981.498</v>
      </c>
      <c r="J33" s="99">
        <v>54875828.453000002</v>
      </c>
      <c r="K33" s="99">
        <v>14966466.873</v>
      </c>
      <c r="L33" s="99">
        <v>67730921.637999997</v>
      </c>
      <c r="M33" s="99">
        <v>456531751.79000008</v>
      </c>
      <c r="N33" s="90"/>
      <c r="O33" s="90"/>
      <c r="P33" s="90"/>
      <c r="Q33" s="90"/>
      <c r="R33" s="90"/>
    </row>
    <row r="34" spans="1:18">
      <c r="A34" s="88"/>
      <c r="B34" s="90" t="s">
        <v>205</v>
      </c>
      <c r="C34" s="90"/>
      <c r="D34" s="90"/>
      <c r="E34" s="99">
        <v>26598881.037</v>
      </c>
      <c r="F34" s="99">
        <v>81875619.084000006</v>
      </c>
      <c r="G34" s="99">
        <v>35429172.737999998</v>
      </c>
      <c r="H34" s="99">
        <v>34907692.273999996</v>
      </c>
      <c r="I34" s="99">
        <v>30195253.015000001</v>
      </c>
      <c r="J34" s="99">
        <v>57427060.230999999</v>
      </c>
      <c r="K34" s="99">
        <v>2461274.2297</v>
      </c>
      <c r="L34" s="99">
        <v>68052303.877000004</v>
      </c>
      <c r="M34" s="99">
        <v>336947256.48570001</v>
      </c>
      <c r="N34" s="90"/>
      <c r="O34" s="90"/>
      <c r="P34" s="90"/>
      <c r="Q34" s="90"/>
      <c r="R34" s="90"/>
    </row>
    <row r="35" spans="1:18">
      <c r="A35" s="88"/>
      <c r="B35" s="90" t="s">
        <v>24</v>
      </c>
      <c r="C35" s="90"/>
      <c r="D35" s="90"/>
      <c r="E35" s="99">
        <v>6165984.6705</v>
      </c>
      <c r="F35" s="99">
        <v>1994338.8063999999</v>
      </c>
      <c r="G35" s="99">
        <v>3104172.3862999999</v>
      </c>
      <c r="H35" s="99">
        <v>3562200.1556000002</v>
      </c>
      <c r="I35" s="99">
        <v>3389369.2248</v>
      </c>
      <c r="J35" s="99">
        <v>3631803.8300999999</v>
      </c>
      <c r="K35" s="99">
        <v>619989.72128000006</v>
      </c>
      <c r="L35" s="99">
        <v>5153738.3285999997</v>
      </c>
      <c r="M35" s="99">
        <v>27621597.123580001</v>
      </c>
      <c r="N35" s="90"/>
      <c r="O35" s="90"/>
      <c r="P35" s="90"/>
      <c r="Q35" s="90"/>
      <c r="R35" s="90"/>
    </row>
    <row r="36" spans="1:18">
      <c r="A36" s="88"/>
      <c r="B36" s="90" t="s">
        <v>103</v>
      </c>
      <c r="C36" s="90"/>
      <c r="D36" s="90"/>
      <c r="E36" s="99">
        <v>224072.24197</v>
      </c>
      <c r="F36" s="99">
        <v>4243489.2822000002</v>
      </c>
      <c r="G36" s="99">
        <v>1136778.7981</v>
      </c>
      <c r="H36" s="99">
        <v>4620859.9850000003</v>
      </c>
      <c r="I36" s="99">
        <v>406816.22642999998</v>
      </c>
      <c r="J36" s="99">
        <v>5720985.3742000004</v>
      </c>
      <c r="K36" s="99">
        <v>389329.06264999998</v>
      </c>
      <c r="L36" s="99">
        <v>1574071.9828000001</v>
      </c>
      <c r="M36" s="99">
        <v>18316402.953350004</v>
      </c>
      <c r="N36" s="90"/>
      <c r="O36" s="90"/>
      <c r="P36" s="90"/>
      <c r="Q36" s="90"/>
      <c r="R36" s="90"/>
    </row>
    <row r="37" spans="1:18" ht="21" customHeight="1">
      <c r="A37" s="88" t="s">
        <v>104</v>
      </c>
      <c r="C37" s="87"/>
      <c r="D37" s="87"/>
      <c r="E37" s="100"/>
      <c r="F37" s="100"/>
      <c r="G37" s="100"/>
      <c r="H37" s="100"/>
      <c r="I37" s="100"/>
      <c r="J37" s="100"/>
      <c r="K37" s="100"/>
      <c r="L37" s="100"/>
      <c r="M37" s="99"/>
      <c r="N37" s="87"/>
      <c r="O37" s="87"/>
      <c r="P37" s="87"/>
      <c r="Q37" s="87"/>
      <c r="R37" s="87"/>
    </row>
    <row r="38" spans="1:18" ht="12.75" customHeight="1">
      <c r="A38" s="88"/>
      <c r="B38" s="95" t="s">
        <v>173</v>
      </c>
      <c r="C38" s="87"/>
      <c r="D38" s="87"/>
      <c r="E38" s="103">
        <v>1131</v>
      </c>
      <c r="F38" s="103">
        <v>2776</v>
      </c>
      <c r="G38" s="103">
        <v>1756</v>
      </c>
      <c r="H38" s="103">
        <v>2058</v>
      </c>
      <c r="I38" s="103">
        <v>1603</v>
      </c>
      <c r="J38" s="103">
        <v>1362</v>
      </c>
      <c r="K38" s="103">
        <v>489</v>
      </c>
      <c r="L38" s="103">
        <v>2282</v>
      </c>
      <c r="M38" s="103">
        <v>13457</v>
      </c>
      <c r="N38" s="87"/>
      <c r="O38" s="87"/>
      <c r="P38" s="87"/>
      <c r="Q38" s="87"/>
      <c r="R38" s="87"/>
    </row>
    <row r="39" spans="1:18" ht="12.75" customHeight="1">
      <c r="A39" s="94"/>
      <c r="B39" s="95" t="s">
        <v>174</v>
      </c>
      <c r="C39" s="97"/>
      <c r="D39" s="97"/>
      <c r="E39" s="103">
        <v>1116</v>
      </c>
      <c r="F39" s="103">
        <v>2747</v>
      </c>
      <c r="G39" s="103">
        <v>1731</v>
      </c>
      <c r="H39" s="103">
        <v>2012</v>
      </c>
      <c r="I39" s="103">
        <v>1519</v>
      </c>
      <c r="J39" s="103">
        <v>1313</v>
      </c>
      <c r="K39" s="103">
        <v>484</v>
      </c>
      <c r="L39" s="103">
        <v>2258</v>
      </c>
      <c r="M39" s="103">
        <v>13180</v>
      </c>
      <c r="N39" s="97"/>
      <c r="O39" s="97"/>
      <c r="P39" s="92"/>
      <c r="Q39" s="95"/>
      <c r="R39" s="95"/>
    </row>
    <row r="40" spans="1:18">
      <c r="A40" s="94"/>
      <c r="B40" s="95" t="s">
        <v>105</v>
      </c>
      <c r="E40" s="103">
        <v>851</v>
      </c>
      <c r="F40" s="103">
        <v>2349.2611111000001</v>
      </c>
      <c r="G40" s="103">
        <v>1349.6753541999999</v>
      </c>
      <c r="H40" s="103">
        <v>1690.9944444</v>
      </c>
      <c r="I40" s="103">
        <v>958.38944444000003</v>
      </c>
      <c r="J40" s="103">
        <v>1114.7533332999999</v>
      </c>
      <c r="K40" s="103">
        <v>448.58333333000002</v>
      </c>
      <c r="L40" s="103">
        <v>1719.1688889</v>
      </c>
      <c r="M40" s="103">
        <v>10481.82590967</v>
      </c>
    </row>
    <row r="41" spans="1:18" ht="21" customHeight="1">
      <c r="A41" s="94" t="s">
        <v>110</v>
      </c>
      <c r="B41" s="95"/>
    </row>
    <row r="42" spans="1:18" ht="12.75" customHeight="1">
      <c r="B42" s="89" t="s">
        <v>146</v>
      </c>
    </row>
    <row r="43" spans="1:18">
      <c r="B43" s="87" t="s">
        <v>165</v>
      </c>
      <c r="E43" s="101">
        <v>292.11853191</v>
      </c>
      <c r="F43" s="101">
        <v>807.123310403</v>
      </c>
      <c r="G43" s="101">
        <v>330.52219422500002</v>
      </c>
      <c r="H43" s="101">
        <v>367.01729180699999</v>
      </c>
      <c r="I43" s="101">
        <v>313.11765116399999</v>
      </c>
      <c r="J43" s="101">
        <v>400.61126578800003</v>
      </c>
      <c r="K43" s="101">
        <v>72.773097700000008</v>
      </c>
      <c r="L43" s="101">
        <v>494.568019972</v>
      </c>
      <c r="M43" s="103">
        <v>3077.8513629690001</v>
      </c>
      <c r="N43" s="102"/>
    </row>
    <row r="44" spans="1:18">
      <c r="A44" s="94"/>
      <c r="B44" s="95" t="s">
        <v>98</v>
      </c>
      <c r="E44" s="101">
        <v>20.924703619999999</v>
      </c>
      <c r="F44" s="101">
        <v>61.199420992999997</v>
      </c>
      <c r="G44" s="101">
        <v>100.87790363000001</v>
      </c>
      <c r="H44" s="101">
        <v>44.278198547000002</v>
      </c>
      <c r="I44" s="101">
        <v>36.748052000000001</v>
      </c>
      <c r="J44" s="101">
        <v>85.282841035999994</v>
      </c>
      <c r="K44" s="101">
        <v>9.8029761799999999</v>
      </c>
      <c r="L44" s="101">
        <v>57.567472742</v>
      </c>
      <c r="M44" s="103">
        <v>416.6815687479999</v>
      </c>
      <c r="N44" s="102"/>
    </row>
    <row r="45" spans="1:18">
      <c r="A45" s="94"/>
      <c r="B45" s="95" t="s">
        <v>99</v>
      </c>
      <c r="E45" s="101">
        <v>132.23764502</v>
      </c>
      <c r="F45" s="101">
        <v>309.99019721000002</v>
      </c>
      <c r="G45" s="101">
        <v>85.805555714999997</v>
      </c>
      <c r="H45" s="101">
        <v>112.58241255</v>
      </c>
      <c r="I45" s="101">
        <v>63.051538723999997</v>
      </c>
      <c r="J45" s="101">
        <v>49.677511522000003</v>
      </c>
      <c r="K45" s="101">
        <v>48.822622680000002</v>
      </c>
      <c r="L45" s="101">
        <v>137.65512681000001</v>
      </c>
      <c r="M45" s="103">
        <v>939.822610231</v>
      </c>
      <c r="N45" s="102"/>
    </row>
    <row r="46" spans="1:18">
      <c r="B46" s="95" t="s">
        <v>167</v>
      </c>
      <c r="E46" s="101">
        <v>153.16234864</v>
      </c>
      <c r="F46" s="101">
        <v>371.18961820300001</v>
      </c>
      <c r="G46" s="101">
        <v>186.68345934500002</v>
      </c>
      <c r="H46" s="101">
        <v>156.860611097</v>
      </c>
      <c r="I46" s="101">
        <v>99.799590723999998</v>
      </c>
      <c r="J46" s="101">
        <v>134.96035255800001</v>
      </c>
      <c r="K46" s="101">
        <v>58.625598860000004</v>
      </c>
      <c r="L46" s="101">
        <v>195.22259955200002</v>
      </c>
      <c r="M46" s="103">
        <v>1356.504178979</v>
      </c>
      <c r="N46" s="102"/>
    </row>
    <row r="47" spans="1:18" ht="21" customHeight="1">
      <c r="B47" s="89" t="s">
        <v>147</v>
      </c>
      <c r="E47" s="101"/>
      <c r="F47" s="101"/>
      <c r="G47" s="101"/>
      <c r="H47" s="101"/>
      <c r="I47" s="101"/>
      <c r="J47" s="101"/>
      <c r="K47" s="101"/>
      <c r="L47" s="101"/>
      <c r="M47" s="101"/>
      <c r="N47" s="102"/>
    </row>
    <row r="48" spans="1:18">
      <c r="B48" s="87" t="s">
        <v>165</v>
      </c>
      <c r="E48" s="101">
        <v>143.21650517500001</v>
      </c>
      <c r="F48" s="101">
        <v>376.10979712299996</v>
      </c>
      <c r="G48" s="101">
        <v>162.97690601599999</v>
      </c>
      <c r="H48" s="101">
        <v>172.036782733</v>
      </c>
      <c r="I48" s="101">
        <v>69.446723246999994</v>
      </c>
      <c r="J48" s="101">
        <v>121.041106404</v>
      </c>
      <c r="K48" s="101">
        <v>56.921788669999998</v>
      </c>
      <c r="L48" s="101">
        <v>171.190157739</v>
      </c>
      <c r="M48" s="103">
        <v>1272.9397671069999</v>
      </c>
      <c r="N48" s="102"/>
    </row>
    <row r="49" spans="1:14">
      <c r="B49" s="95" t="s">
        <v>98</v>
      </c>
      <c r="E49" s="101">
        <v>13.854122309999999</v>
      </c>
      <c r="F49" s="101">
        <v>37.344149533</v>
      </c>
      <c r="G49" s="101">
        <v>69.291347459999997</v>
      </c>
      <c r="H49" s="101">
        <v>26.995341506999999</v>
      </c>
      <c r="I49" s="101">
        <v>18.70945064</v>
      </c>
      <c r="J49" s="101">
        <v>47.630177042</v>
      </c>
      <c r="K49" s="101">
        <v>7.53750038</v>
      </c>
      <c r="L49" s="101">
        <v>33.790656511000002</v>
      </c>
      <c r="M49" s="103">
        <v>255.152745383</v>
      </c>
      <c r="N49" s="102"/>
    </row>
    <row r="50" spans="1:14">
      <c r="B50" s="95" t="s">
        <v>99</v>
      </c>
      <c r="E50" s="101">
        <v>97.140585049999999</v>
      </c>
      <c r="F50" s="101">
        <v>238.14901413999999</v>
      </c>
      <c r="G50" s="101">
        <v>74.799742589999994</v>
      </c>
      <c r="H50" s="101">
        <v>91.215531886999997</v>
      </c>
      <c r="I50" s="101">
        <v>36.135361535999998</v>
      </c>
      <c r="J50" s="101">
        <v>31.762717735999999</v>
      </c>
      <c r="K50" s="101">
        <v>40.036907710000001</v>
      </c>
      <c r="L50" s="101">
        <v>91.118221792</v>
      </c>
      <c r="M50" s="103">
        <v>700.35808244099997</v>
      </c>
      <c r="N50" s="102"/>
    </row>
    <row r="51" spans="1:14">
      <c r="B51" s="95" t="s">
        <v>167</v>
      </c>
      <c r="E51" s="101">
        <v>110.99470735999999</v>
      </c>
      <c r="F51" s="101">
        <v>275.49316367299997</v>
      </c>
      <c r="G51" s="101">
        <v>144.09109004999999</v>
      </c>
      <c r="H51" s="101">
        <v>118.210873394</v>
      </c>
      <c r="I51" s="101">
        <v>54.844812175999998</v>
      </c>
      <c r="J51" s="101">
        <v>79.392894777999999</v>
      </c>
      <c r="K51" s="101">
        <v>47.574408089999999</v>
      </c>
      <c r="L51" s="101">
        <v>124.90887830299999</v>
      </c>
      <c r="M51" s="103">
        <v>955.51082782399999</v>
      </c>
      <c r="N51" s="102"/>
    </row>
    <row r="56" spans="1:14">
      <c r="A56" s="5" t="s">
        <v>168</v>
      </c>
    </row>
    <row r="57" spans="1:14">
      <c r="A57" s="5" t="s">
        <v>94</v>
      </c>
    </row>
    <row r="58" spans="1:14">
      <c r="A58" s="5" t="s">
        <v>226</v>
      </c>
    </row>
    <row r="59" spans="1:14">
      <c r="A59" s="6"/>
    </row>
  </sheetData>
  <hyperlinks>
    <hyperlink ref="G1" location="Contenu!A1" display="retour" xr:uid="{00000000-0004-0000-1400-000000000000}"/>
  </hyperlinks>
  <pageMargins left="0.70866141732283472" right="0.70866141732283472" top="0.74803149606299213" bottom="0.74803149606299213" header="0.31496062992125984" footer="0.31496062992125984"/>
  <pageSetup paperSize="9" scale="6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1">
    <tabColor theme="6" tint="0.39997558519241921"/>
    <pageSetUpPr fitToPage="1"/>
  </sheetPr>
  <dimension ref="A1:R58"/>
  <sheetViews>
    <sheetView zoomScale="80" zoomScaleNormal="80" workbookViewId="0">
      <pane ySplit="4" topLeftCell="A17" activePane="bottomLeft" state="frozen"/>
      <selection activeCell="C18" sqref="C18"/>
      <selection pane="bottomLeft" activeCell="P20" sqref="P20"/>
    </sheetView>
  </sheetViews>
  <sheetFormatPr baseColWidth="10" defaultColWidth="11.453125" defaultRowHeight="12.5"/>
  <cols>
    <col min="1" max="1" width="2.26953125" style="82" customWidth="1"/>
    <col min="2" max="2" width="47.7265625" style="5" customWidth="1"/>
    <col min="3" max="4" width="3.7265625" style="5" customWidth="1"/>
    <col min="5" max="12" width="10.7265625" style="5" customWidth="1"/>
    <col min="13" max="13" width="13.7265625" style="5" customWidth="1"/>
    <col min="14" max="14" width="10.7265625" style="5" customWidth="1"/>
    <col min="15" max="18" width="11.453125" style="5"/>
    <col min="19" max="16384" width="11.453125" style="65"/>
  </cols>
  <sheetData>
    <row r="1" spans="1:18" ht="13">
      <c r="A1" s="189" t="s">
        <v>248</v>
      </c>
      <c r="E1" s="65"/>
      <c r="G1" s="31" t="s">
        <v>54</v>
      </c>
    </row>
    <row r="2" spans="1:18">
      <c r="A2" s="82" t="s">
        <v>0</v>
      </c>
    </row>
    <row r="3" spans="1:18">
      <c r="A3" s="82" t="s">
        <v>0</v>
      </c>
      <c r="B3" s="38"/>
    </row>
    <row r="4" spans="1:18">
      <c r="A4" s="83"/>
      <c r="B4" s="84"/>
      <c r="C4" s="85"/>
      <c r="D4" s="85"/>
      <c r="E4" s="83" t="s">
        <v>36</v>
      </c>
      <c r="F4" s="83" t="s">
        <v>37</v>
      </c>
      <c r="G4" s="83" t="s">
        <v>38</v>
      </c>
      <c r="H4" s="83" t="s">
        <v>218</v>
      </c>
      <c r="I4" s="83" t="s">
        <v>39</v>
      </c>
      <c r="J4" s="83" t="s">
        <v>206</v>
      </c>
      <c r="K4" s="83" t="s">
        <v>207</v>
      </c>
      <c r="L4" s="83" t="s">
        <v>40</v>
      </c>
      <c r="M4" s="83" t="s">
        <v>106</v>
      </c>
      <c r="N4" s="85"/>
      <c r="O4" s="108"/>
      <c r="P4" s="108"/>
      <c r="Q4" s="86"/>
      <c r="R4" s="86"/>
    </row>
    <row r="5" spans="1:18">
      <c r="A5" s="82" t="s">
        <v>100</v>
      </c>
      <c r="B5" s="87"/>
      <c r="C5" s="87"/>
      <c r="D5" s="87"/>
      <c r="E5" s="100"/>
      <c r="F5" s="100"/>
      <c r="G5" s="100"/>
      <c r="H5" s="100"/>
      <c r="I5" s="100"/>
      <c r="J5" s="100"/>
      <c r="K5" s="100"/>
      <c r="L5" s="100"/>
      <c r="M5" s="100"/>
      <c r="N5" s="87"/>
      <c r="O5" s="87"/>
      <c r="P5" s="87"/>
      <c r="Q5" s="87"/>
      <c r="R5" s="87"/>
    </row>
    <row r="6" spans="1:18">
      <c r="A6" s="88"/>
      <c r="B6" s="87" t="s">
        <v>140</v>
      </c>
      <c r="C6" s="90"/>
      <c r="D6" s="90"/>
      <c r="E6" s="99">
        <v>29301.813797101448</v>
      </c>
      <c r="F6" s="99">
        <v>39877.105046153847</v>
      </c>
      <c r="G6" s="99">
        <v>28984.954250332892</v>
      </c>
      <c r="H6" s="99" t="s">
        <v>107</v>
      </c>
      <c r="I6" s="99">
        <v>0</v>
      </c>
      <c r="J6" s="99" t="s">
        <v>107</v>
      </c>
      <c r="K6" s="99" t="s">
        <v>107</v>
      </c>
      <c r="L6" s="99">
        <v>34158.511468370605</v>
      </c>
      <c r="M6" s="99">
        <v>33345.171793146808</v>
      </c>
      <c r="N6" s="90"/>
      <c r="O6" s="90"/>
      <c r="P6" s="90"/>
      <c r="Q6" s="90"/>
      <c r="R6" s="90"/>
    </row>
    <row r="7" spans="1:18" ht="12.75" customHeight="1">
      <c r="A7" s="88"/>
      <c r="B7" s="87" t="s">
        <v>141</v>
      </c>
      <c r="C7" s="90"/>
      <c r="D7" s="90"/>
      <c r="E7" s="99">
        <v>38999.425535942028</v>
      </c>
      <c r="F7" s="99">
        <v>73425.020088461548</v>
      </c>
      <c r="G7" s="99">
        <v>52896.145150466044</v>
      </c>
      <c r="H7" s="99" t="s">
        <v>107</v>
      </c>
      <c r="I7" s="99">
        <v>0</v>
      </c>
      <c r="J7" s="99" t="s">
        <v>107</v>
      </c>
      <c r="K7" s="99" t="s">
        <v>107</v>
      </c>
      <c r="L7" s="99">
        <v>59922.140534185295</v>
      </c>
      <c r="M7" s="99">
        <v>59288.651430336373</v>
      </c>
      <c r="N7" s="90"/>
      <c r="O7" s="90"/>
      <c r="P7" s="90"/>
      <c r="Q7" s="90"/>
      <c r="R7" s="90"/>
    </row>
    <row r="8" spans="1:18" ht="21" customHeight="1">
      <c r="A8" s="88"/>
      <c r="B8" s="87" t="s">
        <v>142</v>
      </c>
      <c r="C8" s="90"/>
      <c r="D8" s="90"/>
      <c r="E8" s="99">
        <v>44500.920439552443</v>
      </c>
      <c r="F8" s="99">
        <v>46454.137407092101</v>
      </c>
      <c r="G8" s="99">
        <v>31795.205028148146</v>
      </c>
      <c r="H8" s="99" t="s">
        <v>107</v>
      </c>
      <c r="I8" s="99">
        <v>0</v>
      </c>
      <c r="J8" s="99" t="s">
        <v>107</v>
      </c>
      <c r="K8" s="99" t="s">
        <v>107</v>
      </c>
      <c r="L8" s="99">
        <v>47878.496643815357</v>
      </c>
      <c r="M8" s="99">
        <v>42862.115341421151</v>
      </c>
      <c r="N8" s="90"/>
      <c r="O8" s="90"/>
      <c r="P8" s="90"/>
      <c r="Q8" s="90"/>
      <c r="R8" s="90"/>
    </row>
    <row r="9" spans="1:18" ht="12.75" customHeight="1">
      <c r="A9" s="88"/>
      <c r="B9" s="87" t="s">
        <v>143</v>
      </c>
      <c r="C9" s="90"/>
      <c r="D9" s="90"/>
      <c r="E9" s="99">
        <v>59228.768054450054</v>
      </c>
      <c r="F9" s="99">
        <v>85535.195404985177</v>
      </c>
      <c r="G9" s="99">
        <v>58024.71743554456</v>
      </c>
      <c r="H9" s="99" t="s">
        <v>107</v>
      </c>
      <c r="I9" s="99">
        <v>0</v>
      </c>
      <c r="J9" s="99" t="s">
        <v>107</v>
      </c>
      <c r="K9" s="99" t="s">
        <v>107</v>
      </c>
      <c r="L9" s="99">
        <v>83990.252535236606</v>
      </c>
      <c r="M9" s="99">
        <v>76210.044194964183</v>
      </c>
      <c r="N9" s="90"/>
      <c r="O9" s="90"/>
      <c r="P9" s="90"/>
      <c r="Q9" s="90"/>
      <c r="R9" s="90"/>
    </row>
    <row r="10" spans="1:18" ht="21" customHeight="1">
      <c r="A10" s="82" t="s">
        <v>101</v>
      </c>
      <c r="B10" s="87"/>
      <c r="C10" s="90"/>
      <c r="D10" s="90"/>
      <c r="E10" s="99"/>
      <c r="F10" s="99"/>
      <c r="G10" s="99"/>
      <c r="H10" s="99"/>
      <c r="I10" s="99">
        <v>0</v>
      </c>
      <c r="J10" s="99"/>
      <c r="K10" s="99"/>
      <c r="L10" s="99"/>
      <c r="M10" s="99"/>
      <c r="N10" s="90"/>
      <c r="O10" s="90"/>
      <c r="P10" s="90"/>
      <c r="Q10" s="90"/>
      <c r="R10" s="90"/>
    </row>
    <row r="11" spans="1:18">
      <c r="A11" s="88"/>
      <c r="B11" s="87" t="s">
        <v>140</v>
      </c>
      <c r="C11" s="90"/>
      <c r="D11" s="90"/>
      <c r="E11" s="99">
        <v>35562.077742028989</v>
      </c>
      <c r="F11" s="99">
        <v>51072.103774999996</v>
      </c>
      <c r="G11" s="99">
        <v>33693.160536617841</v>
      </c>
      <c r="H11" s="99" t="s">
        <v>107</v>
      </c>
      <c r="I11" s="99">
        <v>0</v>
      </c>
      <c r="J11" s="99" t="s">
        <v>107</v>
      </c>
      <c r="K11" s="99" t="s">
        <v>107</v>
      </c>
      <c r="L11" s="99">
        <v>39712.934239616618</v>
      </c>
      <c r="M11" s="99">
        <v>39698.433332914181</v>
      </c>
      <c r="N11" s="90"/>
      <c r="O11" s="90"/>
      <c r="P11" s="90"/>
      <c r="Q11" s="90"/>
      <c r="R11" s="90"/>
    </row>
    <row r="12" spans="1:18" ht="12.75" customHeight="1">
      <c r="A12" s="88"/>
      <c r="B12" s="87" t="s">
        <v>141</v>
      </c>
      <c r="C12" s="90"/>
      <c r="D12" s="90"/>
      <c r="E12" s="99">
        <v>46047.131142028986</v>
      </c>
      <c r="F12" s="99">
        <v>90467.662167307688</v>
      </c>
      <c r="G12" s="99">
        <v>61722.216696404794</v>
      </c>
      <c r="H12" s="99" t="s">
        <v>107</v>
      </c>
      <c r="I12" s="99">
        <v>0</v>
      </c>
      <c r="J12" s="99" t="s">
        <v>107</v>
      </c>
      <c r="K12" s="99" t="s">
        <v>107</v>
      </c>
      <c r="L12" s="99">
        <v>69722.551226198077</v>
      </c>
      <c r="M12" s="99">
        <v>69802.730532285452</v>
      </c>
      <c r="N12" s="90"/>
      <c r="O12" s="90"/>
      <c r="P12" s="90"/>
      <c r="Q12" s="90"/>
      <c r="R12" s="90"/>
    </row>
    <row r="13" spans="1:18" ht="21" customHeight="1">
      <c r="A13" s="88"/>
      <c r="B13" s="87" t="s">
        <v>142</v>
      </c>
      <c r="C13" s="90"/>
      <c r="D13" s="90"/>
      <c r="E13" s="99">
        <v>54008.437949317558</v>
      </c>
      <c r="F13" s="99">
        <v>59495.555750277461</v>
      </c>
      <c r="G13" s="99">
        <v>36959.897816494595</v>
      </c>
      <c r="H13" s="99" t="s">
        <v>107</v>
      </c>
      <c r="I13" s="99">
        <v>0</v>
      </c>
      <c r="J13" s="99" t="s">
        <v>107</v>
      </c>
      <c r="K13" s="99" t="s">
        <v>107</v>
      </c>
      <c r="L13" s="99">
        <v>55663.888939310455</v>
      </c>
      <c r="M13" s="99">
        <v>51028.641835901253</v>
      </c>
      <c r="N13" s="90"/>
      <c r="O13" s="90"/>
      <c r="P13" s="90"/>
      <c r="Q13" s="90"/>
      <c r="R13" s="90"/>
    </row>
    <row r="14" spans="1:18">
      <c r="A14" s="88"/>
      <c r="B14" s="87" t="s">
        <v>143</v>
      </c>
      <c r="C14" s="90"/>
      <c r="D14" s="90"/>
      <c r="E14" s="99">
        <v>69932.180089949645</v>
      </c>
      <c r="F14" s="99">
        <v>105388.72378911167</v>
      </c>
      <c r="G14" s="99">
        <v>67706.525175261937</v>
      </c>
      <c r="H14" s="99" t="s">
        <v>107</v>
      </c>
      <c r="I14" s="99">
        <v>0</v>
      </c>
      <c r="J14" s="99" t="s">
        <v>107</v>
      </c>
      <c r="K14" s="99" t="s">
        <v>107</v>
      </c>
      <c r="L14" s="99">
        <v>97727.061027609961</v>
      </c>
      <c r="M14" s="99">
        <v>89724.914472801145</v>
      </c>
      <c r="N14" s="90"/>
      <c r="O14" s="90"/>
      <c r="P14" s="90"/>
      <c r="Q14" s="90"/>
      <c r="R14" s="90"/>
    </row>
    <row r="15" spans="1:18" ht="21" customHeight="1">
      <c r="A15" s="82" t="s">
        <v>130</v>
      </c>
      <c r="B15" s="91"/>
      <c r="C15" s="91"/>
      <c r="D15" s="91"/>
      <c r="E15" s="98"/>
      <c r="F15" s="98"/>
      <c r="G15" s="98"/>
      <c r="H15" s="99"/>
      <c r="I15" s="98"/>
      <c r="J15" s="99"/>
      <c r="K15" s="99"/>
      <c r="L15" s="98"/>
      <c r="M15" s="98"/>
      <c r="N15" s="91"/>
      <c r="O15" s="91"/>
      <c r="P15" s="91"/>
      <c r="Q15" s="87"/>
      <c r="R15" s="87"/>
    </row>
    <row r="16" spans="1:18" ht="14.25" customHeight="1">
      <c r="B16" s="92" t="s">
        <v>166</v>
      </c>
      <c r="C16" s="91"/>
      <c r="D16" s="91"/>
      <c r="E16" s="101">
        <v>5.8342788924472515</v>
      </c>
      <c r="F16" s="101">
        <v>3.1136106960411642</v>
      </c>
      <c r="G16" s="101">
        <v>4.6520179835250781</v>
      </c>
      <c r="H16" s="99" t="s">
        <v>107</v>
      </c>
      <c r="I16" s="101">
        <v>0</v>
      </c>
      <c r="J16" s="99" t="s">
        <v>107</v>
      </c>
      <c r="K16" s="99" t="s">
        <v>107</v>
      </c>
      <c r="L16" s="101">
        <v>4.3043909884938127</v>
      </c>
      <c r="M16" s="101">
        <v>4.0847651574048598</v>
      </c>
      <c r="N16" s="91"/>
      <c r="O16" s="91"/>
      <c r="P16" s="91"/>
      <c r="Q16" s="87"/>
      <c r="R16" s="87"/>
    </row>
    <row r="17" spans="1:18">
      <c r="A17" s="93"/>
      <c r="B17" s="92" t="s">
        <v>95</v>
      </c>
      <c r="C17" s="92"/>
      <c r="D17" s="92"/>
      <c r="E17" s="101">
        <v>105.92380653440432</v>
      </c>
      <c r="F17" s="101">
        <v>31.225498196005148</v>
      </c>
      <c r="G17" s="101">
        <v>24.51288077979132</v>
      </c>
      <c r="H17" s="99" t="s">
        <v>107</v>
      </c>
      <c r="I17" s="101">
        <v>0</v>
      </c>
      <c r="J17" s="99" t="s">
        <v>107</v>
      </c>
      <c r="K17" s="99" t="s">
        <v>107</v>
      </c>
      <c r="L17" s="101">
        <v>21.393062145776383</v>
      </c>
      <c r="M17" s="101">
        <v>25.661812669286412</v>
      </c>
      <c r="N17" s="92"/>
      <c r="O17" s="92"/>
      <c r="P17" s="92"/>
      <c r="Q17" s="92"/>
      <c r="R17" s="92"/>
    </row>
    <row r="18" spans="1:18">
      <c r="A18" s="93"/>
      <c r="B18" s="92" t="s">
        <v>96</v>
      </c>
      <c r="C18" s="92"/>
      <c r="D18" s="92"/>
      <c r="E18" s="101">
        <v>19.687814407173651</v>
      </c>
      <c r="F18" s="101">
        <v>10.401893834115333</v>
      </c>
      <c r="G18" s="101">
        <v>36.673448569660778</v>
      </c>
      <c r="H18" s="99" t="s">
        <v>107</v>
      </c>
      <c r="I18" s="101">
        <v>0</v>
      </c>
      <c r="J18" s="99" t="s">
        <v>107</v>
      </c>
      <c r="K18" s="99" t="s">
        <v>107</v>
      </c>
      <c r="L18" s="101">
        <v>31.39559831782109</v>
      </c>
      <c r="M18" s="101">
        <v>22.840013625742678</v>
      </c>
      <c r="N18" s="92"/>
      <c r="O18" s="92"/>
      <c r="P18" s="92"/>
      <c r="Q18" s="92"/>
      <c r="R18" s="92"/>
    </row>
    <row r="19" spans="1:18">
      <c r="A19" s="93"/>
      <c r="B19" s="92" t="s">
        <v>145</v>
      </c>
      <c r="C19" s="92"/>
      <c r="D19" s="92"/>
      <c r="E19" s="101">
        <v>16.602032747596216</v>
      </c>
      <c r="F19" s="101">
        <v>7.8026583293324165</v>
      </c>
      <c r="G19" s="101">
        <v>14.692364816291324</v>
      </c>
      <c r="H19" s="99" t="s">
        <v>107</v>
      </c>
      <c r="I19" s="101">
        <v>0</v>
      </c>
      <c r="J19" s="99" t="s">
        <v>107</v>
      </c>
      <c r="K19" s="99" t="s">
        <v>107</v>
      </c>
      <c r="L19" s="101">
        <v>12.723338308236496</v>
      </c>
      <c r="M19" s="101">
        <v>12.084414047885621</v>
      </c>
      <c r="N19" s="92"/>
      <c r="O19" s="92"/>
      <c r="P19" s="92"/>
      <c r="Q19" s="92"/>
      <c r="R19" s="92"/>
    </row>
    <row r="20" spans="1:18" ht="21" customHeight="1">
      <c r="A20" s="82" t="s">
        <v>150</v>
      </c>
      <c r="B20" s="91"/>
      <c r="C20" s="92"/>
      <c r="D20" s="92"/>
      <c r="E20" s="98"/>
      <c r="F20" s="98"/>
      <c r="G20" s="98"/>
      <c r="H20" s="99"/>
      <c r="I20" s="98"/>
      <c r="J20" s="99"/>
      <c r="K20" s="99"/>
      <c r="L20" s="98"/>
      <c r="M20" s="98"/>
      <c r="N20" s="92"/>
      <c r="O20" s="92"/>
      <c r="P20" s="92"/>
      <c r="Q20" s="92"/>
      <c r="R20" s="92"/>
    </row>
    <row r="21" spans="1:18">
      <c r="A21" s="93"/>
      <c r="B21" s="92" t="s">
        <v>166</v>
      </c>
      <c r="C21" s="92"/>
      <c r="D21" s="92"/>
      <c r="E21" s="101">
        <v>7.6900833858410564</v>
      </c>
      <c r="F21" s="101">
        <v>7.0314297656115619</v>
      </c>
      <c r="G21" s="101">
        <v>11.93511328854024</v>
      </c>
      <c r="H21" s="99" t="s">
        <v>107</v>
      </c>
      <c r="I21" s="101">
        <v>0</v>
      </c>
      <c r="J21" s="99" t="s">
        <v>107</v>
      </c>
      <c r="K21" s="99" t="s">
        <v>107</v>
      </c>
      <c r="L21" s="101">
        <v>9.5622788210306542</v>
      </c>
      <c r="M21" s="101">
        <v>9.2095019529433557</v>
      </c>
      <c r="N21" s="92"/>
      <c r="O21" s="92"/>
      <c r="P21" s="92"/>
      <c r="Q21" s="92"/>
      <c r="R21" s="92"/>
    </row>
    <row r="22" spans="1:18">
      <c r="A22" s="93"/>
      <c r="B22" s="92" t="s">
        <v>95</v>
      </c>
      <c r="C22" s="92"/>
      <c r="D22" s="92"/>
      <c r="E22" s="101">
        <v>116.90256290825521</v>
      </c>
      <c r="F22" s="101">
        <v>57.85724394376178</v>
      </c>
      <c r="G22" s="101">
        <v>33.898463656019366</v>
      </c>
      <c r="H22" s="99" t="s">
        <v>107</v>
      </c>
      <c r="I22" s="101">
        <v>0</v>
      </c>
      <c r="J22" s="99" t="s">
        <v>107</v>
      </c>
      <c r="K22" s="99" t="s">
        <v>107</v>
      </c>
      <c r="L22" s="101">
        <v>34.349886703793928</v>
      </c>
      <c r="M22" s="101">
        <v>39.935335891106462</v>
      </c>
      <c r="N22" s="92"/>
      <c r="O22" s="92"/>
      <c r="P22" s="92"/>
      <c r="Q22" s="92"/>
      <c r="R22" s="92"/>
    </row>
    <row r="23" spans="1:18">
      <c r="A23" s="93"/>
      <c r="B23" s="92" t="s">
        <v>96</v>
      </c>
      <c r="C23" s="92"/>
      <c r="D23" s="92"/>
      <c r="E23" s="101">
        <v>22.547288292943218</v>
      </c>
      <c r="F23" s="101">
        <v>14.850308101699673</v>
      </c>
      <c r="G23" s="101">
        <v>52.341103321102388</v>
      </c>
      <c r="H23" s="99" t="s">
        <v>107</v>
      </c>
      <c r="I23" s="101">
        <v>0</v>
      </c>
      <c r="J23" s="99" t="s">
        <v>107</v>
      </c>
      <c r="K23" s="99" t="s">
        <v>107</v>
      </c>
      <c r="L23" s="101">
        <v>45.287373564176271</v>
      </c>
      <c r="M23" s="101">
        <v>32.059239762186486</v>
      </c>
      <c r="N23" s="92"/>
      <c r="O23" s="92"/>
      <c r="P23" s="92"/>
      <c r="Q23" s="92"/>
      <c r="R23" s="92"/>
    </row>
    <row r="24" spans="1:18">
      <c r="A24" s="93"/>
      <c r="B24" s="92" t="s">
        <v>145</v>
      </c>
      <c r="C24" s="92"/>
      <c r="D24" s="92"/>
      <c r="E24" s="101">
        <v>18.901675156851717</v>
      </c>
      <c r="F24" s="101">
        <v>11.817175442006821</v>
      </c>
      <c r="G24" s="101">
        <v>20.573885640184606</v>
      </c>
      <c r="H24" s="99" t="s">
        <v>107</v>
      </c>
      <c r="I24" s="101">
        <v>0</v>
      </c>
      <c r="J24" s="99" t="s">
        <v>107</v>
      </c>
      <c r="K24" s="99" t="s">
        <v>107</v>
      </c>
      <c r="L24" s="101">
        <v>19.533772832055977</v>
      </c>
      <c r="M24" s="101">
        <v>17.783235704895418</v>
      </c>
      <c r="N24" s="92"/>
      <c r="O24" s="92"/>
      <c r="P24" s="92"/>
      <c r="Q24" s="92"/>
      <c r="R24" s="92"/>
    </row>
    <row r="25" spans="1:18" ht="21" customHeight="1">
      <c r="A25" s="88" t="s">
        <v>148</v>
      </c>
      <c r="B25" s="90"/>
      <c r="C25" s="90"/>
      <c r="D25" s="90"/>
      <c r="E25" s="99"/>
      <c r="F25" s="99"/>
      <c r="G25" s="99"/>
      <c r="H25" s="99"/>
      <c r="I25" s="100"/>
      <c r="J25" s="99"/>
      <c r="K25" s="99"/>
      <c r="L25" s="100"/>
      <c r="M25" s="100"/>
      <c r="N25" s="87"/>
      <c r="O25" s="87"/>
      <c r="P25" s="87"/>
      <c r="Q25" s="87"/>
      <c r="R25" s="87"/>
    </row>
    <row r="26" spans="1:18">
      <c r="A26" s="88"/>
      <c r="B26" s="90" t="s">
        <v>97</v>
      </c>
      <c r="C26" s="90"/>
      <c r="D26" s="90"/>
      <c r="E26" s="99">
        <v>13595433.359900001</v>
      </c>
      <c r="F26" s="99">
        <v>40085900.722740002</v>
      </c>
      <c r="G26" s="99">
        <v>40307405.425301</v>
      </c>
      <c r="H26" s="99" t="s">
        <v>107</v>
      </c>
      <c r="I26" s="99">
        <v>3605977</v>
      </c>
      <c r="J26" s="99" t="s">
        <v>107</v>
      </c>
      <c r="K26" s="99" t="s">
        <v>107</v>
      </c>
      <c r="L26" s="99">
        <v>97777880.1285</v>
      </c>
      <c r="M26" s="99">
        <v>195372596.63644099</v>
      </c>
      <c r="N26" s="90"/>
      <c r="O26" s="90"/>
      <c r="P26" s="90"/>
      <c r="Q26" s="90"/>
      <c r="R26" s="90"/>
    </row>
    <row r="27" spans="1:18">
      <c r="A27" s="88"/>
      <c r="B27" s="90" t="s">
        <v>102</v>
      </c>
      <c r="C27" s="90"/>
      <c r="D27" s="90"/>
      <c r="E27" s="99">
        <v>10109125.76</v>
      </c>
      <c r="F27" s="99">
        <v>20736094.624000002</v>
      </c>
      <c r="G27" s="99">
        <v>21767700.642000001</v>
      </c>
      <c r="H27" s="99" t="s">
        <v>107</v>
      </c>
      <c r="I27" s="99">
        <v>0</v>
      </c>
      <c r="J27" s="99" t="s">
        <v>107</v>
      </c>
      <c r="K27" s="99" t="s">
        <v>107</v>
      </c>
      <c r="L27" s="99">
        <v>53458070.447999999</v>
      </c>
      <c r="M27" s="99">
        <v>106070991.47400001</v>
      </c>
      <c r="N27" s="90"/>
      <c r="O27" s="90"/>
      <c r="P27" s="90"/>
      <c r="Q27" s="90"/>
      <c r="R27" s="90"/>
    </row>
    <row r="28" spans="1:18">
      <c r="A28" s="88"/>
      <c r="B28" s="90" t="s">
        <v>205</v>
      </c>
      <c r="C28" s="90"/>
      <c r="D28" s="90"/>
      <c r="E28" s="99">
        <v>3345676.0499</v>
      </c>
      <c r="F28" s="99">
        <v>17444915.822000001</v>
      </c>
      <c r="G28" s="99">
        <v>17957304.366</v>
      </c>
      <c r="H28" s="99" t="s">
        <v>107</v>
      </c>
      <c r="I28" s="99">
        <v>3458233</v>
      </c>
      <c r="J28" s="99" t="s">
        <v>107</v>
      </c>
      <c r="K28" s="99" t="s">
        <v>107</v>
      </c>
      <c r="L28" s="99">
        <v>40320079.487999998</v>
      </c>
      <c r="M28" s="99">
        <v>82526208.725899994</v>
      </c>
      <c r="N28" s="90"/>
      <c r="O28" s="90"/>
      <c r="P28" s="90"/>
      <c r="Q28" s="90"/>
      <c r="R28" s="90"/>
    </row>
    <row r="29" spans="1:18">
      <c r="A29" s="88"/>
      <c r="B29" s="90" t="s">
        <v>24</v>
      </c>
      <c r="C29" s="90"/>
      <c r="D29" s="90"/>
      <c r="E29" s="99">
        <v>90922</v>
      </c>
      <c r="F29" s="99">
        <v>751112.20074</v>
      </c>
      <c r="G29" s="99">
        <v>569761.08750999998</v>
      </c>
      <c r="H29" s="99" t="s">
        <v>107</v>
      </c>
      <c r="I29" s="99">
        <v>48480</v>
      </c>
      <c r="J29" s="99" t="s">
        <v>107</v>
      </c>
      <c r="K29" s="99" t="s">
        <v>107</v>
      </c>
      <c r="L29" s="99">
        <v>2146616.9712</v>
      </c>
      <c r="M29" s="99">
        <v>3606892.2594499998</v>
      </c>
      <c r="N29" s="90"/>
      <c r="O29" s="90"/>
      <c r="P29" s="90"/>
      <c r="Q29" s="90"/>
      <c r="R29" s="90"/>
    </row>
    <row r="30" spans="1:18">
      <c r="A30" s="88"/>
      <c r="B30" s="90" t="s">
        <v>103</v>
      </c>
      <c r="C30" s="90"/>
      <c r="D30" s="90"/>
      <c r="E30" s="99">
        <v>49709.55</v>
      </c>
      <c r="F30" s="99">
        <v>1153778.0759999999</v>
      </c>
      <c r="G30" s="99">
        <v>12639.329791</v>
      </c>
      <c r="H30" s="99" t="s">
        <v>107</v>
      </c>
      <c r="I30" s="99">
        <v>99264</v>
      </c>
      <c r="J30" s="99" t="s">
        <v>107</v>
      </c>
      <c r="K30" s="99" t="s">
        <v>107</v>
      </c>
      <c r="L30" s="99">
        <v>1853113.2213000001</v>
      </c>
      <c r="M30" s="99">
        <v>3168504.1770910001</v>
      </c>
      <c r="N30" s="90"/>
      <c r="O30" s="90"/>
      <c r="P30" s="90"/>
      <c r="Q30" s="90"/>
      <c r="R30" s="90"/>
    </row>
    <row r="31" spans="1:18" ht="21" customHeight="1">
      <c r="A31" s="88" t="s">
        <v>149</v>
      </c>
      <c r="B31" s="90"/>
      <c r="C31" s="90"/>
      <c r="D31" s="90"/>
      <c r="E31" s="99"/>
      <c r="F31" s="99"/>
      <c r="G31" s="99"/>
      <c r="H31" s="99"/>
      <c r="I31" s="99"/>
      <c r="J31" s="99"/>
      <c r="K31" s="99"/>
      <c r="L31" s="99"/>
      <c r="M31" s="99"/>
      <c r="N31" s="90"/>
      <c r="O31" s="90"/>
      <c r="P31" s="90"/>
      <c r="Q31" s="90"/>
      <c r="R31" s="90"/>
    </row>
    <row r="32" spans="1:18" ht="12.75" customHeight="1">
      <c r="A32" s="88"/>
      <c r="B32" s="90" t="s">
        <v>97</v>
      </c>
      <c r="C32" s="90"/>
      <c r="D32" s="90"/>
      <c r="E32" s="99">
        <v>16061179.010173002</v>
      </c>
      <c r="F32" s="99">
        <v>49084396.152819999</v>
      </c>
      <c r="G32" s="99">
        <v>47044836.424838006</v>
      </c>
      <c r="H32" s="99" t="s">
        <v>107</v>
      </c>
      <c r="I32" s="99">
        <v>3814777.0000470001</v>
      </c>
      <c r="J32" s="99" t="s">
        <v>107</v>
      </c>
      <c r="K32" s="99" t="s">
        <v>107</v>
      </c>
      <c r="L32" s="99">
        <v>113762453.12840001</v>
      </c>
      <c r="M32" s="99">
        <v>229767641.71627802</v>
      </c>
      <c r="N32" s="90"/>
      <c r="O32" s="90"/>
      <c r="P32" s="90"/>
      <c r="Q32" s="90"/>
      <c r="R32" s="90"/>
    </row>
    <row r="33" spans="1:18">
      <c r="A33" s="88"/>
      <c r="B33" s="90" t="s">
        <v>102</v>
      </c>
      <c r="C33" s="90"/>
      <c r="D33" s="90"/>
      <c r="E33" s="99">
        <v>12268916.821</v>
      </c>
      <c r="F33" s="99">
        <v>26557493.963</v>
      </c>
      <c r="G33" s="99">
        <v>25303563.563000001</v>
      </c>
      <c r="H33" s="99" t="s">
        <v>107</v>
      </c>
      <c r="I33" s="99">
        <v>0</v>
      </c>
      <c r="J33" s="99" t="s">
        <v>107</v>
      </c>
      <c r="K33" s="99" t="s">
        <v>107</v>
      </c>
      <c r="L33" s="99">
        <v>62150742.085000001</v>
      </c>
      <c r="M33" s="99">
        <v>126280716.43200001</v>
      </c>
      <c r="N33" s="90"/>
      <c r="O33" s="90"/>
      <c r="P33" s="90"/>
      <c r="Q33" s="90"/>
      <c r="R33" s="90"/>
    </row>
    <row r="34" spans="1:18">
      <c r="A34" s="88"/>
      <c r="B34" s="90" t="s">
        <v>205</v>
      </c>
      <c r="C34" s="90"/>
      <c r="D34" s="90"/>
      <c r="E34" s="99">
        <v>3617343.423</v>
      </c>
      <c r="F34" s="99">
        <v>20485690.364</v>
      </c>
      <c r="G34" s="99">
        <v>21049821.175999999</v>
      </c>
      <c r="H34" s="99" t="s">
        <v>107</v>
      </c>
      <c r="I34" s="99">
        <v>3643863.8442000002</v>
      </c>
      <c r="J34" s="99" t="s">
        <v>107</v>
      </c>
      <c r="K34" s="99" t="s">
        <v>107</v>
      </c>
      <c r="L34" s="99">
        <v>46965050.583999999</v>
      </c>
      <c r="M34" s="99">
        <v>95761769.391200006</v>
      </c>
      <c r="N34" s="90"/>
      <c r="O34" s="90"/>
      <c r="P34" s="90"/>
      <c r="Q34" s="90"/>
      <c r="R34" s="90"/>
    </row>
    <row r="35" spans="1:18">
      <c r="A35" s="88"/>
      <c r="B35" s="90" t="s">
        <v>24</v>
      </c>
      <c r="C35" s="90"/>
      <c r="D35" s="90"/>
      <c r="E35" s="99">
        <v>116517.68180999999</v>
      </c>
      <c r="F35" s="99">
        <v>784311.01072000002</v>
      </c>
      <c r="G35" s="99">
        <v>676478.92642000003</v>
      </c>
      <c r="H35" s="99" t="s">
        <v>107</v>
      </c>
      <c r="I35" s="99">
        <v>69337.792207000006</v>
      </c>
      <c r="J35" s="99" t="s">
        <v>107</v>
      </c>
      <c r="K35" s="99" t="s">
        <v>107</v>
      </c>
      <c r="L35" s="99">
        <v>2484909.8032</v>
      </c>
      <c r="M35" s="99">
        <v>4131555.2143569998</v>
      </c>
      <c r="N35" s="90"/>
      <c r="O35" s="90"/>
      <c r="P35" s="90"/>
      <c r="Q35" s="90"/>
      <c r="R35" s="90"/>
    </row>
    <row r="36" spans="1:18">
      <c r="A36" s="88"/>
      <c r="B36" s="90" t="s">
        <v>103</v>
      </c>
      <c r="C36" s="90"/>
      <c r="D36" s="90"/>
      <c r="E36" s="99">
        <v>58401.084363000002</v>
      </c>
      <c r="F36" s="99">
        <v>1256900.8151</v>
      </c>
      <c r="G36" s="99">
        <v>14972.759418</v>
      </c>
      <c r="H36" s="99" t="s">
        <v>107</v>
      </c>
      <c r="I36" s="99">
        <v>101575.36364</v>
      </c>
      <c r="J36" s="99" t="s">
        <v>107</v>
      </c>
      <c r="K36" s="99" t="s">
        <v>107</v>
      </c>
      <c r="L36" s="99">
        <v>2161750.6562000001</v>
      </c>
      <c r="M36" s="99">
        <v>3593600.678721</v>
      </c>
      <c r="N36" s="90"/>
      <c r="O36" s="90"/>
      <c r="P36" s="90"/>
      <c r="Q36" s="90"/>
      <c r="R36" s="90"/>
    </row>
    <row r="37" spans="1:18" ht="21" customHeight="1">
      <c r="A37" s="88" t="s">
        <v>104</v>
      </c>
      <c r="C37" s="87"/>
      <c r="D37" s="87"/>
      <c r="E37" s="99"/>
      <c r="F37" s="99"/>
      <c r="G37" s="99"/>
      <c r="H37" s="99"/>
      <c r="I37" s="99"/>
      <c r="J37" s="99"/>
      <c r="K37" s="99"/>
      <c r="L37" s="99"/>
      <c r="M37" s="99"/>
      <c r="N37" s="87"/>
      <c r="O37" s="87"/>
      <c r="P37" s="87"/>
      <c r="Q37" s="87"/>
      <c r="R37" s="87"/>
    </row>
    <row r="38" spans="1:18" ht="12.75" customHeight="1">
      <c r="A38" s="88"/>
      <c r="B38" s="95" t="s">
        <v>173</v>
      </c>
      <c r="C38" s="87"/>
      <c r="D38" s="87"/>
      <c r="E38" s="99">
        <v>359</v>
      </c>
      <c r="F38" s="99">
        <v>535</v>
      </c>
      <c r="G38" s="99">
        <v>785</v>
      </c>
      <c r="H38" s="99" t="s">
        <v>107</v>
      </c>
      <c r="I38" s="99">
        <v>0</v>
      </c>
      <c r="J38" s="99" t="s">
        <v>107</v>
      </c>
      <c r="K38" s="99" t="s">
        <v>107</v>
      </c>
      <c r="L38" s="99">
        <v>1591</v>
      </c>
      <c r="M38" s="99">
        <v>3270</v>
      </c>
      <c r="N38" s="87"/>
      <c r="O38" s="87"/>
      <c r="P38" s="87"/>
      <c r="Q38" s="87"/>
      <c r="R38" s="87"/>
    </row>
    <row r="39" spans="1:18" ht="12.75" customHeight="1">
      <c r="A39" s="94"/>
      <c r="B39" s="95" t="s">
        <v>174</v>
      </c>
      <c r="C39" s="97"/>
      <c r="D39" s="97"/>
      <c r="E39" s="99">
        <v>345</v>
      </c>
      <c r="F39" s="99">
        <v>520</v>
      </c>
      <c r="G39" s="99">
        <v>751</v>
      </c>
      <c r="H39" s="99" t="s">
        <v>107</v>
      </c>
      <c r="I39" s="99">
        <v>0</v>
      </c>
      <c r="J39" s="99" t="s">
        <v>107</v>
      </c>
      <c r="K39" s="99" t="s">
        <v>107</v>
      </c>
      <c r="L39" s="99">
        <v>1565</v>
      </c>
      <c r="M39" s="99">
        <v>3181</v>
      </c>
      <c r="N39" s="97"/>
      <c r="O39" s="97"/>
      <c r="P39" s="92"/>
      <c r="Q39" s="95"/>
      <c r="R39" s="95"/>
    </row>
    <row r="40" spans="1:18">
      <c r="A40" s="94"/>
      <c r="B40" s="95" t="s">
        <v>105</v>
      </c>
      <c r="E40" s="99">
        <v>227.16666667000001</v>
      </c>
      <c r="F40" s="99">
        <v>446.37777777000002</v>
      </c>
      <c r="G40" s="99">
        <v>684.62211905000004</v>
      </c>
      <c r="H40" s="99" t="s">
        <v>107</v>
      </c>
      <c r="I40" s="99">
        <v>0</v>
      </c>
      <c r="J40" s="99" t="s">
        <v>107</v>
      </c>
      <c r="K40" s="99" t="s">
        <v>107</v>
      </c>
      <c r="L40" s="99">
        <v>1116.5361111</v>
      </c>
      <c r="M40" s="99">
        <v>2474.7026745900002</v>
      </c>
    </row>
    <row r="41" spans="1:18" ht="21" customHeight="1">
      <c r="A41" s="94" t="s">
        <v>110</v>
      </c>
      <c r="B41" s="95"/>
      <c r="H41" s="99"/>
      <c r="J41" s="99"/>
      <c r="K41" s="99"/>
    </row>
    <row r="42" spans="1:18" ht="12.75" customHeight="1">
      <c r="B42" s="89" t="s">
        <v>146</v>
      </c>
      <c r="H42" s="99"/>
      <c r="J42" s="99"/>
      <c r="K42" s="99"/>
    </row>
    <row r="43" spans="1:18">
      <c r="B43" s="87" t="s">
        <v>165</v>
      </c>
      <c r="E43" s="101">
        <v>59.133271884999999</v>
      </c>
      <c r="F43" s="101">
        <v>167.00867602400001</v>
      </c>
      <c r="G43" s="101">
        <v>161.43531745999999</v>
      </c>
      <c r="H43" s="99" t="s">
        <v>107</v>
      </c>
      <c r="I43" s="101">
        <v>27.587861703999998</v>
      </c>
      <c r="J43" s="101" t="s">
        <v>107</v>
      </c>
      <c r="K43" s="101" t="s">
        <v>107</v>
      </c>
      <c r="L43" s="101">
        <v>363.58221271800005</v>
      </c>
      <c r="M43" s="99">
        <v>778.74733979100006</v>
      </c>
      <c r="N43" s="102"/>
    </row>
    <row r="44" spans="1:18">
      <c r="A44" s="94"/>
      <c r="B44" s="95" t="s">
        <v>98</v>
      </c>
      <c r="E44" s="101">
        <v>3.2570581750000001</v>
      </c>
      <c r="F44" s="101">
        <v>16.653056958000001</v>
      </c>
      <c r="G44" s="101">
        <v>30.636953965</v>
      </c>
      <c r="H44" s="99" t="s">
        <v>107</v>
      </c>
      <c r="I44" s="101">
        <v>0.25688073</v>
      </c>
      <c r="J44" s="101" t="s">
        <v>107</v>
      </c>
      <c r="K44" s="101" t="s">
        <v>107</v>
      </c>
      <c r="L44" s="101">
        <v>73.154557741000005</v>
      </c>
      <c r="M44" s="99">
        <v>123.95850756900001</v>
      </c>
      <c r="N44" s="102"/>
    </row>
    <row r="45" spans="1:18">
      <c r="A45" s="94"/>
      <c r="B45" s="95" t="s">
        <v>99</v>
      </c>
      <c r="E45" s="101">
        <v>17.523529674999999</v>
      </c>
      <c r="F45" s="101">
        <v>49.990896685999999</v>
      </c>
      <c r="G45" s="101">
        <v>20.478030544999999</v>
      </c>
      <c r="H45" s="99" t="s">
        <v>107</v>
      </c>
      <c r="I45" s="101">
        <v>1.4329128739999999</v>
      </c>
      <c r="J45" s="101" t="s">
        <v>107</v>
      </c>
      <c r="K45" s="101" t="s">
        <v>107</v>
      </c>
      <c r="L45" s="101">
        <v>49.847752036999999</v>
      </c>
      <c r="M45" s="99">
        <v>139.273121817</v>
      </c>
      <c r="N45" s="102"/>
    </row>
    <row r="46" spans="1:18">
      <c r="B46" s="95" t="s">
        <v>167</v>
      </c>
      <c r="E46" s="101">
        <v>20.78058785</v>
      </c>
      <c r="F46" s="101">
        <v>66.643953643999993</v>
      </c>
      <c r="G46" s="101">
        <v>51.114984509999999</v>
      </c>
      <c r="H46" s="99" t="s">
        <v>107</v>
      </c>
      <c r="I46" s="101">
        <v>1.6897936039999999</v>
      </c>
      <c r="J46" s="101" t="s">
        <v>107</v>
      </c>
      <c r="K46" s="101" t="s">
        <v>107</v>
      </c>
      <c r="L46" s="101">
        <v>123.00230977800001</v>
      </c>
      <c r="M46" s="99">
        <v>263.23162938600001</v>
      </c>
      <c r="N46" s="102"/>
    </row>
    <row r="47" spans="1:18" ht="21" customHeight="1">
      <c r="B47" s="89" t="s">
        <v>147</v>
      </c>
      <c r="E47" s="101"/>
      <c r="F47" s="101"/>
      <c r="G47" s="101"/>
      <c r="H47" s="99"/>
      <c r="I47" s="101"/>
      <c r="J47" s="99"/>
      <c r="K47" s="99"/>
      <c r="L47" s="101"/>
      <c r="M47" s="101"/>
      <c r="N47" s="102"/>
    </row>
    <row r="48" spans="1:18">
      <c r="B48" s="87" t="s">
        <v>165</v>
      </c>
      <c r="E48" s="101">
        <v>44.862972569999997</v>
      </c>
      <c r="F48" s="101">
        <v>73.953664806999996</v>
      </c>
      <c r="G48" s="101">
        <v>62.923575322999994</v>
      </c>
      <c r="H48" s="99" t="s">
        <v>107</v>
      </c>
      <c r="I48" s="101">
        <v>0</v>
      </c>
      <c r="J48" s="101" t="s">
        <v>107</v>
      </c>
      <c r="K48" s="101" t="s">
        <v>107</v>
      </c>
      <c r="L48" s="101">
        <v>163.663916237</v>
      </c>
      <c r="M48" s="99">
        <v>345.404128937</v>
      </c>
      <c r="N48" s="102"/>
    </row>
    <row r="49" spans="1:14">
      <c r="B49" s="95" t="s">
        <v>98</v>
      </c>
      <c r="E49" s="101">
        <v>2.951175675</v>
      </c>
      <c r="F49" s="101">
        <v>8.9876386180000001</v>
      </c>
      <c r="G49" s="101">
        <v>22.154396365</v>
      </c>
      <c r="H49" s="99" t="s">
        <v>107</v>
      </c>
      <c r="I49" s="101">
        <v>0</v>
      </c>
      <c r="J49" s="101" t="s">
        <v>107</v>
      </c>
      <c r="K49" s="101" t="s">
        <v>107</v>
      </c>
      <c r="L49" s="101">
        <v>45.560557840999998</v>
      </c>
      <c r="M49" s="99">
        <v>79.653768498999995</v>
      </c>
      <c r="N49" s="102"/>
    </row>
    <row r="50" spans="1:14">
      <c r="B50" s="95" t="s">
        <v>99</v>
      </c>
      <c r="E50" s="101">
        <v>15.301174825</v>
      </c>
      <c r="F50" s="101">
        <v>35.016108516999999</v>
      </c>
      <c r="G50" s="101">
        <v>14.348188179999999</v>
      </c>
      <c r="H50" s="99" t="s">
        <v>107</v>
      </c>
      <c r="I50" s="101">
        <v>0</v>
      </c>
      <c r="J50" s="101" t="s">
        <v>107</v>
      </c>
      <c r="K50" s="101" t="s">
        <v>107</v>
      </c>
      <c r="L50" s="101">
        <v>34.557093442000003</v>
      </c>
      <c r="M50" s="99">
        <v>99.222564963999986</v>
      </c>
      <c r="N50" s="102"/>
    </row>
    <row r="51" spans="1:14">
      <c r="B51" s="95" t="s">
        <v>167</v>
      </c>
      <c r="E51" s="101">
        <v>18.252350499999999</v>
      </c>
      <c r="F51" s="101">
        <v>44.003747134999998</v>
      </c>
      <c r="G51" s="101">
        <v>36.502584544999998</v>
      </c>
      <c r="H51" s="99" t="s">
        <v>107</v>
      </c>
      <c r="I51" s="101">
        <v>0</v>
      </c>
      <c r="J51" s="101" t="s">
        <v>107</v>
      </c>
      <c r="K51" s="101" t="s">
        <v>107</v>
      </c>
      <c r="L51" s="101">
        <v>80.117651283000001</v>
      </c>
      <c r="M51" s="99">
        <v>178.87633346299998</v>
      </c>
      <c r="N51" s="102"/>
    </row>
    <row r="56" spans="1:14">
      <c r="A56" s="5" t="s">
        <v>168</v>
      </c>
    </row>
    <row r="57" spans="1:14">
      <c r="A57" s="5" t="s">
        <v>94</v>
      </c>
    </row>
    <row r="58" spans="1:14">
      <c r="A58" s="5" t="s">
        <v>226</v>
      </c>
    </row>
  </sheetData>
  <hyperlinks>
    <hyperlink ref="G1" location="Contenu!A1" display="retour" xr:uid="{00000000-0004-0000-1500-000000000000}"/>
  </hyperlinks>
  <pageMargins left="0.70866141732283472" right="0.70866141732283472"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4">
    <tabColor theme="8" tint="0.59999389629810485"/>
    <pageSetUpPr fitToPage="1"/>
  </sheetPr>
  <dimension ref="A1:T91"/>
  <sheetViews>
    <sheetView zoomScale="90" zoomScaleNormal="90" zoomScaleSheetLayoutView="100" workbookViewId="0">
      <selection activeCell="A95" sqref="A95"/>
    </sheetView>
  </sheetViews>
  <sheetFormatPr baseColWidth="10" defaultColWidth="11.453125" defaultRowHeight="11.5"/>
  <cols>
    <col min="1" max="1" width="28" style="39" customWidth="1"/>
    <col min="2" max="2" width="48.26953125" style="39" customWidth="1"/>
    <col min="3" max="3" width="10" style="39" customWidth="1"/>
    <col min="4" max="4" width="30.26953125" style="39" customWidth="1"/>
    <col min="5" max="5" width="67.7265625" style="39" bestFit="1" customWidth="1"/>
    <col min="6" max="10" width="13.7265625" style="39" customWidth="1"/>
    <col min="11" max="12" width="11.453125" style="39" customWidth="1"/>
    <col min="13" max="14" width="11.453125" style="39"/>
    <col min="15" max="15" width="11.453125" style="39" customWidth="1"/>
    <col min="16" max="16384" width="11.453125" style="39"/>
  </cols>
  <sheetData>
    <row r="1" spans="1:10" ht="9" customHeight="1"/>
    <row r="2" spans="1:10" ht="18" customHeight="1">
      <c r="A2" s="209" t="s">
        <v>53</v>
      </c>
      <c r="B2" s="209"/>
      <c r="C2" s="209"/>
      <c r="D2" s="209"/>
      <c r="E2" s="31" t="s">
        <v>54</v>
      </c>
      <c r="J2" s="44"/>
    </row>
    <row r="3" spans="1:10" ht="15.5">
      <c r="B3" s="43"/>
      <c r="C3" s="43"/>
      <c r="D3" s="43"/>
    </row>
    <row r="4" spans="1:10" ht="15.5">
      <c r="A4" s="38" t="s">
        <v>91</v>
      </c>
      <c r="B4" s="43"/>
      <c r="C4" s="43"/>
      <c r="D4" s="43"/>
    </row>
    <row r="5" spans="1:10" ht="15.5">
      <c r="A5" s="58" t="s">
        <v>92</v>
      </c>
      <c r="B5" s="36" t="s">
        <v>87</v>
      </c>
      <c r="C5" s="43"/>
      <c r="D5" s="58"/>
      <c r="E5" s="38"/>
    </row>
    <row r="6" spans="1:10" ht="15.5">
      <c r="B6" s="36" t="s">
        <v>121</v>
      </c>
      <c r="C6" s="43"/>
      <c r="D6" s="37"/>
      <c r="E6" s="38"/>
    </row>
    <row r="7" spans="1:10" ht="15.5">
      <c r="B7" s="57" t="s">
        <v>88</v>
      </c>
      <c r="C7" s="43"/>
      <c r="D7" s="37"/>
      <c r="E7" s="38"/>
    </row>
    <row r="8" spans="1:10" ht="15.5">
      <c r="B8" s="36" t="s">
        <v>216</v>
      </c>
      <c r="C8" s="43"/>
      <c r="D8" s="37"/>
      <c r="E8" s="38"/>
    </row>
    <row r="9" spans="1:10" ht="15.5">
      <c r="B9" s="36" t="s">
        <v>89</v>
      </c>
      <c r="C9" s="43"/>
      <c r="D9" s="37"/>
      <c r="E9" s="38"/>
    </row>
    <row r="10" spans="1:10" ht="15.5">
      <c r="B10" s="36" t="s">
        <v>210</v>
      </c>
      <c r="C10" s="43"/>
      <c r="D10" s="37"/>
      <c r="E10" s="38"/>
    </row>
    <row r="11" spans="1:10" ht="15.5">
      <c r="B11" s="36" t="s">
        <v>211</v>
      </c>
      <c r="C11" s="202"/>
      <c r="D11" s="37"/>
      <c r="E11" s="38"/>
    </row>
    <row r="12" spans="1:10" ht="15.5">
      <c r="B12" s="36" t="s">
        <v>90</v>
      </c>
      <c r="C12" s="43"/>
      <c r="D12" s="37"/>
      <c r="E12" s="38"/>
    </row>
    <row r="13" spans="1:10" ht="15.5">
      <c r="B13" s="36"/>
      <c r="C13" s="43"/>
      <c r="D13" s="37"/>
      <c r="E13" s="38"/>
    </row>
    <row r="14" spans="1:10">
      <c r="A14" s="212" t="s">
        <v>55</v>
      </c>
      <c r="B14" s="212"/>
      <c r="C14" s="212"/>
    </row>
    <row r="15" spans="1:10" ht="13.5" customHeight="1">
      <c r="A15" s="213" t="s">
        <v>79</v>
      </c>
      <c r="B15" s="213"/>
      <c r="C15" s="213"/>
    </row>
    <row r="16" spans="1:10" ht="19.5" customHeight="1">
      <c r="A16" s="214" t="s">
        <v>155</v>
      </c>
      <c r="B16" s="215"/>
      <c r="C16" s="215"/>
      <c r="D16" s="215"/>
      <c r="E16" s="215"/>
      <c r="F16" s="215"/>
      <c r="G16" s="215"/>
      <c r="H16" s="215"/>
      <c r="I16" s="215"/>
      <c r="J16" s="215"/>
    </row>
    <row r="17" spans="1:13">
      <c r="A17" s="45"/>
      <c r="B17" s="45" t="s">
        <v>56</v>
      </c>
      <c r="C17" s="45"/>
      <c r="D17" s="45"/>
      <c r="E17" s="45"/>
      <c r="F17" s="46"/>
      <c r="G17" s="46"/>
      <c r="H17" s="46"/>
      <c r="I17" s="46"/>
      <c r="J17" s="46"/>
    </row>
    <row r="18" spans="1:13" ht="12.75" customHeight="1">
      <c r="A18" s="45"/>
      <c r="B18" s="45" t="s">
        <v>57</v>
      </c>
      <c r="C18" s="45"/>
      <c r="D18" s="45"/>
      <c r="E18" s="45"/>
      <c r="F18" s="46"/>
      <c r="G18" s="46"/>
      <c r="H18" s="46"/>
      <c r="I18" s="46"/>
      <c r="J18" s="46"/>
    </row>
    <row r="19" spans="1:13">
      <c r="A19" s="45"/>
      <c r="B19" s="40" t="s">
        <v>58</v>
      </c>
      <c r="F19" s="46"/>
      <c r="G19" s="46"/>
      <c r="H19" s="46"/>
      <c r="I19" s="46"/>
      <c r="J19" s="46"/>
    </row>
    <row r="20" spans="1:13" ht="12" customHeight="1">
      <c r="A20" s="191"/>
      <c r="B20" s="47"/>
      <c r="C20" s="47"/>
      <c r="D20" s="47"/>
      <c r="F20" s="192"/>
      <c r="G20" s="192"/>
      <c r="H20" s="192"/>
      <c r="I20" s="192"/>
      <c r="J20" s="192"/>
    </row>
    <row r="21" spans="1:13" ht="12" customHeight="1">
      <c r="A21" s="45"/>
      <c r="B21" s="47"/>
      <c r="C21" s="47"/>
      <c r="D21" s="47"/>
      <c r="F21" s="46"/>
      <c r="G21" s="46"/>
      <c r="H21" s="46"/>
      <c r="I21" s="46"/>
      <c r="J21" s="46"/>
    </row>
    <row r="22" spans="1:13" ht="12" customHeight="1">
      <c r="A22" s="214"/>
      <c r="B22" s="214"/>
      <c r="C22" s="214"/>
      <c r="D22" s="214"/>
      <c r="E22" s="214"/>
      <c r="F22" s="214"/>
      <c r="G22" s="214"/>
      <c r="H22" s="214"/>
      <c r="I22" s="214"/>
      <c r="J22" s="214"/>
      <c r="K22" s="214"/>
      <c r="L22" s="214"/>
      <c r="M22" s="214"/>
    </row>
    <row r="23" spans="1:13" s="47" customFormat="1" ht="13.5" customHeight="1">
      <c r="A23" s="42" t="s">
        <v>80</v>
      </c>
      <c r="B23" s="37"/>
      <c r="C23" s="37"/>
      <c r="D23" s="37"/>
      <c r="E23" s="37"/>
      <c r="F23" s="37"/>
      <c r="G23" s="37"/>
      <c r="H23" s="37"/>
      <c r="I23" s="37"/>
      <c r="J23" s="37"/>
    </row>
    <row r="24" spans="1:13" ht="27.75" customHeight="1">
      <c r="A24" s="210" t="s">
        <v>122</v>
      </c>
      <c r="B24" s="210"/>
      <c r="C24" s="210"/>
      <c r="D24" s="210"/>
      <c r="E24" s="210"/>
      <c r="F24" s="210"/>
      <c r="G24" s="210"/>
      <c r="H24" s="210"/>
      <c r="I24" s="210"/>
      <c r="J24" s="210"/>
    </row>
    <row r="25" spans="1:13" ht="25.9" customHeight="1">
      <c r="A25" s="212" t="s">
        <v>59</v>
      </c>
      <c r="B25" s="212"/>
      <c r="C25" s="212"/>
    </row>
    <row r="26" spans="1:13" ht="15" customHeight="1">
      <c r="A26" s="213" t="s">
        <v>81</v>
      </c>
      <c r="B26" s="213"/>
      <c r="C26" s="213"/>
    </row>
    <row r="27" spans="1:13" ht="27" customHeight="1">
      <c r="A27" s="210" t="s">
        <v>123</v>
      </c>
      <c r="B27" s="210"/>
      <c r="C27" s="210"/>
      <c r="D27" s="210"/>
      <c r="E27" s="210"/>
      <c r="F27" s="210"/>
      <c r="G27" s="210"/>
      <c r="H27" s="210"/>
      <c r="I27" s="210"/>
      <c r="J27" s="210"/>
    </row>
    <row r="28" spans="1:13" ht="9.75" customHeight="1">
      <c r="A28" s="40"/>
    </row>
    <row r="29" spans="1:13">
      <c r="A29" s="213" t="s">
        <v>82</v>
      </c>
      <c r="B29" s="213"/>
    </row>
    <row r="30" spans="1:13" ht="15.75" customHeight="1">
      <c r="A30" s="39" t="s">
        <v>60</v>
      </c>
    </row>
    <row r="31" spans="1:13" ht="15.75" customHeight="1"/>
    <row r="32" spans="1:13" ht="15.75" customHeight="1">
      <c r="A32" s="190"/>
      <c r="B32" s="37"/>
      <c r="C32" s="37"/>
      <c r="D32" s="37"/>
      <c r="E32" s="37"/>
      <c r="F32" s="37"/>
      <c r="G32" s="37"/>
      <c r="H32" s="37"/>
      <c r="I32" s="37"/>
    </row>
    <row r="33" spans="1:11" ht="10.5" customHeight="1">
      <c r="A33" s="221"/>
      <c r="B33" s="221"/>
      <c r="C33" s="221"/>
      <c r="D33" s="221"/>
      <c r="E33" s="221"/>
      <c r="F33" s="221"/>
      <c r="G33" s="221"/>
      <c r="H33" s="221"/>
      <c r="I33" s="221"/>
      <c r="J33" s="221"/>
    </row>
    <row r="34" spans="1:11" ht="36.75" customHeight="1">
      <c r="A34" s="216" t="s">
        <v>61</v>
      </c>
      <c r="B34" s="216"/>
      <c r="C34" s="216"/>
      <c r="D34" s="216"/>
    </row>
    <row r="35" spans="1:11" ht="18.75" customHeight="1">
      <c r="A35" s="212" t="s">
        <v>62</v>
      </c>
      <c r="B35" s="212"/>
      <c r="C35" s="212"/>
    </row>
    <row r="36" spans="1:11" ht="17.25" customHeight="1">
      <c r="A36" s="39" t="s">
        <v>63</v>
      </c>
    </row>
    <row r="37" spans="1:11" ht="27" customHeight="1">
      <c r="A37" s="211" t="s">
        <v>191</v>
      </c>
      <c r="B37" s="211"/>
      <c r="C37" s="211"/>
      <c r="D37" s="211"/>
      <c r="E37" s="211"/>
      <c r="F37" s="211"/>
      <c r="G37" s="211"/>
      <c r="H37" s="211"/>
      <c r="I37" s="211"/>
      <c r="J37" s="211"/>
      <c r="K37" s="211"/>
    </row>
    <row r="38" spans="1:11" ht="27" customHeight="1">
      <c r="A38" s="211" t="s">
        <v>192</v>
      </c>
      <c r="B38" s="211"/>
      <c r="C38" s="211"/>
      <c r="D38" s="211"/>
      <c r="E38" s="211"/>
      <c r="F38" s="211"/>
      <c r="G38" s="211"/>
      <c r="H38" s="211"/>
      <c r="I38" s="211"/>
      <c r="J38" s="211"/>
      <c r="K38" s="211"/>
    </row>
    <row r="39" spans="1:11" ht="27" customHeight="1">
      <c r="A39" s="211" t="s">
        <v>193</v>
      </c>
      <c r="B39" s="211"/>
      <c r="C39" s="211"/>
      <c r="D39" s="211"/>
      <c r="E39" s="211"/>
      <c r="F39" s="211"/>
      <c r="G39" s="211"/>
      <c r="H39" s="211"/>
      <c r="I39" s="211"/>
      <c r="J39" s="211"/>
      <c r="K39" s="211"/>
    </row>
    <row r="40" spans="1:11" ht="27" customHeight="1">
      <c r="A40" s="48" t="s">
        <v>75</v>
      </c>
    </row>
    <row r="41" spans="1:11" ht="27" customHeight="1">
      <c r="A41" s="211" t="s">
        <v>76</v>
      </c>
      <c r="B41" s="211"/>
      <c r="C41" s="211"/>
      <c r="D41" s="211"/>
      <c r="E41" s="211"/>
      <c r="F41" s="211"/>
      <c r="G41" s="211"/>
      <c r="H41" s="211"/>
      <c r="I41" s="211"/>
      <c r="J41" s="211"/>
      <c r="K41" s="211"/>
    </row>
    <row r="42" spans="1:11" ht="27" customHeight="1">
      <c r="A42" s="48" t="s">
        <v>77</v>
      </c>
    </row>
    <row r="43" spans="1:11" ht="27" customHeight="1">
      <c r="A43" s="48" t="s">
        <v>201</v>
      </c>
    </row>
    <row r="44" spans="1:11" ht="27" customHeight="1">
      <c r="A44" s="48" t="s">
        <v>126</v>
      </c>
    </row>
    <row r="45" spans="1:11" ht="27" customHeight="1">
      <c r="A45" s="48" t="s">
        <v>64</v>
      </c>
    </row>
    <row r="46" spans="1:11" ht="27" customHeight="1">
      <c r="A46" s="211" t="s">
        <v>194</v>
      </c>
      <c r="B46" s="211"/>
      <c r="C46" s="211"/>
      <c r="D46" s="211"/>
      <c r="E46" s="211"/>
      <c r="F46" s="211"/>
      <c r="G46" s="211"/>
      <c r="H46" s="211"/>
      <c r="I46" s="211"/>
      <c r="J46" s="211"/>
      <c r="K46" s="211"/>
    </row>
    <row r="47" spans="1:11" ht="27" customHeight="1">
      <c r="A47" s="211" t="s">
        <v>124</v>
      </c>
      <c r="B47" s="211"/>
      <c r="C47" s="211"/>
      <c r="D47" s="211"/>
      <c r="E47" s="211"/>
      <c r="F47" s="211"/>
      <c r="G47" s="211"/>
      <c r="H47" s="211"/>
      <c r="I47" s="211"/>
      <c r="J47" s="211"/>
      <c r="K47" s="211"/>
    </row>
    <row r="48" spans="1:11" ht="27" customHeight="1">
      <c r="A48" s="211" t="s">
        <v>86</v>
      </c>
      <c r="B48" s="211"/>
      <c r="C48" s="211"/>
      <c r="D48" s="211"/>
      <c r="E48" s="211"/>
      <c r="F48" s="211"/>
      <c r="G48" s="211"/>
      <c r="H48" s="211"/>
      <c r="I48" s="211"/>
      <c r="J48" s="211"/>
      <c r="K48" s="211"/>
    </row>
    <row r="49" spans="1:11" ht="19.5" customHeight="1">
      <c r="A49" s="41"/>
      <c r="B49" s="41"/>
      <c r="C49" s="41"/>
      <c r="D49" s="41"/>
      <c r="E49" s="41"/>
      <c r="F49" s="41"/>
      <c r="G49" s="41"/>
      <c r="H49" s="41"/>
      <c r="I49" s="41"/>
      <c r="J49" s="41"/>
      <c r="K49" s="41"/>
    </row>
    <row r="50" spans="1:11" ht="12" customHeight="1">
      <c r="A50" s="217" t="s">
        <v>83</v>
      </c>
      <c r="B50" s="218"/>
      <c r="C50" s="218"/>
      <c r="D50" s="218"/>
      <c r="E50" s="47"/>
      <c r="F50" s="47"/>
      <c r="G50" s="47"/>
      <c r="H50" s="47"/>
      <c r="I50" s="47"/>
      <c r="J50" s="47"/>
    </row>
    <row r="51" spans="1:11" ht="24.75" customHeight="1">
      <c r="A51" s="219" t="s">
        <v>93</v>
      </c>
      <c r="B51" s="219"/>
      <c r="C51" s="219"/>
      <c r="D51" s="219"/>
      <c r="E51" s="219"/>
      <c r="F51" s="219"/>
      <c r="G51" s="219"/>
      <c r="H51" s="219"/>
      <c r="I51" s="219"/>
      <c r="J51" s="219"/>
    </row>
    <row r="52" spans="1:11" ht="22.5" customHeight="1" thickBot="1">
      <c r="A52" s="220" t="s">
        <v>70</v>
      </c>
      <c r="B52" s="220"/>
      <c r="C52" s="220"/>
      <c r="D52" s="220"/>
      <c r="E52" s="220"/>
    </row>
    <row r="53" spans="1:11" ht="15.75" customHeight="1" thickBot="1">
      <c r="A53" s="49" t="s">
        <v>71</v>
      </c>
      <c r="B53" s="226" t="s">
        <v>62</v>
      </c>
      <c r="C53" s="226"/>
      <c r="D53" s="226"/>
      <c r="E53" s="226"/>
    </row>
    <row r="54" spans="1:11" ht="12" customHeight="1">
      <c r="A54" s="227" t="s">
        <v>33</v>
      </c>
      <c r="B54" s="228" t="s">
        <v>187</v>
      </c>
      <c r="C54" s="228"/>
      <c r="D54" s="228"/>
      <c r="E54" s="228"/>
    </row>
    <row r="55" spans="1:11">
      <c r="A55" s="222"/>
      <c r="B55" s="224" t="s">
        <v>200</v>
      </c>
      <c r="C55" s="224"/>
      <c r="D55" s="224"/>
      <c r="E55" s="224"/>
    </row>
    <row r="56" spans="1:11" ht="12.75" customHeight="1">
      <c r="A56" s="222"/>
      <c r="B56" s="224" t="s">
        <v>127</v>
      </c>
      <c r="C56" s="224"/>
      <c r="D56" s="224"/>
      <c r="E56" s="224"/>
    </row>
    <row r="57" spans="1:11">
      <c r="A57" s="222"/>
      <c r="B57" s="224" t="s">
        <v>195</v>
      </c>
      <c r="C57" s="224"/>
      <c r="D57" s="224"/>
      <c r="E57" s="224"/>
    </row>
    <row r="58" spans="1:11">
      <c r="A58" s="222"/>
      <c r="B58" s="224" t="s">
        <v>128</v>
      </c>
      <c r="C58" s="224"/>
      <c r="D58" s="224"/>
      <c r="E58" s="224"/>
    </row>
    <row r="59" spans="1:11">
      <c r="A59" s="222"/>
      <c r="B59" s="39" t="s">
        <v>72</v>
      </c>
    </row>
    <row r="60" spans="1:11">
      <c r="A60" s="222" t="s">
        <v>73</v>
      </c>
      <c r="B60" s="223" t="s">
        <v>65</v>
      </c>
      <c r="C60" s="223"/>
      <c r="D60" s="223"/>
      <c r="E60" s="223"/>
    </row>
    <row r="61" spans="1:11">
      <c r="A61" s="222"/>
      <c r="B61" s="224" t="s">
        <v>66</v>
      </c>
      <c r="C61" s="224"/>
      <c r="D61" s="224"/>
      <c r="E61" s="224"/>
    </row>
    <row r="62" spans="1:11">
      <c r="A62" s="222"/>
      <c r="B62" s="225" t="s">
        <v>129</v>
      </c>
      <c r="C62" s="225"/>
      <c r="D62" s="225"/>
      <c r="E62" s="225"/>
    </row>
    <row r="63" spans="1:11">
      <c r="A63" s="222" t="s">
        <v>34</v>
      </c>
      <c r="B63" s="223" t="s">
        <v>67</v>
      </c>
      <c r="C63" s="223"/>
      <c r="D63" s="223"/>
      <c r="E63" s="223"/>
    </row>
    <row r="64" spans="1:11">
      <c r="A64" s="222"/>
      <c r="B64" s="224" t="s">
        <v>68</v>
      </c>
      <c r="C64" s="224"/>
      <c r="D64" s="224"/>
      <c r="E64" s="224"/>
    </row>
    <row r="65" spans="1:5">
      <c r="A65" s="222"/>
      <c r="B65" s="225" t="s">
        <v>69</v>
      </c>
      <c r="C65" s="225"/>
      <c r="D65" s="225"/>
      <c r="E65" s="225"/>
    </row>
    <row r="66" spans="1:5" ht="13">
      <c r="A66" s="50"/>
      <c r="B66" s="2"/>
    </row>
    <row r="69" spans="1:5">
      <c r="A69" s="126" t="s">
        <v>190</v>
      </c>
    </row>
    <row r="70" spans="1:5">
      <c r="A70" s="126" t="s">
        <v>187</v>
      </c>
    </row>
    <row r="71" spans="1:5">
      <c r="A71" s="126" t="s">
        <v>196</v>
      </c>
    </row>
    <row r="72" spans="1:5">
      <c r="A72" s="126" t="s">
        <v>170</v>
      </c>
    </row>
    <row r="73" spans="1:5">
      <c r="A73" s="126"/>
    </row>
    <row r="74" spans="1:5">
      <c r="A74" s="126" t="s">
        <v>195</v>
      </c>
    </row>
    <row r="75" spans="1:5">
      <c r="A75" s="126" t="s">
        <v>197</v>
      </c>
    </row>
    <row r="76" spans="1:5">
      <c r="A76" s="126" t="s">
        <v>171</v>
      </c>
    </row>
    <row r="77" spans="1:5">
      <c r="A77" s="126"/>
    </row>
    <row r="78" spans="1:5">
      <c r="A78" s="126" t="s">
        <v>199</v>
      </c>
    </row>
    <row r="79" spans="1:5">
      <c r="A79" s="126" t="s">
        <v>188</v>
      </c>
    </row>
    <row r="80" spans="1:5">
      <c r="A80" s="126" t="s">
        <v>189</v>
      </c>
    </row>
    <row r="81" spans="1:20">
      <c r="A81" s="126"/>
    </row>
    <row r="83" spans="1:20">
      <c r="A83" s="38" t="s">
        <v>219</v>
      </c>
    </row>
    <row r="85" spans="1:20">
      <c r="A85" s="206">
        <v>2020</v>
      </c>
    </row>
    <row r="87" spans="1:20">
      <c r="A87" s="39" t="s">
        <v>220</v>
      </c>
    </row>
    <row r="88" spans="1:20" ht="12.5">
      <c r="J88" s="19"/>
      <c r="K88" s="19"/>
      <c r="L88" s="19"/>
      <c r="M88" s="19"/>
      <c r="N88" s="19"/>
      <c r="O88" s="19"/>
      <c r="P88" s="19"/>
      <c r="Q88" s="19"/>
      <c r="R88" s="19"/>
      <c r="S88" s="19"/>
      <c r="T88" s="19"/>
    </row>
    <row r="89" spans="1:20" ht="12.5">
      <c r="A89" s="207">
        <v>2021</v>
      </c>
      <c r="J89" s="19"/>
      <c r="K89" s="19"/>
      <c r="L89" s="19"/>
      <c r="M89" s="19"/>
      <c r="N89" s="19"/>
      <c r="O89" s="19"/>
      <c r="P89" s="19"/>
      <c r="Q89" s="19"/>
      <c r="R89" s="19"/>
      <c r="S89" s="19"/>
      <c r="T89" s="19"/>
    </row>
    <row r="90" spans="1:20" ht="12.5">
      <c r="A90" s="206"/>
      <c r="J90" s="19"/>
      <c r="K90" s="19"/>
      <c r="L90" s="19"/>
      <c r="M90" s="19"/>
      <c r="N90" s="19"/>
      <c r="O90" s="19"/>
      <c r="P90" s="19"/>
      <c r="Q90" s="19"/>
      <c r="R90" s="19"/>
      <c r="S90" s="19"/>
      <c r="T90" s="19"/>
    </row>
    <row r="91" spans="1:20" ht="12.5">
      <c r="A91" s="39" t="s">
        <v>221</v>
      </c>
      <c r="B91" s="19"/>
      <c r="C91" s="19"/>
    </row>
  </sheetData>
  <mergeCells count="38">
    <mergeCell ref="A33:J33"/>
    <mergeCell ref="A60:A62"/>
    <mergeCell ref="B60:E60"/>
    <mergeCell ref="B61:E61"/>
    <mergeCell ref="A63:A65"/>
    <mergeCell ref="B62:E62"/>
    <mergeCell ref="B63:E63"/>
    <mergeCell ref="B64:E64"/>
    <mergeCell ref="B65:E65"/>
    <mergeCell ref="B53:E53"/>
    <mergeCell ref="A54:A59"/>
    <mergeCell ref="B54:E54"/>
    <mergeCell ref="B55:E55"/>
    <mergeCell ref="B56:E56"/>
    <mergeCell ref="B57:E57"/>
    <mergeCell ref="B58:E58"/>
    <mergeCell ref="A41:K41"/>
    <mergeCell ref="A50:D50"/>
    <mergeCell ref="A51:J51"/>
    <mergeCell ref="A52:E52"/>
    <mergeCell ref="A38:K38"/>
    <mergeCell ref="A39:K39"/>
    <mergeCell ref="A2:D2"/>
    <mergeCell ref="A24:J24"/>
    <mergeCell ref="A48:K48"/>
    <mergeCell ref="A46:K46"/>
    <mergeCell ref="A47:K47"/>
    <mergeCell ref="A35:C35"/>
    <mergeCell ref="A14:C14"/>
    <mergeCell ref="A15:C15"/>
    <mergeCell ref="A16:J16"/>
    <mergeCell ref="A22:M22"/>
    <mergeCell ref="A37:K37"/>
    <mergeCell ref="A25:C25"/>
    <mergeCell ref="A26:C26"/>
    <mergeCell ref="A27:J27"/>
    <mergeCell ref="A29:B29"/>
    <mergeCell ref="A34:D34"/>
  </mergeCells>
  <phoneticPr fontId="3" type="noConversion"/>
  <hyperlinks>
    <hyperlink ref="E2" location="Contenu!A1" display="retour" xr:uid="{00000000-0004-0000-0400-000000000000}"/>
  </hyperlinks>
  <pageMargins left="0.78740157480314965" right="0.78740157480314965" top="0.98425196850393704" bottom="0.98425196850393704" header="0.51181102362204722" footer="0.51181102362204722"/>
  <pageSetup paperSize="9" scale="40" orientation="landscape" r:id="rId1"/>
  <headerFooter alignWithMargins="0"/>
  <rowBreaks count="2" manualBreakCount="2">
    <brk id="42" max="16383" man="1"/>
    <brk id="59"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2">
    <tabColor theme="6" tint="0.39997558519241921"/>
    <pageSetUpPr fitToPage="1"/>
  </sheetPr>
  <dimension ref="A1:R58"/>
  <sheetViews>
    <sheetView zoomScale="80" zoomScaleNormal="80" workbookViewId="0">
      <pane ySplit="4" topLeftCell="A5" activePane="bottomLeft" state="frozen"/>
      <selection activeCell="C18" sqref="C18"/>
      <selection pane="bottomLeft" activeCell="P8" sqref="P8"/>
    </sheetView>
  </sheetViews>
  <sheetFormatPr baseColWidth="10" defaultColWidth="11.453125" defaultRowHeight="12.5"/>
  <cols>
    <col min="1" max="1" width="2.26953125" style="82" customWidth="1"/>
    <col min="2" max="2" width="47.7265625" style="5" customWidth="1"/>
    <col min="3" max="4" width="3.7265625" style="5" customWidth="1"/>
    <col min="5" max="12" width="10.7265625" style="5" customWidth="1"/>
    <col min="13" max="13" width="13.7265625" style="5" customWidth="1"/>
    <col min="14" max="14" width="10.7265625" style="5" customWidth="1"/>
    <col min="15" max="18" width="11.453125" style="5"/>
    <col min="19" max="16384" width="11.453125" style="65"/>
  </cols>
  <sheetData>
    <row r="1" spans="1:18" ht="13">
      <c r="A1" s="189" t="s">
        <v>249</v>
      </c>
      <c r="E1" s="65"/>
      <c r="G1" s="31" t="s">
        <v>54</v>
      </c>
    </row>
    <row r="2" spans="1:18">
      <c r="A2" s="82" t="s">
        <v>0</v>
      </c>
    </row>
    <row r="3" spans="1:18">
      <c r="A3" s="82" t="s">
        <v>0</v>
      </c>
      <c r="B3" s="38"/>
    </row>
    <row r="4" spans="1:18">
      <c r="A4" s="83"/>
      <c r="B4" s="84"/>
      <c r="C4" s="85"/>
      <c r="D4" s="85"/>
      <c r="E4" s="83" t="s">
        <v>36</v>
      </c>
      <c r="F4" s="83" t="s">
        <v>37</v>
      </c>
      <c r="G4" s="83" t="s">
        <v>38</v>
      </c>
      <c r="H4" s="83" t="s">
        <v>218</v>
      </c>
      <c r="I4" s="83" t="s">
        <v>39</v>
      </c>
      <c r="J4" s="83" t="s">
        <v>206</v>
      </c>
      <c r="K4" s="83" t="s">
        <v>207</v>
      </c>
      <c r="L4" s="83" t="s">
        <v>40</v>
      </c>
      <c r="M4" s="83" t="s">
        <v>106</v>
      </c>
      <c r="N4" s="85"/>
      <c r="O4" s="108"/>
      <c r="P4" s="108"/>
      <c r="Q4" s="86"/>
      <c r="R4" s="86"/>
    </row>
    <row r="5" spans="1:18">
      <c r="A5" s="82" t="s">
        <v>100</v>
      </c>
      <c r="B5" s="87"/>
      <c r="C5" s="87"/>
      <c r="D5" s="87"/>
      <c r="E5" s="100"/>
      <c r="F5" s="100"/>
      <c r="G5" s="100"/>
      <c r="H5" s="100"/>
      <c r="I5" s="100"/>
      <c r="J5" s="100"/>
      <c r="K5" s="100"/>
      <c r="L5" s="100"/>
      <c r="M5" s="100"/>
      <c r="N5" s="87"/>
      <c r="O5" s="87"/>
      <c r="P5" s="87"/>
      <c r="Q5" s="87"/>
      <c r="R5" s="87"/>
    </row>
    <row r="6" spans="1:18">
      <c r="A6" s="88"/>
      <c r="B6" s="87" t="s">
        <v>140</v>
      </c>
      <c r="C6" s="90"/>
      <c r="D6" s="90"/>
      <c r="E6" s="99">
        <v>37263.363391684899</v>
      </c>
      <c r="F6" s="99">
        <v>40406.424525555558</v>
      </c>
      <c r="G6" s="99" t="s">
        <v>107</v>
      </c>
      <c r="H6" s="99" t="s">
        <v>107</v>
      </c>
      <c r="I6" s="99" t="s">
        <v>107</v>
      </c>
      <c r="J6" s="99" t="s">
        <v>107</v>
      </c>
      <c r="K6" s="99" t="s">
        <v>107</v>
      </c>
      <c r="L6" s="99" t="s">
        <v>107</v>
      </c>
      <c r="M6" s="99">
        <v>37780.503249177331</v>
      </c>
      <c r="N6" s="90"/>
      <c r="O6" s="90"/>
      <c r="P6" s="90"/>
      <c r="Q6" s="90"/>
      <c r="R6" s="90"/>
    </row>
    <row r="7" spans="1:18" ht="12.75" customHeight="1">
      <c r="A7" s="88"/>
      <c r="B7" s="87" t="s">
        <v>141</v>
      </c>
      <c r="C7" s="90"/>
      <c r="D7" s="90"/>
      <c r="E7" s="99">
        <v>78017.174989059073</v>
      </c>
      <c r="F7" s="99">
        <v>58801.308383333329</v>
      </c>
      <c r="G7" s="99" t="s">
        <v>107</v>
      </c>
      <c r="H7" s="99" t="s">
        <v>107</v>
      </c>
      <c r="I7" s="99" t="s">
        <v>107</v>
      </c>
      <c r="J7" s="99" t="s">
        <v>107</v>
      </c>
      <c r="K7" s="99" t="s">
        <v>107</v>
      </c>
      <c r="L7" s="99" t="s">
        <v>107</v>
      </c>
      <c r="M7" s="99">
        <v>74855.51503564899</v>
      </c>
      <c r="N7" s="90"/>
      <c r="O7" s="90"/>
      <c r="P7" s="90"/>
      <c r="Q7" s="90"/>
      <c r="R7" s="90"/>
    </row>
    <row r="8" spans="1:18" ht="21" customHeight="1">
      <c r="A8" s="88"/>
      <c r="B8" s="87" t="s">
        <v>142</v>
      </c>
      <c r="C8" s="90"/>
      <c r="D8" s="90"/>
      <c r="E8" s="99">
        <v>40870.456967673039</v>
      </c>
      <c r="F8" s="99">
        <v>50924.543123931733</v>
      </c>
      <c r="G8" s="99" t="s">
        <v>107</v>
      </c>
      <c r="H8" s="99" t="s">
        <v>107</v>
      </c>
      <c r="I8" s="99" t="s">
        <v>107</v>
      </c>
      <c r="J8" s="99" t="s">
        <v>107</v>
      </c>
      <c r="K8" s="99" t="s">
        <v>107</v>
      </c>
      <c r="L8" s="99" t="s">
        <v>107</v>
      </c>
      <c r="M8" s="99">
        <v>42341.479612646457</v>
      </c>
      <c r="N8" s="90"/>
      <c r="O8" s="90"/>
      <c r="P8" s="90"/>
      <c r="Q8" s="90"/>
      <c r="R8" s="90"/>
    </row>
    <row r="9" spans="1:18" ht="12.75" customHeight="1">
      <c r="A9" s="88"/>
      <c r="B9" s="87" t="s">
        <v>143</v>
      </c>
      <c r="C9" s="90"/>
      <c r="D9" s="90"/>
      <c r="E9" s="99">
        <v>85569.237527315447</v>
      </c>
      <c r="F9" s="99">
        <v>74107.763794264989</v>
      </c>
      <c r="G9" s="99" t="s">
        <v>107</v>
      </c>
      <c r="H9" s="99" t="s">
        <v>107</v>
      </c>
      <c r="I9" s="99" t="s">
        <v>107</v>
      </c>
      <c r="J9" s="99" t="s">
        <v>107</v>
      </c>
      <c r="K9" s="99" t="s">
        <v>107</v>
      </c>
      <c r="L9" s="99" t="s">
        <v>107</v>
      </c>
      <c r="M9" s="99">
        <v>83892.298704229092</v>
      </c>
      <c r="N9" s="90"/>
      <c r="O9" s="90"/>
      <c r="P9" s="90"/>
      <c r="Q9" s="90"/>
      <c r="R9" s="90"/>
    </row>
    <row r="10" spans="1:18" ht="21" customHeight="1">
      <c r="A10" s="82" t="s">
        <v>101</v>
      </c>
      <c r="B10" s="87"/>
      <c r="C10" s="90"/>
      <c r="D10" s="90"/>
      <c r="E10" s="99"/>
      <c r="F10" s="99"/>
      <c r="G10" s="99"/>
      <c r="H10" s="99"/>
      <c r="I10" s="99"/>
      <c r="J10" s="99"/>
      <c r="K10" s="99"/>
      <c r="L10" s="99"/>
      <c r="M10" s="99"/>
      <c r="N10" s="90"/>
      <c r="O10" s="90"/>
      <c r="P10" s="90"/>
      <c r="Q10" s="90"/>
      <c r="R10" s="90"/>
    </row>
    <row r="11" spans="1:18">
      <c r="A11" s="88"/>
      <c r="B11" s="87" t="s">
        <v>140</v>
      </c>
      <c r="C11" s="90"/>
      <c r="D11" s="90"/>
      <c r="E11" s="99">
        <v>43571.306157549239</v>
      </c>
      <c r="F11" s="99">
        <v>53080.37871222222</v>
      </c>
      <c r="G11" s="99" t="s">
        <v>107</v>
      </c>
      <c r="H11" s="99" t="s">
        <v>107</v>
      </c>
      <c r="I11" s="99" t="s">
        <v>107</v>
      </c>
      <c r="J11" s="99" t="s">
        <v>107</v>
      </c>
      <c r="K11" s="99" t="s">
        <v>107</v>
      </c>
      <c r="L11" s="99" t="s">
        <v>107</v>
      </c>
      <c r="M11" s="99">
        <v>45135.870197623401</v>
      </c>
      <c r="N11" s="90"/>
      <c r="O11" s="90"/>
      <c r="P11" s="90"/>
      <c r="Q11" s="90"/>
      <c r="R11" s="90"/>
    </row>
    <row r="12" spans="1:18" ht="12.75" customHeight="1">
      <c r="A12" s="88"/>
      <c r="B12" s="87" t="s">
        <v>141</v>
      </c>
      <c r="C12" s="90"/>
      <c r="D12" s="90"/>
      <c r="E12" s="99">
        <v>86748.449083151005</v>
      </c>
      <c r="F12" s="99">
        <v>74420.04919666666</v>
      </c>
      <c r="G12" s="99" t="s">
        <v>107</v>
      </c>
      <c r="H12" s="99" t="s">
        <v>107</v>
      </c>
      <c r="I12" s="99" t="s">
        <v>107</v>
      </c>
      <c r="J12" s="99" t="s">
        <v>107</v>
      </c>
      <c r="K12" s="99" t="s">
        <v>107</v>
      </c>
      <c r="L12" s="99" t="s">
        <v>107</v>
      </c>
      <c r="M12" s="99">
        <v>84720.010344972587</v>
      </c>
      <c r="N12" s="90"/>
      <c r="O12" s="90"/>
      <c r="P12" s="90"/>
      <c r="Q12" s="90"/>
      <c r="R12" s="90"/>
    </row>
    <row r="13" spans="1:18" ht="21" customHeight="1">
      <c r="A13" s="88"/>
      <c r="B13" s="87" t="s">
        <v>142</v>
      </c>
      <c r="C13" s="90"/>
      <c r="D13" s="90"/>
      <c r="E13" s="99">
        <v>47789.008593217695</v>
      </c>
      <c r="F13" s="99">
        <v>66897.629931487318</v>
      </c>
      <c r="G13" s="99" t="s">
        <v>107</v>
      </c>
      <c r="H13" s="99" t="s">
        <v>107</v>
      </c>
      <c r="I13" s="99" t="s">
        <v>107</v>
      </c>
      <c r="J13" s="99" t="s">
        <v>107</v>
      </c>
      <c r="K13" s="99" t="s">
        <v>107</v>
      </c>
      <c r="L13" s="99" t="s">
        <v>107</v>
      </c>
      <c r="M13" s="99">
        <v>50584.808655595203</v>
      </c>
      <c r="N13" s="90"/>
      <c r="O13" s="90"/>
      <c r="P13" s="90"/>
      <c r="Q13" s="90"/>
      <c r="R13" s="90"/>
    </row>
    <row r="14" spans="1:18">
      <c r="A14" s="88"/>
      <c r="B14" s="87" t="s">
        <v>143</v>
      </c>
      <c r="C14" s="90"/>
      <c r="D14" s="90"/>
      <c r="E14" s="99">
        <v>95145.698953638857</v>
      </c>
      <c r="F14" s="99">
        <v>93792.188967471287</v>
      </c>
      <c r="G14" s="99" t="s">
        <v>107</v>
      </c>
      <c r="H14" s="99" t="s">
        <v>107</v>
      </c>
      <c r="I14" s="99" t="s">
        <v>107</v>
      </c>
      <c r="J14" s="99" t="s">
        <v>107</v>
      </c>
      <c r="K14" s="99" t="s">
        <v>107</v>
      </c>
      <c r="L14" s="99" t="s">
        <v>107</v>
      </c>
      <c r="M14" s="99">
        <v>94947.66565564381</v>
      </c>
      <c r="N14" s="90"/>
      <c r="O14" s="90"/>
      <c r="P14" s="90"/>
      <c r="Q14" s="90"/>
      <c r="R14" s="90"/>
    </row>
    <row r="15" spans="1:18" ht="21" customHeight="1">
      <c r="A15" s="82" t="s">
        <v>130</v>
      </c>
      <c r="B15" s="91"/>
      <c r="C15" s="91"/>
      <c r="D15" s="91"/>
      <c r="E15" s="98"/>
      <c r="F15" s="98"/>
      <c r="G15" s="98"/>
      <c r="H15" s="98"/>
      <c r="I15" s="98"/>
      <c r="J15" s="98"/>
      <c r="K15" s="99"/>
      <c r="L15" s="98"/>
      <c r="M15" s="98"/>
      <c r="N15" s="91"/>
      <c r="O15" s="91"/>
      <c r="P15" s="91"/>
      <c r="Q15" s="87"/>
      <c r="R15" s="87"/>
    </row>
    <row r="16" spans="1:18" ht="14.25" customHeight="1">
      <c r="B16" s="92" t="s">
        <v>166</v>
      </c>
      <c r="C16" s="91"/>
      <c r="D16" s="91"/>
      <c r="E16" s="101">
        <v>2.9059894861639957</v>
      </c>
      <c r="F16" s="101">
        <v>3.3464712247597332</v>
      </c>
      <c r="G16" s="99" t="s">
        <v>107</v>
      </c>
      <c r="H16" s="99" t="s">
        <v>107</v>
      </c>
      <c r="I16" s="99" t="s">
        <v>107</v>
      </c>
      <c r="J16" s="99" t="s">
        <v>107</v>
      </c>
      <c r="K16" s="99" t="s">
        <v>107</v>
      </c>
      <c r="L16" s="99" t="s">
        <v>107</v>
      </c>
      <c r="M16" s="101">
        <v>2.9703173073834646</v>
      </c>
      <c r="N16" s="91"/>
      <c r="O16" s="91"/>
      <c r="P16" s="91"/>
      <c r="Q16" s="87"/>
      <c r="R16" s="87"/>
    </row>
    <row r="17" spans="1:18">
      <c r="A17" s="93"/>
      <c r="B17" s="92" t="s">
        <v>95</v>
      </c>
      <c r="C17" s="92"/>
      <c r="D17" s="92"/>
      <c r="E17" s="101">
        <v>144.03057648745656</v>
      </c>
      <c r="F17" s="101">
        <v>47.442975316192211</v>
      </c>
      <c r="G17" s="99" t="s">
        <v>107</v>
      </c>
      <c r="H17" s="99" t="s">
        <v>107</v>
      </c>
      <c r="I17" s="99" t="s">
        <v>107</v>
      </c>
      <c r="J17" s="99" t="s">
        <v>107</v>
      </c>
      <c r="K17" s="99" t="s">
        <v>107</v>
      </c>
      <c r="L17" s="99" t="s">
        <v>107</v>
      </c>
      <c r="M17" s="101">
        <v>107.89057578039515</v>
      </c>
      <c r="N17" s="92"/>
      <c r="O17" s="92"/>
      <c r="P17" s="92"/>
      <c r="Q17" s="92"/>
      <c r="R17" s="92"/>
    </row>
    <row r="18" spans="1:18">
      <c r="A18" s="93"/>
      <c r="B18" s="92" t="s">
        <v>96</v>
      </c>
      <c r="C18" s="92"/>
      <c r="D18" s="92"/>
      <c r="E18" s="101">
        <v>11.788539152364892</v>
      </c>
      <c r="F18" s="101">
        <v>10.249131329180234</v>
      </c>
      <c r="G18" s="99" t="s">
        <v>107</v>
      </c>
      <c r="H18" s="99" t="s">
        <v>107</v>
      </c>
      <c r="I18" s="99" t="s">
        <v>107</v>
      </c>
      <c r="J18" s="99" t="s">
        <v>107</v>
      </c>
      <c r="K18" s="99" t="s">
        <v>107</v>
      </c>
      <c r="L18" s="99" t="s">
        <v>107</v>
      </c>
      <c r="M18" s="101">
        <v>11.50423732786822</v>
      </c>
      <c r="N18" s="92"/>
      <c r="O18" s="92"/>
      <c r="P18" s="92"/>
      <c r="Q18" s="92"/>
      <c r="R18" s="92"/>
    </row>
    <row r="19" spans="1:18">
      <c r="A19" s="93"/>
      <c r="B19" s="92" t="s">
        <v>145</v>
      </c>
      <c r="C19" s="92"/>
      <c r="D19" s="92"/>
      <c r="E19" s="101">
        <v>10.896673897089855</v>
      </c>
      <c r="F19" s="101">
        <v>8.4283503053829421</v>
      </c>
      <c r="G19" s="99" t="s">
        <v>107</v>
      </c>
      <c r="H19" s="99" t="s">
        <v>107</v>
      </c>
      <c r="I19" s="99" t="s">
        <v>107</v>
      </c>
      <c r="J19" s="99" t="s">
        <v>107</v>
      </c>
      <c r="K19" s="99" t="s">
        <v>107</v>
      </c>
      <c r="L19" s="99" t="s">
        <v>107</v>
      </c>
      <c r="M19" s="101">
        <v>10.395751347192427</v>
      </c>
      <c r="N19" s="92"/>
      <c r="O19" s="92"/>
      <c r="P19" s="92"/>
      <c r="Q19" s="92"/>
      <c r="R19" s="92"/>
    </row>
    <row r="20" spans="1:18" ht="21" customHeight="1">
      <c r="A20" s="82" t="s">
        <v>150</v>
      </c>
      <c r="B20" s="91"/>
      <c r="C20" s="92"/>
      <c r="D20" s="92"/>
      <c r="E20" s="98"/>
      <c r="F20" s="98"/>
      <c r="G20" s="99"/>
      <c r="H20" s="99"/>
      <c r="I20" s="99"/>
      <c r="J20" s="99"/>
      <c r="K20" s="99"/>
      <c r="L20" s="99"/>
      <c r="M20" s="98"/>
      <c r="N20" s="92"/>
      <c r="O20" s="92"/>
      <c r="P20" s="92"/>
      <c r="Q20" s="92"/>
      <c r="R20" s="92"/>
    </row>
    <row r="21" spans="1:18">
      <c r="A21" s="93"/>
      <c r="B21" s="92" t="s">
        <v>166</v>
      </c>
      <c r="C21" s="92"/>
      <c r="D21" s="92"/>
      <c r="E21" s="101">
        <v>5.895632391367875</v>
      </c>
      <c r="F21" s="101">
        <v>5.5844104678062658</v>
      </c>
      <c r="G21" s="99" t="s">
        <v>107</v>
      </c>
      <c r="H21" s="99" t="s">
        <v>107</v>
      </c>
      <c r="I21" s="99" t="s">
        <v>107</v>
      </c>
      <c r="J21" s="99" t="s">
        <v>107</v>
      </c>
      <c r="K21" s="99" t="s">
        <v>107</v>
      </c>
      <c r="L21" s="99" t="s">
        <v>107</v>
      </c>
      <c r="M21" s="101">
        <v>5.8420632985846161</v>
      </c>
      <c r="N21" s="92"/>
      <c r="O21" s="92"/>
      <c r="P21" s="92"/>
      <c r="Q21" s="92"/>
      <c r="R21" s="92"/>
    </row>
    <row r="22" spans="1:18">
      <c r="A22" s="93"/>
      <c r="B22" s="92" t="s">
        <v>95</v>
      </c>
      <c r="C22" s="92"/>
      <c r="D22" s="92"/>
      <c r="E22" s="101">
        <v>226.04025033942887</v>
      </c>
      <c r="F22" s="101">
        <v>66.22867436685388</v>
      </c>
      <c r="G22" s="99" t="s">
        <v>107</v>
      </c>
      <c r="H22" s="99" t="s">
        <v>107</v>
      </c>
      <c r="I22" s="99" t="s">
        <v>107</v>
      </c>
      <c r="J22" s="99" t="s">
        <v>107</v>
      </c>
      <c r="K22" s="99" t="s">
        <v>107</v>
      </c>
      <c r="L22" s="99" t="s">
        <v>107</v>
      </c>
      <c r="M22" s="101">
        <v>161.80120198001367</v>
      </c>
      <c r="N22" s="92"/>
      <c r="O22" s="92"/>
      <c r="P22" s="92"/>
      <c r="Q22" s="92"/>
      <c r="R22" s="92"/>
    </row>
    <row r="23" spans="1:18">
      <c r="A23" s="93"/>
      <c r="B23" s="92" t="s">
        <v>96</v>
      </c>
      <c r="C23" s="92"/>
      <c r="D23" s="92"/>
      <c r="E23" s="101">
        <v>17.159582646530815</v>
      </c>
      <c r="F23" s="101">
        <v>12.743979414904931</v>
      </c>
      <c r="G23" s="99" t="s">
        <v>107</v>
      </c>
      <c r="H23" s="99" t="s">
        <v>107</v>
      </c>
      <c r="I23" s="99" t="s">
        <v>107</v>
      </c>
      <c r="J23" s="99" t="s">
        <v>107</v>
      </c>
      <c r="K23" s="99" t="s">
        <v>107</v>
      </c>
      <c r="L23" s="99" t="s">
        <v>107</v>
      </c>
      <c r="M23" s="101">
        <v>16.234099795682532</v>
      </c>
      <c r="N23" s="92"/>
      <c r="O23" s="92"/>
      <c r="P23" s="92"/>
      <c r="Q23" s="92"/>
      <c r="R23" s="92"/>
    </row>
    <row r="24" spans="1:18">
      <c r="A24" s="93"/>
      <c r="B24" s="92" t="s">
        <v>145</v>
      </c>
      <c r="C24" s="92"/>
      <c r="D24" s="92"/>
      <c r="E24" s="101">
        <v>15.948844657989021</v>
      </c>
      <c r="F24" s="101">
        <v>10.687457270209901</v>
      </c>
      <c r="G24" s="99" t="s">
        <v>107</v>
      </c>
      <c r="H24" s="99" t="s">
        <v>107</v>
      </c>
      <c r="I24" s="99" t="s">
        <v>107</v>
      </c>
      <c r="J24" s="99" t="s">
        <v>107</v>
      </c>
      <c r="K24" s="99" t="s">
        <v>107</v>
      </c>
      <c r="L24" s="99" t="s">
        <v>107</v>
      </c>
      <c r="M24" s="101">
        <v>14.753797891803845</v>
      </c>
      <c r="N24" s="92"/>
      <c r="O24" s="92"/>
      <c r="P24" s="92"/>
      <c r="Q24" s="92"/>
      <c r="R24" s="92"/>
    </row>
    <row r="25" spans="1:18" ht="21" customHeight="1">
      <c r="A25" s="88" t="s">
        <v>148</v>
      </c>
      <c r="B25" s="90"/>
      <c r="C25" s="90"/>
      <c r="D25" s="90"/>
      <c r="E25" s="99"/>
      <c r="F25" s="99"/>
      <c r="G25" s="99"/>
      <c r="H25" s="99"/>
      <c r="I25" s="99"/>
      <c r="J25" s="99"/>
      <c r="K25" s="99"/>
      <c r="L25" s="99"/>
      <c r="M25" s="100"/>
      <c r="N25" s="87"/>
      <c r="O25" s="87"/>
      <c r="P25" s="87"/>
      <c r="Q25" s="87"/>
      <c r="R25" s="87"/>
    </row>
    <row r="26" spans="1:18">
      <c r="A26" s="88"/>
      <c r="B26" s="90" t="s">
        <v>97</v>
      </c>
      <c r="C26" s="90"/>
      <c r="D26" s="90"/>
      <c r="E26" s="99">
        <v>36628497.589999996</v>
      </c>
      <c r="F26" s="99">
        <v>5520985.311675</v>
      </c>
      <c r="G26" s="99" t="s">
        <v>107</v>
      </c>
      <c r="H26" s="99" t="s">
        <v>107</v>
      </c>
      <c r="I26" s="99" t="s">
        <v>107</v>
      </c>
      <c r="J26" s="99" t="s">
        <v>107</v>
      </c>
      <c r="K26" s="99" t="s">
        <v>107</v>
      </c>
      <c r="L26" s="99" t="s">
        <v>107</v>
      </c>
      <c r="M26" s="99">
        <v>42149482.901674993</v>
      </c>
      <c r="N26" s="90"/>
      <c r="O26" s="90"/>
      <c r="P26" s="90"/>
      <c r="Q26" s="90"/>
      <c r="R26" s="90"/>
    </row>
    <row r="27" spans="1:18">
      <c r="A27" s="88"/>
      <c r="B27" s="90" t="s">
        <v>102</v>
      </c>
      <c r="C27" s="90"/>
      <c r="D27" s="90"/>
      <c r="E27" s="99">
        <v>17029357.07</v>
      </c>
      <c r="F27" s="99">
        <v>3636578.2072999999</v>
      </c>
      <c r="G27" s="99" t="s">
        <v>107</v>
      </c>
      <c r="H27" s="99" t="s">
        <v>107</v>
      </c>
      <c r="I27" s="99" t="s">
        <v>107</v>
      </c>
      <c r="J27" s="99" t="s">
        <v>107</v>
      </c>
      <c r="K27" s="99" t="s">
        <v>107</v>
      </c>
      <c r="L27" s="99" t="s">
        <v>107</v>
      </c>
      <c r="M27" s="99">
        <v>20665935.2773</v>
      </c>
      <c r="N27" s="90"/>
      <c r="O27" s="90"/>
      <c r="P27" s="90"/>
      <c r="Q27" s="90"/>
      <c r="R27" s="90"/>
    </row>
    <row r="28" spans="1:18">
      <c r="A28" s="88"/>
      <c r="B28" s="90" t="s">
        <v>205</v>
      </c>
      <c r="C28" s="90"/>
      <c r="D28" s="90"/>
      <c r="E28" s="99">
        <v>18624491.899999999</v>
      </c>
      <c r="F28" s="99">
        <v>1655539.5471999999</v>
      </c>
      <c r="G28" s="99" t="s">
        <v>107</v>
      </c>
      <c r="H28" s="99" t="s">
        <v>107</v>
      </c>
      <c r="I28" s="99" t="s">
        <v>107</v>
      </c>
      <c r="J28" s="99" t="s">
        <v>107</v>
      </c>
      <c r="K28" s="99" t="s">
        <v>107</v>
      </c>
      <c r="L28" s="99" t="s">
        <v>107</v>
      </c>
      <c r="M28" s="99">
        <v>20280031.4472</v>
      </c>
      <c r="N28" s="90"/>
      <c r="O28" s="90"/>
      <c r="P28" s="90"/>
      <c r="Q28" s="90"/>
      <c r="R28" s="90"/>
    </row>
    <row r="29" spans="1:18">
      <c r="A29" s="88"/>
      <c r="B29" s="90" t="s">
        <v>24</v>
      </c>
      <c r="C29" s="90"/>
      <c r="D29" s="90"/>
      <c r="E29" s="99">
        <v>460027.94</v>
      </c>
      <c r="F29" s="99">
        <v>47779.694855000002</v>
      </c>
      <c r="G29" s="99" t="s">
        <v>107</v>
      </c>
      <c r="H29" s="99" t="s">
        <v>107</v>
      </c>
      <c r="I29" s="99" t="s">
        <v>107</v>
      </c>
      <c r="J29" s="99" t="s">
        <v>107</v>
      </c>
      <c r="K29" s="99" t="s">
        <v>107</v>
      </c>
      <c r="L29" s="99" t="s">
        <v>107</v>
      </c>
      <c r="M29" s="99">
        <v>507807.63485500001</v>
      </c>
      <c r="N29" s="90"/>
      <c r="O29" s="90"/>
      <c r="P29" s="90"/>
      <c r="Q29" s="90"/>
      <c r="R29" s="90"/>
    </row>
    <row r="30" spans="1:18">
      <c r="A30" s="88"/>
      <c r="B30" s="90" t="s">
        <v>103</v>
      </c>
      <c r="C30" s="90"/>
      <c r="D30" s="90"/>
      <c r="E30" s="99">
        <v>514620.68</v>
      </c>
      <c r="F30" s="99">
        <v>181087.86231999999</v>
      </c>
      <c r="G30" s="99" t="s">
        <v>107</v>
      </c>
      <c r="H30" s="99" t="s">
        <v>107</v>
      </c>
      <c r="I30" s="99" t="s">
        <v>107</v>
      </c>
      <c r="J30" s="99" t="s">
        <v>107</v>
      </c>
      <c r="K30" s="99" t="s">
        <v>107</v>
      </c>
      <c r="L30" s="99" t="s">
        <v>107</v>
      </c>
      <c r="M30" s="99">
        <v>695708.54232000001</v>
      </c>
      <c r="N30" s="90"/>
      <c r="O30" s="90"/>
      <c r="P30" s="90"/>
      <c r="Q30" s="90"/>
      <c r="R30" s="90"/>
    </row>
    <row r="31" spans="1:18" ht="21" customHeight="1">
      <c r="A31" s="88" t="s">
        <v>149</v>
      </c>
      <c r="B31" s="90"/>
      <c r="C31" s="90"/>
      <c r="D31" s="90"/>
      <c r="E31" s="99"/>
      <c r="F31" s="99"/>
      <c r="G31" s="99"/>
      <c r="H31" s="99"/>
      <c r="I31" s="99"/>
      <c r="J31" s="99"/>
      <c r="K31" s="99"/>
      <c r="L31" s="99"/>
      <c r="M31" s="99"/>
      <c r="N31" s="90"/>
      <c r="O31" s="90"/>
      <c r="P31" s="90"/>
      <c r="Q31" s="90"/>
      <c r="R31" s="90"/>
    </row>
    <row r="32" spans="1:18" ht="12.75" customHeight="1">
      <c r="A32" s="88"/>
      <c r="B32" s="90" t="s">
        <v>97</v>
      </c>
      <c r="C32" s="90"/>
      <c r="D32" s="90"/>
      <c r="E32" s="99">
        <v>40711439.638930008</v>
      </c>
      <c r="F32" s="99">
        <v>6963182.281583</v>
      </c>
      <c r="G32" s="99" t="s">
        <v>107</v>
      </c>
      <c r="H32" s="99" t="s">
        <v>107</v>
      </c>
      <c r="I32" s="99" t="s">
        <v>107</v>
      </c>
      <c r="J32" s="99" t="s">
        <v>107</v>
      </c>
      <c r="K32" s="99" t="s">
        <v>107</v>
      </c>
      <c r="L32" s="99" t="s">
        <v>107</v>
      </c>
      <c r="M32" s="99">
        <v>47674621.920513004</v>
      </c>
      <c r="N32" s="90"/>
      <c r="O32" s="90"/>
      <c r="P32" s="90"/>
      <c r="Q32" s="90"/>
      <c r="R32" s="90"/>
    </row>
    <row r="33" spans="1:18">
      <c r="A33" s="88"/>
      <c r="B33" s="90" t="s">
        <v>102</v>
      </c>
      <c r="C33" s="90"/>
      <c r="D33" s="90"/>
      <c r="E33" s="99">
        <v>19912086.914000001</v>
      </c>
      <c r="F33" s="99">
        <v>4777234.0840999996</v>
      </c>
      <c r="G33" s="99" t="s">
        <v>107</v>
      </c>
      <c r="H33" s="99" t="s">
        <v>107</v>
      </c>
      <c r="I33" s="99" t="s">
        <v>107</v>
      </c>
      <c r="J33" s="99" t="s">
        <v>107</v>
      </c>
      <c r="K33" s="99" t="s">
        <v>107</v>
      </c>
      <c r="L33" s="99" t="s">
        <v>107</v>
      </c>
      <c r="M33" s="99">
        <v>24689320.998100001</v>
      </c>
      <c r="N33" s="90"/>
      <c r="O33" s="90"/>
      <c r="P33" s="90"/>
      <c r="Q33" s="90"/>
      <c r="R33" s="90"/>
    </row>
    <row r="34" spans="1:18">
      <c r="A34" s="88"/>
      <c r="B34" s="90" t="s">
        <v>205</v>
      </c>
      <c r="C34" s="90"/>
      <c r="D34" s="90"/>
      <c r="E34" s="99">
        <v>19731954.317000002</v>
      </c>
      <c r="F34" s="99">
        <v>1920570.3436</v>
      </c>
      <c r="G34" s="99" t="s">
        <v>107</v>
      </c>
      <c r="H34" s="99" t="s">
        <v>107</v>
      </c>
      <c r="I34" s="99" t="s">
        <v>107</v>
      </c>
      <c r="J34" s="99" t="s">
        <v>107</v>
      </c>
      <c r="K34" s="99" t="s">
        <v>107</v>
      </c>
      <c r="L34" s="99" t="s">
        <v>107</v>
      </c>
      <c r="M34" s="99">
        <v>21652524.660600003</v>
      </c>
      <c r="N34" s="90"/>
      <c r="O34" s="90"/>
      <c r="P34" s="90"/>
      <c r="Q34" s="90"/>
      <c r="R34" s="90"/>
    </row>
    <row r="35" spans="1:18">
      <c r="A35" s="88"/>
      <c r="B35" s="90" t="s">
        <v>24</v>
      </c>
      <c r="C35" s="90"/>
      <c r="D35" s="90"/>
      <c r="E35" s="99">
        <v>509021.40807</v>
      </c>
      <c r="F35" s="99">
        <v>60720.409792999999</v>
      </c>
      <c r="G35" s="99" t="s">
        <v>107</v>
      </c>
      <c r="H35" s="99" t="s">
        <v>107</v>
      </c>
      <c r="I35" s="99" t="s">
        <v>107</v>
      </c>
      <c r="J35" s="99" t="s">
        <v>107</v>
      </c>
      <c r="K35" s="99" t="s">
        <v>107</v>
      </c>
      <c r="L35" s="99" t="s">
        <v>107</v>
      </c>
      <c r="M35" s="99">
        <v>569741.81786299997</v>
      </c>
      <c r="N35" s="90"/>
      <c r="O35" s="90"/>
      <c r="P35" s="90"/>
      <c r="Q35" s="90"/>
      <c r="R35" s="90"/>
    </row>
    <row r="36" spans="1:18">
      <c r="A36" s="88"/>
      <c r="B36" s="90" t="s">
        <v>103</v>
      </c>
      <c r="C36" s="90"/>
      <c r="D36" s="90"/>
      <c r="E36" s="99">
        <v>558376.99985999998</v>
      </c>
      <c r="F36" s="99">
        <v>204657.44409</v>
      </c>
      <c r="G36" s="99" t="s">
        <v>107</v>
      </c>
      <c r="H36" s="99" t="s">
        <v>107</v>
      </c>
      <c r="I36" s="99" t="s">
        <v>107</v>
      </c>
      <c r="J36" s="99" t="s">
        <v>107</v>
      </c>
      <c r="K36" s="99" t="s">
        <v>107</v>
      </c>
      <c r="L36" s="99" t="s">
        <v>107</v>
      </c>
      <c r="M36" s="99">
        <v>763034.44394999999</v>
      </c>
      <c r="N36" s="90"/>
      <c r="O36" s="90"/>
      <c r="P36" s="90"/>
      <c r="Q36" s="90"/>
      <c r="R36" s="90"/>
    </row>
    <row r="37" spans="1:18" ht="21" customHeight="1">
      <c r="A37" s="88" t="s">
        <v>104</v>
      </c>
      <c r="C37" s="87"/>
      <c r="D37" s="87"/>
      <c r="E37" s="100"/>
      <c r="F37" s="100"/>
      <c r="G37" s="100"/>
      <c r="H37" s="100"/>
      <c r="I37" s="100"/>
      <c r="J37" s="100"/>
      <c r="K37" s="99"/>
      <c r="L37" s="100"/>
      <c r="M37" s="99"/>
      <c r="N37" s="87"/>
      <c r="O37" s="87"/>
      <c r="P37" s="87"/>
      <c r="Q37" s="87"/>
      <c r="R37" s="87"/>
    </row>
    <row r="38" spans="1:18" ht="12.75" customHeight="1">
      <c r="A38" s="88"/>
      <c r="B38" s="95" t="s">
        <v>173</v>
      </c>
      <c r="C38" s="87"/>
      <c r="D38" s="87"/>
      <c r="E38" s="103">
        <v>463</v>
      </c>
      <c r="F38" s="103">
        <v>91</v>
      </c>
      <c r="G38" s="99" t="s">
        <v>107</v>
      </c>
      <c r="H38" s="99" t="s">
        <v>107</v>
      </c>
      <c r="I38" s="99" t="s">
        <v>107</v>
      </c>
      <c r="J38" s="99" t="s">
        <v>107</v>
      </c>
      <c r="K38" s="99" t="s">
        <v>107</v>
      </c>
      <c r="L38" s="99" t="s">
        <v>107</v>
      </c>
      <c r="M38" s="103">
        <v>554</v>
      </c>
      <c r="N38" s="87"/>
      <c r="O38" s="87"/>
      <c r="P38" s="87"/>
      <c r="Q38" s="87"/>
      <c r="R38" s="87"/>
    </row>
    <row r="39" spans="1:18" ht="12.75" customHeight="1">
      <c r="A39" s="94"/>
      <c r="B39" s="95" t="s">
        <v>174</v>
      </c>
      <c r="C39" s="97"/>
      <c r="D39" s="97"/>
      <c r="E39" s="103">
        <v>457</v>
      </c>
      <c r="F39" s="103">
        <v>90</v>
      </c>
      <c r="G39" s="99" t="s">
        <v>107</v>
      </c>
      <c r="H39" s="99" t="s">
        <v>107</v>
      </c>
      <c r="I39" s="99" t="s">
        <v>107</v>
      </c>
      <c r="J39" s="99" t="s">
        <v>107</v>
      </c>
      <c r="K39" s="99" t="s">
        <v>107</v>
      </c>
      <c r="L39" s="99" t="s">
        <v>107</v>
      </c>
      <c r="M39" s="103">
        <v>547</v>
      </c>
      <c r="N39" s="97"/>
      <c r="O39" s="97"/>
      <c r="P39" s="92"/>
      <c r="Q39" s="95"/>
      <c r="R39" s="95"/>
    </row>
    <row r="40" spans="1:18">
      <c r="A40" s="94"/>
      <c r="B40" s="95" t="s">
        <v>105</v>
      </c>
      <c r="E40" s="103">
        <v>416.66666666999998</v>
      </c>
      <c r="F40" s="103">
        <v>71.411111110999997</v>
      </c>
      <c r="G40" s="103" t="s">
        <v>107</v>
      </c>
      <c r="H40" s="103" t="s">
        <v>107</v>
      </c>
      <c r="I40" s="103" t="s">
        <v>107</v>
      </c>
      <c r="J40" s="103" t="s">
        <v>107</v>
      </c>
      <c r="K40" s="99" t="s">
        <v>107</v>
      </c>
      <c r="L40" s="103" t="s">
        <v>107</v>
      </c>
      <c r="M40" s="103">
        <v>488.07777778100001</v>
      </c>
    </row>
    <row r="41" spans="1:18" ht="21" customHeight="1">
      <c r="A41" s="94" t="s">
        <v>110</v>
      </c>
      <c r="B41" s="95"/>
      <c r="K41" s="99"/>
    </row>
    <row r="42" spans="1:18" ht="12.75" customHeight="1">
      <c r="B42" s="89" t="s">
        <v>146</v>
      </c>
      <c r="K42" s="99"/>
    </row>
    <row r="43" spans="1:18">
      <c r="B43" s="87" t="s">
        <v>165</v>
      </c>
      <c r="E43" s="101">
        <v>157.26140860999999</v>
      </c>
      <c r="F43" s="101">
        <v>26.894000861000002</v>
      </c>
      <c r="G43" s="99" t="s">
        <v>107</v>
      </c>
      <c r="H43" s="99" t="s">
        <v>107</v>
      </c>
      <c r="I43" s="99" t="s">
        <v>107</v>
      </c>
      <c r="J43" s="99" t="s">
        <v>107</v>
      </c>
      <c r="K43" s="99" t="s">
        <v>107</v>
      </c>
      <c r="L43" s="99" t="s">
        <v>107</v>
      </c>
      <c r="M43" s="103">
        <v>184.15540947099998</v>
      </c>
      <c r="N43" s="102"/>
    </row>
    <row r="44" spans="1:18">
      <c r="A44" s="94"/>
      <c r="B44" s="95" t="s">
        <v>98</v>
      </c>
      <c r="E44" s="101">
        <v>3.17293738</v>
      </c>
      <c r="F44" s="101">
        <v>1.897014245</v>
      </c>
      <c r="G44" s="99" t="s">
        <v>107</v>
      </c>
      <c r="H44" s="99" t="s">
        <v>107</v>
      </c>
      <c r="I44" s="99" t="s">
        <v>107</v>
      </c>
      <c r="J44" s="99" t="s">
        <v>107</v>
      </c>
      <c r="K44" s="99" t="s">
        <v>107</v>
      </c>
      <c r="L44" s="99" t="s">
        <v>107</v>
      </c>
      <c r="M44" s="103">
        <v>5.0699516249999999</v>
      </c>
      <c r="N44" s="102"/>
    </row>
    <row r="45" spans="1:18">
      <c r="A45" s="94"/>
      <c r="B45" s="95" t="s">
        <v>99</v>
      </c>
      <c r="E45" s="101">
        <v>38.76646581</v>
      </c>
      <c r="F45" s="101">
        <v>8.7812319999999993</v>
      </c>
      <c r="G45" s="99" t="s">
        <v>107</v>
      </c>
      <c r="H45" s="99" t="s">
        <v>107</v>
      </c>
      <c r="I45" s="99" t="s">
        <v>107</v>
      </c>
      <c r="J45" s="99" t="s">
        <v>107</v>
      </c>
      <c r="K45" s="99" t="s">
        <v>107</v>
      </c>
      <c r="L45" s="99" t="s">
        <v>107</v>
      </c>
      <c r="M45" s="103">
        <v>47.547697810000003</v>
      </c>
      <c r="N45" s="102"/>
    </row>
    <row r="46" spans="1:18">
      <c r="B46" s="95" t="s">
        <v>167</v>
      </c>
      <c r="E46" s="101">
        <v>41.93940319</v>
      </c>
      <c r="F46" s="101">
        <v>10.678246244999999</v>
      </c>
      <c r="G46" s="99" t="s">
        <v>107</v>
      </c>
      <c r="H46" s="99" t="s">
        <v>107</v>
      </c>
      <c r="I46" s="99" t="s">
        <v>107</v>
      </c>
      <c r="J46" s="99" t="s">
        <v>107</v>
      </c>
      <c r="K46" s="99" t="s">
        <v>107</v>
      </c>
      <c r="L46" s="99" t="s">
        <v>107</v>
      </c>
      <c r="M46" s="103">
        <v>52.617649434999997</v>
      </c>
      <c r="N46" s="102"/>
    </row>
    <row r="47" spans="1:18" ht="21" customHeight="1">
      <c r="B47" s="89" t="s">
        <v>147</v>
      </c>
      <c r="E47" s="101"/>
      <c r="F47" s="101"/>
      <c r="G47" s="102"/>
      <c r="H47" s="102"/>
      <c r="I47" s="102"/>
      <c r="J47" s="102"/>
      <c r="K47" s="99"/>
      <c r="L47" s="102"/>
      <c r="M47" s="101"/>
      <c r="N47" s="102"/>
    </row>
    <row r="48" spans="1:18">
      <c r="B48" s="87" t="s">
        <v>165</v>
      </c>
      <c r="E48" s="101">
        <v>77.515009359999993</v>
      </c>
      <c r="F48" s="101">
        <v>16.116293836000001</v>
      </c>
      <c r="G48" s="99" t="s">
        <v>107</v>
      </c>
      <c r="H48" s="99" t="s">
        <v>107</v>
      </c>
      <c r="I48" s="99" t="s">
        <v>107</v>
      </c>
      <c r="J48" s="99" t="s">
        <v>107</v>
      </c>
      <c r="K48" s="99" t="s">
        <v>107</v>
      </c>
      <c r="L48" s="99" t="s">
        <v>107</v>
      </c>
      <c r="M48" s="103">
        <v>93.63130319599999</v>
      </c>
      <c r="N48" s="102"/>
    </row>
    <row r="49" spans="1:14">
      <c r="B49" s="95" t="s">
        <v>98</v>
      </c>
      <c r="E49" s="101">
        <v>2.0217638199999999</v>
      </c>
      <c r="F49" s="101">
        <v>1.3589279999999999</v>
      </c>
      <c r="G49" s="99" t="s">
        <v>107</v>
      </c>
      <c r="H49" s="99" t="s">
        <v>107</v>
      </c>
      <c r="I49" s="99" t="s">
        <v>107</v>
      </c>
      <c r="J49" s="99" t="s">
        <v>107</v>
      </c>
      <c r="K49" s="99" t="s">
        <v>107</v>
      </c>
      <c r="L49" s="99" t="s">
        <v>107</v>
      </c>
      <c r="M49" s="103">
        <v>3.38069182</v>
      </c>
      <c r="N49" s="102"/>
    </row>
    <row r="50" spans="1:14">
      <c r="B50" s="95" t="s">
        <v>99</v>
      </c>
      <c r="E50" s="101">
        <v>26.632349365</v>
      </c>
      <c r="F50" s="101">
        <v>7.0621583000000001</v>
      </c>
      <c r="G50" s="99" t="s">
        <v>107</v>
      </c>
      <c r="H50" s="99" t="s">
        <v>107</v>
      </c>
      <c r="I50" s="99" t="s">
        <v>107</v>
      </c>
      <c r="J50" s="99" t="s">
        <v>107</v>
      </c>
      <c r="K50" s="99" t="s">
        <v>107</v>
      </c>
      <c r="L50" s="99" t="s">
        <v>107</v>
      </c>
      <c r="M50" s="103">
        <v>33.694507665000003</v>
      </c>
      <c r="N50" s="102"/>
    </row>
    <row r="51" spans="1:14">
      <c r="B51" s="95" t="s">
        <v>167</v>
      </c>
      <c r="E51" s="101">
        <v>28.654113185</v>
      </c>
      <c r="F51" s="101">
        <v>8.4210863000000007</v>
      </c>
      <c r="G51" s="99" t="s">
        <v>107</v>
      </c>
      <c r="H51" s="99" t="s">
        <v>107</v>
      </c>
      <c r="I51" s="99" t="s">
        <v>107</v>
      </c>
      <c r="J51" s="99" t="s">
        <v>107</v>
      </c>
      <c r="K51" s="99" t="s">
        <v>107</v>
      </c>
      <c r="L51" s="99" t="s">
        <v>107</v>
      </c>
      <c r="M51" s="103">
        <v>37.075199484999999</v>
      </c>
      <c r="N51" s="102"/>
    </row>
    <row r="56" spans="1:14">
      <c r="A56" s="5" t="s">
        <v>168</v>
      </c>
    </row>
    <row r="57" spans="1:14">
      <c r="A57" s="5" t="s">
        <v>94</v>
      </c>
    </row>
    <row r="58" spans="1:14">
      <c r="A58" s="5" t="s">
        <v>226</v>
      </c>
    </row>
  </sheetData>
  <hyperlinks>
    <hyperlink ref="G1" location="Contenu!A1" display="retour" xr:uid="{00000000-0004-0000-1600-000000000000}"/>
  </hyperlinks>
  <pageMargins left="0.70866141732283472" right="0.70866141732283472" top="0.74803149606299213" bottom="0.74803149606299213" header="0.31496062992125984" footer="0.31496062992125984"/>
  <pageSetup paperSize="9" scale="6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3">
    <tabColor theme="6" tint="0.39997558519241921"/>
    <pageSetUpPr fitToPage="1"/>
  </sheetPr>
  <dimension ref="A1:R59"/>
  <sheetViews>
    <sheetView zoomScale="87" zoomScaleNormal="87" workbookViewId="0">
      <pane ySplit="4" topLeftCell="A5" activePane="bottomLeft" state="frozen"/>
      <selection activeCell="C18" sqref="C18"/>
      <selection pane="bottomLeft" activeCell="O5" sqref="O5"/>
    </sheetView>
  </sheetViews>
  <sheetFormatPr baseColWidth="10" defaultColWidth="11.453125" defaultRowHeight="12.5"/>
  <cols>
    <col min="1" max="1" width="2.26953125" style="82" customWidth="1"/>
    <col min="2" max="2" width="47.7265625" style="5" customWidth="1"/>
    <col min="3" max="4" width="3.7265625" style="5" customWidth="1"/>
    <col min="5" max="12" width="10.7265625" style="5" customWidth="1"/>
    <col min="13" max="13" width="13.7265625" style="5" customWidth="1"/>
    <col min="14" max="14" width="10.7265625" style="5" customWidth="1"/>
    <col min="15" max="18" width="11.453125" style="5"/>
    <col min="19" max="16384" width="11.453125" style="65"/>
  </cols>
  <sheetData>
    <row r="1" spans="1:18" ht="13">
      <c r="A1" s="26" t="s">
        <v>250</v>
      </c>
      <c r="E1" s="65"/>
      <c r="G1" s="31" t="s">
        <v>54</v>
      </c>
    </row>
    <row r="2" spans="1:18">
      <c r="A2" s="82" t="s">
        <v>0</v>
      </c>
    </row>
    <row r="3" spans="1:18">
      <c r="A3" s="82" t="s">
        <v>0</v>
      </c>
      <c r="B3" s="38"/>
    </row>
    <row r="4" spans="1:18">
      <c r="A4" s="83"/>
      <c r="B4" s="84"/>
      <c r="C4" s="85"/>
      <c r="D4" s="85"/>
      <c r="E4" s="83" t="s">
        <v>36</v>
      </c>
      <c r="F4" s="83" t="s">
        <v>37</v>
      </c>
      <c r="G4" s="83" t="s">
        <v>38</v>
      </c>
      <c r="H4" s="83" t="s">
        <v>218</v>
      </c>
      <c r="I4" s="83" t="s">
        <v>39</v>
      </c>
      <c r="J4" s="83" t="s">
        <v>206</v>
      </c>
      <c r="K4" s="83" t="s">
        <v>207</v>
      </c>
      <c r="L4" s="83" t="s">
        <v>222</v>
      </c>
      <c r="M4" s="83" t="s">
        <v>106</v>
      </c>
      <c r="N4" s="85"/>
      <c r="O4" s="108"/>
      <c r="P4" s="108"/>
      <c r="Q4" s="86"/>
      <c r="R4" s="86"/>
    </row>
    <row r="5" spans="1:18">
      <c r="A5" s="82" t="s">
        <v>100</v>
      </c>
      <c r="B5" s="87"/>
      <c r="C5" s="87"/>
      <c r="D5" s="87"/>
      <c r="E5" s="100"/>
      <c r="F5" s="100"/>
      <c r="G5" s="100"/>
      <c r="H5" s="100"/>
      <c r="I5" s="100"/>
      <c r="J5" s="100"/>
      <c r="K5" s="100"/>
      <c r="L5" s="100"/>
      <c r="M5" s="100"/>
      <c r="N5" s="87"/>
      <c r="O5" s="87"/>
      <c r="P5" s="87"/>
      <c r="Q5" s="87"/>
      <c r="R5" s="87"/>
    </row>
    <row r="6" spans="1:18">
      <c r="A6" s="88"/>
      <c r="B6" s="87" t="s">
        <v>140</v>
      </c>
      <c r="C6" s="90"/>
      <c r="D6" s="90"/>
      <c r="E6" s="99">
        <v>13511.688393124066</v>
      </c>
      <c r="F6" s="99">
        <v>17819.896948739977</v>
      </c>
      <c r="G6" s="99">
        <v>15466.055218522373</v>
      </c>
      <c r="H6" s="99">
        <v>15834.00571364542</v>
      </c>
      <c r="I6" s="99">
        <v>11623.404768041237</v>
      </c>
      <c r="J6" s="99">
        <v>14615.271485148514</v>
      </c>
      <c r="K6" s="99">
        <v>17714.400839694656</v>
      </c>
      <c r="L6" s="99">
        <v>9930.0222043932081</v>
      </c>
      <c r="M6" s="99">
        <v>14411.626155851505</v>
      </c>
      <c r="N6" s="90"/>
      <c r="O6" s="90"/>
      <c r="P6" s="90"/>
      <c r="Q6" s="90"/>
      <c r="R6" s="90"/>
    </row>
    <row r="7" spans="1:18" ht="12.75" customHeight="1">
      <c r="A7" s="88"/>
      <c r="B7" s="87" t="s">
        <v>141</v>
      </c>
      <c r="C7" s="90"/>
      <c r="D7" s="90"/>
      <c r="E7" s="99">
        <v>19152.358602242151</v>
      </c>
      <c r="F7" s="99">
        <v>23910.454852806415</v>
      </c>
      <c r="G7" s="99">
        <v>18301.172924072147</v>
      </c>
      <c r="H7" s="99">
        <v>21976.88193874502</v>
      </c>
      <c r="I7" s="99">
        <v>12753.079200368187</v>
      </c>
      <c r="J7" s="99">
        <v>21024.629529702972</v>
      </c>
      <c r="K7" s="99">
        <v>27005.215581000848</v>
      </c>
      <c r="L7" s="99">
        <v>14422.731579841098</v>
      </c>
      <c r="M7" s="99">
        <v>19507.924375244809</v>
      </c>
      <c r="N7" s="90"/>
      <c r="O7" s="90"/>
      <c r="P7" s="90"/>
      <c r="Q7" s="90"/>
      <c r="R7" s="90"/>
    </row>
    <row r="8" spans="1:18" ht="21" customHeight="1">
      <c r="A8" s="88"/>
      <c r="B8" s="87" t="s">
        <v>142</v>
      </c>
      <c r="C8" s="90"/>
      <c r="D8" s="90"/>
      <c r="E8" s="99">
        <v>17689.470714285715</v>
      </c>
      <c r="F8" s="99">
        <v>20692.602004706921</v>
      </c>
      <c r="G8" s="99">
        <v>18761.654556174606</v>
      </c>
      <c r="H8" s="99">
        <v>18852.527844710166</v>
      </c>
      <c r="I8" s="99">
        <v>20884.051328358604</v>
      </c>
      <c r="J8" s="99">
        <v>19203.67410448577</v>
      </c>
      <c r="K8" s="99">
        <v>20802.622835958544</v>
      </c>
      <c r="L8" s="99">
        <v>16320.247642118258</v>
      </c>
      <c r="M8" s="99">
        <v>19052.844713173919</v>
      </c>
      <c r="N8" s="90"/>
      <c r="O8" s="90"/>
      <c r="P8" s="90"/>
      <c r="Q8" s="90"/>
      <c r="R8" s="90"/>
    </row>
    <row r="9" spans="1:18" ht="12.75" customHeight="1">
      <c r="A9" s="88"/>
      <c r="B9" s="87" t="s">
        <v>143</v>
      </c>
      <c r="C9" s="90"/>
      <c r="D9" s="90"/>
      <c r="E9" s="99">
        <v>25074.22290587084</v>
      </c>
      <c r="F9" s="99">
        <v>27765.004895587841</v>
      </c>
      <c r="G9" s="99">
        <v>22200.896060622123</v>
      </c>
      <c r="H9" s="99">
        <v>26166.453782004523</v>
      </c>
      <c r="I9" s="99">
        <v>22913.764592230953</v>
      </c>
      <c r="J9" s="99">
        <v>27625.222977639478</v>
      </c>
      <c r="K9" s="99">
        <v>31713.142285708556</v>
      </c>
      <c r="L9" s="99">
        <v>23704.131392039493</v>
      </c>
      <c r="M9" s="99">
        <v>25790.389632537557</v>
      </c>
      <c r="N9" s="90"/>
      <c r="O9" s="90"/>
      <c r="P9" s="90"/>
      <c r="Q9" s="90"/>
      <c r="R9" s="90"/>
    </row>
    <row r="10" spans="1:18" ht="21" customHeight="1">
      <c r="A10" s="82" t="s">
        <v>101</v>
      </c>
      <c r="B10" s="87"/>
      <c r="C10" s="90"/>
      <c r="D10" s="90"/>
      <c r="E10" s="99"/>
      <c r="F10" s="99"/>
      <c r="G10" s="99"/>
      <c r="H10" s="99"/>
      <c r="I10" s="99"/>
      <c r="J10" s="99"/>
      <c r="K10" s="99"/>
      <c r="L10" s="99"/>
      <c r="M10" s="99"/>
      <c r="N10" s="90"/>
      <c r="O10" s="90"/>
      <c r="P10" s="90"/>
      <c r="Q10" s="90"/>
      <c r="R10" s="90"/>
    </row>
    <row r="11" spans="1:18">
      <c r="A11" s="88"/>
      <c r="B11" s="87" t="s">
        <v>140</v>
      </c>
      <c r="C11" s="90"/>
      <c r="D11" s="90"/>
      <c r="E11" s="99">
        <v>14369.285959641256</v>
      </c>
      <c r="F11" s="99">
        <v>20450.558831615119</v>
      </c>
      <c r="G11" s="99">
        <v>17264.965507457509</v>
      </c>
      <c r="H11" s="99">
        <v>17307.125601593623</v>
      </c>
      <c r="I11" s="99">
        <v>13856.678231222384</v>
      </c>
      <c r="J11" s="99">
        <v>16944.831201732672</v>
      </c>
      <c r="K11" s="99">
        <v>19750.134195928753</v>
      </c>
      <c r="L11" s="99">
        <v>10884.00793129771</v>
      </c>
      <c r="M11" s="99">
        <v>16200.507422074248</v>
      </c>
      <c r="N11" s="90"/>
      <c r="O11" s="90"/>
      <c r="P11" s="90"/>
      <c r="Q11" s="90"/>
      <c r="R11" s="90"/>
    </row>
    <row r="12" spans="1:18" ht="12.75" customHeight="1">
      <c r="A12" s="88"/>
      <c r="B12" s="87" t="s">
        <v>141</v>
      </c>
      <c r="C12" s="90"/>
      <c r="D12" s="90"/>
      <c r="E12" s="99">
        <v>20249.465307922273</v>
      </c>
      <c r="F12" s="99">
        <v>26963.951160796107</v>
      </c>
      <c r="G12" s="99">
        <v>20435.232374158863</v>
      </c>
      <c r="H12" s="99">
        <v>23969.570343127489</v>
      </c>
      <c r="I12" s="99">
        <v>15157.673542120765</v>
      </c>
      <c r="J12" s="99">
        <v>23571.069231930691</v>
      </c>
      <c r="K12" s="99">
        <v>29979.215605597965</v>
      </c>
      <c r="L12" s="99">
        <v>15948.860142857142</v>
      </c>
      <c r="M12" s="99">
        <v>21752.46832651347</v>
      </c>
      <c r="N12" s="90"/>
      <c r="O12" s="90"/>
      <c r="P12" s="90"/>
      <c r="Q12" s="90"/>
      <c r="R12" s="90"/>
    </row>
    <row r="13" spans="1:18" ht="21" customHeight="1">
      <c r="A13" s="88"/>
      <c r="B13" s="87" t="s">
        <v>142</v>
      </c>
      <c r="C13" s="90"/>
      <c r="D13" s="90"/>
      <c r="E13" s="99">
        <v>18812.235434442271</v>
      </c>
      <c r="F13" s="99">
        <v>23747.346906311825</v>
      </c>
      <c r="G13" s="99">
        <v>20943.887384241141</v>
      </c>
      <c r="H13" s="99">
        <v>20606.476542745968</v>
      </c>
      <c r="I13" s="99">
        <v>24896.627554179562</v>
      </c>
      <c r="J13" s="99">
        <v>22264.589233546463</v>
      </c>
      <c r="K13" s="99">
        <v>23193.253689779052</v>
      </c>
      <c r="L13" s="99">
        <v>17888.147792758362</v>
      </c>
      <c r="M13" s="99">
        <v>21417.829525232006</v>
      </c>
      <c r="N13" s="90"/>
      <c r="O13" s="90"/>
      <c r="P13" s="90"/>
      <c r="Q13" s="90"/>
      <c r="R13" s="90"/>
    </row>
    <row r="14" spans="1:18">
      <c r="A14" s="88"/>
      <c r="B14" s="87" t="s">
        <v>143</v>
      </c>
      <c r="C14" s="90"/>
      <c r="D14" s="90"/>
      <c r="E14" s="99">
        <v>26510.552428571431</v>
      </c>
      <c r="F14" s="99">
        <v>31310.748398248244</v>
      </c>
      <c r="G14" s="99">
        <v>24789.693633057799</v>
      </c>
      <c r="H14" s="99">
        <v>28539.019152312361</v>
      </c>
      <c r="I14" s="99">
        <v>27234.157167314963</v>
      </c>
      <c r="J14" s="99">
        <v>30971.106645828349</v>
      </c>
      <c r="K14" s="99">
        <v>35205.611570201254</v>
      </c>
      <c r="L14" s="99">
        <v>26212.363052499702</v>
      </c>
      <c r="M14" s="99">
        <v>28757.781854133031</v>
      </c>
      <c r="N14" s="90"/>
      <c r="O14" s="90"/>
      <c r="P14" s="90"/>
      <c r="Q14" s="90"/>
      <c r="R14" s="90"/>
    </row>
    <row r="15" spans="1:18" ht="21" customHeight="1">
      <c r="A15" s="82" t="s">
        <v>130</v>
      </c>
      <c r="B15" s="91"/>
      <c r="C15" s="91"/>
      <c r="D15" s="91"/>
      <c r="E15" s="98"/>
      <c r="F15" s="98"/>
      <c r="G15" s="98"/>
      <c r="H15" s="98"/>
      <c r="I15" s="98"/>
      <c r="J15" s="98"/>
      <c r="K15" s="98"/>
      <c r="L15" s="98"/>
      <c r="M15" s="98"/>
      <c r="N15" s="91"/>
      <c r="O15" s="91"/>
      <c r="P15" s="91"/>
      <c r="Q15" s="87"/>
      <c r="R15" s="87"/>
    </row>
    <row r="16" spans="1:18" ht="14.25" customHeight="1">
      <c r="B16" s="92" t="s">
        <v>166</v>
      </c>
      <c r="C16" s="91"/>
      <c r="D16" s="91"/>
      <c r="E16" s="101">
        <v>10.513416425521307</v>
      </c>
      <c r="F16" s="101">
        <v>11.054545621812943</v>
      </c>
      <c r="G16" s="101">
        <v>13.743174832695063</v>
      </c>
      <c r="H16" s="101">
        <v>8.1551110411930896</v>
      </c>
      <c r="I16" s="101">
        <v>18.791105176316147</v>
      </c>
      <c r="J16" s="101">
        <v>11.798981156744647</v>
      </c>
      <c r="K16" s="101">
        <v>8.168661270005888</v>
      </c>
      <c r="L16" s="101">
        <v>14.815280291426363</v>
      </c>
      <c r="M16" s="101">
        <v>11.884277462246343</v>
      </c>
      <c r="N16" s="91"/>
      <c r="O16" s="91"/>
      <c r="P16" s="91"/>
      <c r="Q16" s="87"/>
      <c r="R16" s="87"/>
    </row>
    <row r="17" spans="1:18">
      <c r="A17" s="93"/>
      <c r="B17" s="92" t="s">
        <v>95</v>
      </c>
      <c r="C17" s="92"/>
      <c r="D17" s="92"/>
      <c r="E17" s="101">
        <v>88.142289615913484</v>
      </c>
      <c r="F17" s="101">
        <v>146.95516789076848</v>
      </c>
      <c r="G17" s="101">
        <v>40.539608358714453</v>
      </c>
      <c r="H17" s="101">
        <v>69.146308427142287</v>
      </c>
      <c r="I17" s="101">
        <v>108.38464363790852</v>
      </c>
      <c r="J17" s="101">
        <v>82.939751365676912</v>
      </c>
      <c r="K17" s="101">
        <v>57.789041106421323</v>
      </c>
      <c r="L17" s="101">
        <v>81.454524240418365</v>
      </c>
      <c r="M17" s="101">
        <v>80.808707926764185</v>
      </c>
      <c r="N17" s="92"/>
      <c r="O17" s="92"/>
      <c r="P17" s="92"/>
      <c r="Q17" s="92"/>
      <c r="R17" s="92"/>
    </row>
    <row r="18" spans="1:18">
      <c r="A18" s="93"/>
      <c r="B18" s="92" t="s">
        <v>96</v>
      </c>
      <c r="C18" s="92"/>
      <c r="D18" s="92"/>
      <c r="E18" s="101">
        <v>16.858878417673672</v>
      </c>
      <c r="F18" s="101">
        <v>20.784691245890585</v>
      </c>
      <c r="G18" s="101">
        <v>27.460690362504383</v>
      </c>
      <c r="H18" s="101">
        <v>11.685717749345729</v>
      </c>
      <c r="I18" s="101">
        <v>31.733653064958723</v>
      </c>
      <c r="J18" s="101">
        <v>16.431852530978059</v>
      </c>
      <c r="K18" s="101">
        <v>14.434526704893599</v>
      </c>
      <c r="L18" s="101">
        <v>36.670428663987131</v>
      </c>
      <c r="M18" s="101">
        <v>22.074321739315007</v>
      </c>
      <c r="N18" s="92"/>
      <c r="O18" s="92"/>
      <c r="P18" s="92"/>
      <c r="Q18" s="92"/>
      <c r="R18" s="92"/>
    </row>
    <row r="19" spans="1:18">
      <c r="A19" s="93"/>
      <c r="B19" s="92" t="s">
        <v>145</v>
      </c>
      <c r="C19" s="92"/>
      <c r="D19" s="92"/>
      <c r="E19" s="101">
        <v>14.152034419414646</v>
      </c>
      <c r="F19" s="101">
        <v>18.209254540443947</v>
      </c>
      <c r="G19" s="101">
        <v>16.371187384335336</v>
      </c>
      <c r="H19" s="101">
        <v>9.9963378614876852</v>
      </c>
      <c r="I19" s="101">
        <v>24.546692043139814</v>
      </c>
      <c r="J19" s="101">
        <v>13.714720402562257</v>
      </c>
      <c r="K19" s="101">
        <v>11.549657298571578</v>
      </c>
      <c r="L19" s="101">
        <v>25.286548244675512</v>
      </c>
      <c r="M19" s="101">
        <v>17.338111289133725</v>
      </c>
      <c r="N19" s="92"/>
      <c r="O19" s="92"/>
      <c r="P19" s="92"/>
      <c r="Q19" s="92"/>
      <c r="R19" s="92"/>
    </row>
    <row r="20" spans="1:18" ht="21" customHeight="1">
      <c r="A20" s="82" t="s">
        <v>150</v>
      </c>
      <c r="B20" s="91"/>
      <c r="C20" s="92"/>
      <c r="D20" s="92"/>
      <c r="E20" s="98"/>
      <c r="F20" s="98"/>
      <c r="G20" s="98"/>
      <c r="H20" s="98"/>
      <c r="I20" s="98"/>
      <c r="J20" s="98"/>
      <c r="K20" s="98"/>
      <c r="L20" s="98"/>
      <c r="M20" s="98"/>
      <c r="N20" s="92"/>
      <c r="O20" s="92"/>
      <c r="P20" s="92"/>
      <c r="Q20" s="92"/>
      <c r="R20" s="92"/>
    </row>
    <row r="21" spans="1:18">
      <c r="A21" s="93"/>
      <c r="B21" s="92" t="s">
        <v>166</v>
      </c>
      <c r="C21" s="92"/>
      <c r="D21" s="92"/>
      <c r="E21" s="101">
        <v>21.258770174953028</v>
      </c>
      <c r="F21" s="101">
        <v>19.6852440140065</v>
      </c>
      <c r="G21" s="101">
        <v>20.362865654584304</v>
      </c>
      <c r="H21" s="101">
        <v>16.248995618072119</v>
      </c>
      <c r="I21" s="101">
        <v>28.892689636634142</v>
      </c>
      <c r="J21" s="101">
        <v>24.601847872988436</v>
      </c>
      <c r="K21" s="101">
        <v>15.233045595419464</v>
      </c>
      <c r="L21" s="101">
        <v>32.951625781037585</v>
      </c>
      <c r="M21" s="101">
        <v>22.201648236464916</v>
      </c>
      <c r="N21" s="92"/>
      <c r="O21" s="92"/>
      <c r="P21" s="92"/>
      <c r="Q21" s="92"/>
      <c r="R21" s="92"/>
    </row>
    <row r="22" spans="1:18">
      <c r="A22" s="93"/>
      <c r="B22" s="92" t="s">
        <v>95</v>
      </c>
      <c r="C22" s="92"/>
      <c r="D22" s="92"/>
      <c r="E22" s="101">
        <v>144.20843268639587</v>
      </c>
      <c r="F22" s="101">
        <v>262.72684479618471</v>
      </c>
      <c r="G22" s="101">
        <v>64.557834825236185</v>
      </c>
      <c r="H22" s="101">
        <v>181.50944997218764</v>
      </c>
      <c r="I22" s="101">
        <v>197.76878114517797</v>
      </c>
      <c r="J22" s="101">
        <v>141.72497455172851</v>
      </c>
      <c r="K22" s="101">
        <v>118.62723739849169</v>
      </c>
      <c r="L22" s="101">
        <v>194.83770733525549</v>
      </c>
      <c r="M22" s="101">
        <v>156.27077901006314</v>
      </c>
      <c r="N22" s="92"/>
      <c r="O22" s="92"/>
      <c r="P22" s="92"/>
      <c r="Q22" s="92"/>
      <c r="R22" s="92"/>
    </row>
    <row r="23" spans="1:18">
      <c r="A23" s="93"/>
      <c r="B23" s="92" t="s">
        <v>96</v>
      </c>
      <c r="C23" s="92"/>
      <c r="D23" s="92"/>
      <c r="E23" s="101">
        <v>26.810784486612874</v>
      </c>
      <c r="F23" s="101">
        <v>28.93327901288615</v>
      </c>
      <c r="G23" s="101">
        <v>34.383036726991669</v>
      </c>
      <c r="H23" s="101">
        <v>19.204842171487204</v>
      </c>
      <c r="I23" s="101">
        <v>45.855231373294551</v>
      </c>
      <c r="J23" s="101">
        <v>30.925600213694061</v>
      </c>
      <c r="K23" s="101">
        <v>23.421624679945349</v>
      </c>
      <c r="L23" s="101">
        <v>59.290909617328467</v>
      </c>
      <c r="M23" s="101">
        <v>33.106268573899143</v>
      </c>
      <c r="N23" s="92"/>
      <c r="O23" s="92"/>
      <c r="P23" s="92"/>
      <c r="Q23" s="92"/>
      <c r="R23" s="92"/>
    </row>
    <row r="24" spans="1:18">
      <c r="A24" s="93"/>
      <c r="B24" s="92" t="s">
        <v>145</v>
      </c>
      <c r="C24" s="92"/>
      <c r="D24" s="92"/>
      <c r="E24" s="101">
        <v>22.60764184176951</v>
      </c>
      <c r="F24" s="101">
        <v>26.063038736277303</v>
      </c>
      <c r="G24" s="101">
        <v>22.434554810237842</v>
      </c>
      <c r="H24" s="101">
        <v>17.36727515574265</v>
      </c>
      <c r="I24" s="101">
        <v>37.224299542882548</v>
      </c>
      <c r="J24" s="101">
        <v>25.386129812992131</v>
      </c>
      <c r="K24" s="101">
        <v>19.559766903532381</v>
      </c>
      <c r="L24" s="101">
        <v>45.457709699091282</v>
      </c>
      <c r="M24" s="101">
        <v>27.318740291723298</v>
      </c>
      <c r="N24" s="92"/>
      <c r="O24" s="92"/>
      <c r="P24" s="92"/>
      <c r="Q24" s="92"/>
      <c r="R24" s="92"/>
    </row>
    <row r="25" spans="1:18" ht="21" customHeight="1">
      <c r="A25" s="88" t="s">
        <v>148</v>
      </c>
      <c r="B25" s="90"/>
      <c r="C25" s="90"/>
      <c r="D25" s="90"/>
      <c r="E25" s="99"/>
      <c r="F25" s="99"/>
      <c r="G25" s="99"/>
      <c r="H25" s="99"/>
      <c r="I25" s="99"/>
      <c r="J25" s="99"/>
      <c r="K25" s="99"/>
      <c r="L25" s="99"/>
      <c r="M25" s="100"/>
      <c r="N25" s="87"/>
      <c r="O25" s="87"/>
      <c r="P25" s="87"/>
      <c r="Q25" s="87"/>
      <c r="R25" s="87"/>
    </row>
    <row r="26" spans="1:18">
      <c r="A26" s="88"/>
      <c r="B26" s="90" t="s">
        <v>97</v>
      </c>
      <c r="C26" s="90"/>
      <c r="D26" s="90"/>
      <c r="E26" s="99">
        <v>31982368.009799998</v>
      </c>
      <c r="F26" s="99">
        <v>183081668.47070003</v>
      </c>
      <c r="G26" s="99">
        <v>67531699.424030006</v>
      </c>
      <c r="H26" s="99">
        <v>63430286.222999997</v>
      </c>
      <c r="I26" s="99">
        <v>24000657.34702</v>
      </c>
      <c r="J26" s="99">
        <v>21232556.41</v>
      </c>
      <c r="K26" s="99">
        <v>39273106.110000007</v>
      </c>
      <c r="L26" s="99">
        <v>115274924.88550001</v>
      </c>
      <c r="M26" s="99">
        <v>545807266.88005006</v>
      </c>
      <c r="N26" s="90"/>
      <c r="O26" s="90"/>
      <c r="P26" s="90"/>
      <c r="Q26" s="90"/>
      <c r="R26" s="90"/>
    </row>
    <row r="27" spans="1:18">
      <c r="A27" s="88"/>
      <c r="B27" s="90" t="s">
        <v>102</v>
      </c>
      <c r="C27" s="90"/>
      <c r="D27" s="90"/>
      <c r="E27" s="99">
        <v>18078639.07</v>
      </c>
      <c r="F27" s="99">
        <v>124454160.29000001</v>
      </c>
      <c r="G27" s="99">
        <v>44588637.195</v>
      </c>
      <c r="H27" s="99">
        <v>31794683.473000001</v>
      </c>
      <c r="I27" s="99">
        <v>15784583.675000001</v>
      </c>
      <c r="J27" s="99">
        <v>11809139.359999999</v>
      </c>
      <c r="K27" s="99">
        <v>20885278.59</v>
      </c>
      <c r="L27" s="99">
        <v>63740812.530000001</v>
      </c>
      <c r="M27" s="99">
        <v>331135934.18300003</v>
      </c>
      <c r="N27" s="90"/>
      <c r="O27" s="90"/>
      <c r="P27" s="90"/>
      <c r="Q27" s="90"/>
      <c r="R27" s="90"/>
    </row>
    <row r="28" spans="1:18">
      <c r="A28" s="88"/>
      <c r="B28" s="90" t="s">
        <v>205</v>
      </c>
      <c r="C28" s="90"/>
      <c r="D28" s="90"/>
      <c r="E28" s="99">
        <v>7547216.7397999996</v>
      </c>
      <c r="F28" s="99">
        <v>42536456.402000003</v>
      </c>
      <c r="G28" s="99">
        <v>8173644.3450999996</v>
      </c>
      <c r="H28" s="99">
        <v>12334895.460000001</v>
      </c>
      <c r="I28" s="99">
        <v>1534097.8791</v>
      </c>
      <c r="J28" s="99">
        <v>5178761.3</v>
      </c>
      <c r="K28" s="99">
        <v>10953870.58</v>
      </c>
      <c r="L28" s="99">
        <v>28838701.480999999</v>
      </c>
      <c r="M28" s="99">
        <v>117097644.18700001</v>
      </c>
      <c r="N28" s="90"/>
      <c r="O28" s="90"/>
      <c r="P28" s="90"/>
      <c r="Q28" s="90"/>
      <c r="R28" s="90"/>
    </row>
    <row r="29" spans="1:18">
      <c r="A29" s="88"/>
      <c r="B29" s="90" t="s">
        <v>24</v>
      </c>
      <c r="C29" s="90"/>
      <c r="D29" s="90"/>
      <c r="E29" s="99">
        <v>6083412.0700000003</v>
      </c>
      <c r="F29" s="99">
        <v>10219075.915999999</v>
      </c>
      <c r="G29" s="99">
        <v>14246098.624</v>
      </c>
      <c r="H29" s="99">
        <v>17652440.140000001</v>
      </c>
      <c r="I29" s="99">
        <v>5735520.0695000002</v>
      </c>
      <c r="J29" s="99">
        <v>1798816.89</v>
      </c>
      <c r="K29" s="99">
        <v>6380831.4800000004</v>
      </c>
      <c r="L29" s="99">
        <v>19644039.059</v>
      </c>
      <c r="M29" s="99">
        <v>81760234.248500004</v>
      </c>
      <c r="N29" s="90"/>
      <c r="O29" s="90"/>
      <c r="P29" s="90"/>
      <c r="Q29" s="90"/>
      <c r="R29" s="90"/>
    </row>
    <row r="30" spans="1:18">
      <c r="A30" s="88"/>
      <c r="B30" s="90" t="s">
        <v>103</v>
      </c>
      <c r="C30" s="90"/>
      <c r="D30" s="90"/>
      <c r="E30" s="99">
        <v>273100.13</v>
      </c>
      <c r="F30" s="99">
        <v>5871975.8627000004</v>
      </c>
      <c r="G30" s="99">
        <v>523319.25993</v>
      </c>
      <c r="H30" s="99">
        <v>1648267.15</v>
      </c>
      <c r="I30" s="99">
        <v>946455.72342000005</v>
      </c>
      <c r="J30" s="99">
        <v>2445838.86</v>
      </c>
      <c r="K30" s="99">
        <v>1053125.46</v>
      </c>
      <c r="L30" s="99">
        <v>3051371.8155</v>
      </c>
      <c r="M30" s="99">
        <v>15813454.26155</v>
      </c>
      <c r="N30" s="90"/>
      <c r="O30" s="90"/>
      <c r="P30" s="90"/>
      <c r="Q30" s="90"/>
      <c r="R30" s="90"/>
    </row>
    <row r="31" spans="1:18" ht="21" customHeight="1">
      <c r="A31" s="88" t="s">
        <v>149</v>
      </c>
      <c r="B31" s="90"/>
      <c r="C31" s="90"/>
      <c r="D31" s="90"/>
      <c r="E31" s="99"/>
      <c r="F31" s="99"/>
      <c r="G31" s="99"/>
      <c r="H31" s="99"/>
      <c r="I31" s="99"/>
      <c r="J31" s="99"/>
      <c r="K31" s="99"/>
      <c r="L31" s="99"/>
      <c r="M31" s="99"/>
      <c r="N31" s="90"/>
      <c r="O31" s="90"/>
      <c r="P31" s="90"/>
      <c r="Q31" s="90"/>
      <c r="R31" s="90"/>
    </row>
    <row r="32" spans="1:18" ht="12.75" customHeight="1">
      <c r="A32" s="88"/>
      <c r="B32" s="90" t="s">
        <v>97</v>
      </c>
      <c r="C32" s="90"/>
      <c r="D32" s="90"/>
      <c r="E32" s="99">
        <v>33852534.709760003</v>
      </c>
      <c r="F32" s="99">
        <v>205951197.63660002</v>
      </c>
      <c r="G32" s="99">
        <v>75284405.423889995</v>
      </c>
      <c r="H32" s="99">
        <v>68729307.2227</v>
      </c>
      <c r="I32" s="99">
        <v>28587347.936899997</v>
      </c>
      <c r="J32" s="99">
        <v>23468341.409899998</v>
      </c>
      <c r="K32" s="99">
        <v>43491401.657200009</v>
      </c>
      <c r="L32" s="99">
        <v>127488594.8847</v>
      </c>
      <c r="M32" s="99">
        <v>606853130.88164997</v>
      </c>
      <c r="N32" s="90"/>
      <c r="O32" s="90"/>
      <c r="P32" s="90"/>
      <c r="Q32" s="90"/>
      <c r="R32" s="90"/>
    </row>
    <row r="33" spans="1:18">
      <c r="A33" s="88"/>
      <c r="B33" s="90" t="s">
        <v>102</v>
      </c>
      <c r="C33" s="90"/>
      <c r="D33" s="90"/>
      <c r="E33" s="99">
        <v>19226104.614</v>
      </c>
      <c r="F33" s="99">
        <v>142826702.88</v>
      </c>
      <c r="G33" s="99">
        <v>49774895.557999998</v>
      </c>
      <c r="H33" s="99">
        <v>34752708.207999997</v>
      </c>
      <c r="I33" s="99">
        <v>18817369.037999999</v>
      </c>
      <c r="J33" s="99">
        <v>13691423.611</v>
      </c>
      <c r="K33" s="99">
        <v>23285408.217</v>
      </c>
      <c r="L33" s="99">
        <v>69864446.910999998</v>
      </c>
      <c r="M33" s="99">
        <v>372239059.037</v>
      </c>
      <c r="N33" s="90"/>
      <c r="O33" s="90"/>
      <c r="P33" s="90"/>
      <c r="Q33" s="90"/>
      <c r="R33" s="90"/>
    </row>
    <row r="34" spans="1:18">
      <c r="A34" s="88"/>
      <c r="B34" s="90" t="s">
        <v>205</v>
      </c>
      <c r="C34" s="90"/>
      <c r="D34" s="90"/>
      <c r="E34" s="99">
        <v>7867679.9680000003</v>
      </c>
      <c r="F34" s="99">
        <v>45489532.027000003</v>
      </c>
      <c r="G34" s="99">
        <v>9139879.3767000008</v>
      </c>
      <c r="H34" s="99">
        <v>13378189.040999999</v>
      </c>
      <c r="I34" s="99">
        <v>1766751.6322000001</v>
      </c>
      <c r="J34" s="99">
        <v>5354000.3284</v>
      </c>
      <c r="K34" s="99">
        <v>12060086.982000001</v>
      </c>
      <c r="L34" s="99">
        <v>32511286.346000001</v>
      </c>
      <c r="M34" s="99">
        <v>127567405.70130001</v>
      </c>
      <c r="N34" s="90"/>
      <c r="O34" s="90"/>
      <c r="P34" s="90"/>
      <c r="Q34" s="90"/>
      <c r="R34" s="90"/>
    </row>
    <row r="35" spans="1:18">
      <c r="A35" s="88"/>
      <c r="B35" s="90" t="s">
        <v>24</v>
      </c>
      <c r="C35" s="90"/>
      <c r="D35" s="90"/>
      <c r="E35" s="99">
        <v>6481204.4106999999</v>
      </c>
      <c r="F35" s="99">
        <v>11302456.58</v>
      </c>
      <c r="G35" s="99">
        <v>15786852.586999999</v>
      </c>
      <c r="H35" s="99">
        <v>18798313.368000001</v>
      </c>
      <c r="I35" s="99">
        <v>6936030.5367999999</v>
      </c>
      <c r="J35" s="99">
        <v>1918005.6947999999</v>
      </c>
      <c r="K35" s="99">
        <v>6993952.7696000002</v>
      </c>
      <c r="L35" s="99">
        <v>21718310.035</v>
      </c>
      <c r="M35" s="99">
        <v>89935125.981899992</v>
      </c>
      <c r="N35" s="90"/>
      <c r="O35" s="90"/>
      <c r="P35" s="90"/>
      <c r="Q35" s="90"/>
      <c r="R35" s="90"/>
    </row>
    <row r="36" spans="1:18">
      <c r="A36" s="88"/>
      <c r="B36" s="90" t="s">
        <v>103</v>
      </c>
      <c r="C36" s="90"/>
      <c r="D36" s="90"/>
      <c r="E36" s="99">
        <v>277545.71706</v>
      </c>
      <c r="F36" s="99">
        <v>6332506.1496000001</v>
      </c>
      <c r="G36" s="99">
        <v>582777.90219000005</v>
      </c>
      <c r="H36" s="99">
        <v>1800096.6057</v>
      </c>
      <c r="I36" s="99">
        <v>1067196.7298999999</v>
      </c>
      <c r="J36" s="99">
        <v>2504911.7757000001</v>
      </c>
      <c r="K36" s="99">
        <v>1151953.6886</v>
      </c>
      <c r="L36" s="99">
        <v>3394551.5926999999</v>
      </c>
      <c r="M36" s="99">
        <v>17111540.161450002</v>
      </c>
      <c r="N36" s="90"/>
      <c r="O36" s="90"/>
      <c r="P36" s="90"/>
      <c r="Q36" s="90"/>
      <c r="R36" s="90"/>
    </row>
    <row r="37" spans="1:18" ht="21" customHeight="1">
      <c r="A37" s="88" t="s">
        <v>104</v>
      </c>
      <c r="C37" s="87"/>
      <c r="D37" s="87"/>
      <c r="E37" s="100"/>
      <c r="F37" s="100"/>
      <c r="G37" s="99"/>
      <c r="H37" s="99"/>
      <c r="I37" s="99"/>
      <c r="J37" s="99"/>
      <c r="K37" s="99"/>
      <c r="L37" s="99"/>
      <c r="M37" s="99"/>
      <c r="N37" s="87"/>
      <c r="O37" s="87"/>
      <c r="P37" s="87"/>
      <c r="Q37" s="87"/>
      <c r="R37" s="87"/>
    </row>
    <row r="38" spans="1:18" ht="12.75" customHeight="1">
      <c r="A38" s="88"/>
      <c r="B38" s="95" t="s">
        <v>173</v>
      </c>
      <c r="C38" s="87"/>
      <c r="D38" s="87"/>
      <c r="E38" s="103">
        <v>1361</v>
      </c>
      <c r="F38" s="103">
        <v>7200</v>
      </c>
      <c r="G38" s="103">
        <v>2968</v>
      </c>
      <c r="H38" s="103">
        <v>2061</v>
      </c>
      <c r="I38" s="103">
        <v>1401</v>
      </c>
      <c r="J38" s="103">
        <v>814</v>
      </c>
      <c r="K38" s="103">
        <v>1203</v>
      </c>
      <c r="L38" s="103">
        <v>6540</v>
      </c>
      <c r="M38" s="103">
        <v>23548</v>
      </c>
      <c r="N38" s="87"/>
      <c r="O38" s="87"/>
      <c r="P38" s="87"/>
      <c r="Q38" s="87"/>
      <c r="R38" s="87"/>
    </row>
    <row r="39" spans="1:18" ht="12.75" customHeight="1">
      <c r="A39" s="94"/>
      <c r="B39" s="95" t="s">
        <v>174</v>
      </c>
      <c r="C39" s="97"/>
      <c r="D39" s="97"/>
      <c r="E39" s="103">
        <v>1338</v>
      </c>
      <c r="F39" s="103">
        <v>6984</v>
      </c>
      <c r="G39" s="103">
        <v>2883</v>
      </c>
      <c r="H39" s="103">
        <v>2008</v>
      </c>
      <c r="I39" s="103">
        <v>1358</v>
      </c>
      <c r="J39" s="103">
        <v>808</v>
      </c>
      <c r="K39" s="103">
        <v>1179</v>
      </c>
      <c r="L39" s="103">
        <v>6419</v>
      </c>
      <c r="M39" s="103">
        <v>22977</v>
      </c>
      <c r="N39" s="97"/>
      <c r="O39" s="97"/>
      <c r="P39" s="92"/>
      <c r="Q39" s="95"/>
      <c r="R39" s="95"/>
    </row>
    <row r="40" spans="1:18">
      <c r="A40" s="94"/>
      <c r="B40" s="95" t="s">
        <v>105</v>
      </c>
      <c r="E40" s="103">
        <v>1022</v>
      </c>
      <c r="F40" s="103">
        <v>6014.4277776999998</v>
      </c>
      <c r="G40" s="103">
        <v>2376.5834224</v>
      </c>
      <c r="H40" s="103">
        <v>1686.4944444</v>
      </c>
      <c r="I40" s="103">
        <v>755.82</v>
      </c>
      <c r="J40" s="103">
        <v>614.94166667000002</v>
      </c>
      <c r="K40" s="103">
        <v>1003.9733333</v>
      </c>
      <c r="L40" s="103">
        <v>3905.6277777</v>
      </c>
      <c r="M40" s="103">
        <v>17379.868422169999</v>
      </c>
    </row>
    <row r="41" spans="1:18" ht="21" customHeight="1">
      <c r="A41" s="94" t="s">
        <v>110</v>
      </c>
      <c r="B41" s="95"/>
    </row>
    <row r="42" spans="1:18" ht="12.75" customHeight="1">
      <c r="B42" s="89" t="s">
        <v>146</v>
      </c>
    </row>
    <row r="43" spans="1:18">
      <c r="B43" s="87" t="s">
        <v>165</v>
      </c>
      <c r="E43" s="101">
        <v>127.26595673999999</v>
      </c>
      <c r="F43" s="101">
        <v>631.77630623000005</v>
      </c>
      <c r="G43" s="101">
        <v>209.77685542799998</v>
      </c>
      <c r="H43" s="101">
        <v>246.22595447899999</v>
      </c>
      <c r="I43" s="101">
        <v>72.268234745000001</v>
      </c>
      <c r="J43" s="101">
        <v>68.480489058000003</v>
      </c>
      <c r="K43" s="101">
        <v>144.33209567999998</v>
      </c>
      <c r="L43" s="101">
        <v>433.268886834</v>
      </c>
      <c r="M43" s="103">
        <v>1933.394779194</v>
      </c>
      <c r="N43" s="102"/>
    </row>
    <row r="44" spans="1:18">
      <c r="A44" s="94"/>
      <c r="B44" s="95" t="s">
        <v>98</v>
      </c>
      <c r="E44" s="101">
        <v>15.180000495</v>
      </c>
      <c r="F44" s="101">
        <v>47.524698180000001</v>
      </c>
      <c r="G44" s="101">
        <v>71.115635220000001</v>
      </c>
      <c r="H44" s="101">
        <v>29.039872781</v>
      </c>
      <c r="I44" s="101">
        <v>12.529450247</v>
      </c>
      <c r="J44" s="101">
        <v>9.7420113599999993</v>
      </c>
      <c r="K44" s="101">
        <v>20.401792059999998</v>
      </c>
      <c r="L44" s="101">
        <v>78.804708024000007</v>
      </c>
      <c r="M44" s="103">
        <v>284.33816836699998</v>
      </c>
      <c r="N44" s="102"/>
    </row>
    <row r="45" spans="1:18">
      <c r="A45" s="94"/>
      <c r="B45" s="95" t="s">
        <v>99</v>
      </c>
      <c r="E45" s="101">
        <v>79.364710204999994</v>
      </c>
      <c r="F45" s="101">
        <v>336.01653820000001</v>
      </c>
      <c r="G45" s="101">
        <v>104.98643559</v>
      </c>
      <c r="H45" s="101">
        <v>171.8336899</v>
      </c>
      <c r="I45" s="101">
        <v>42.793686475999998</v>
      </c>
      <c r="J45" s="101">
        <v>49.172787941999999</v>
      </c>
      <c r="K45" s="101">
        <v>81.679158873999995</v>
      </c>
      <c r="L45" s="101">
        <v>175.04567668999999</v>
      </c>
      <c r="M45" s="103">
        <v>1040.8926838769999</v>
      </c>
      <c r="N45" s="102"/>
    </row>
    <row r="46" spans="1:18">
      <c r="B46" s="95" t="s">
        <v>167</v>
      </c>
      <c r="E46" s="101">
        <v>94.544710699999996</v>
      </c>
      <c r="F46" s="101">
        <v>383.54123637999999</v>
      </c>
      <c r="G46" s="101">
        <v>176.10207080999999</v>
      </c>
      <c r="H46" s="101">
        <v>200.87356268100001</v>
      </c>
      <c r="I46" s="101">
        <v>55.323136722999998</v>
      </c>
      <c r="J46" s="101">
        <v>58.914799301999999</v>
      </c>
      <c r="K46" s="101">
        <v>102.08095093399999</v>
      </c>
      <c r="L46" s="101">
        <v>253.850384714</v>
      </c>
      <c r="M46" s="103">
        <v>1325.2308522439998</v>
      </c>
      <c r="N46" s="102"/>
    </row>
    <row r="47" spans="1:18" ht="21" customHeight="1">
      <c r="B47" s="89" t="s">
        <v>147</v>
      </c>
      <c r="E47" s="101"/>
      <c r="F47" s="101"/>
      <c r="G47" s="101"/>
      <c r="H47" s="101"/>
      <c r="I47" s="101"/>
      <c r="J47" s="101"/>
      <c r="K47" s="101"/>
      <c r="L47" s="101"/>
      <c r="M47" s="101"/>
      <c r="N47" s="102"/>
    </row>
    <row r="48" spans="1:18">
      <c r="B48" s="87" t="s">
        <v>165</v>
      </c>
      <c r="E48" s="101">
        <v>62.93873018</v>
      </c>
      <c r="F48" s="101">
        <v>354.783511702</v>
      </c>
      <c r="G48" s="101">
        <v>141.58125132800001</v>
      </c>
      <c r="H48" s="101">
        <v>123.576868823</v>
      </c>
      <c r="I48" s="101">
        <v>47.001508584999996</v>
      </c>
      <c r="J48" s="101">
        <v>32.843061389999995</v>
      </c>
      <c r="K48" s="101">
        <v>77.397523207999996</v>
      </c>
      <c r="L48" s="101">
        <v>194.80070703199999</v>
      </c>
      <c r="M48" s="103">
        <v>1034.9231622479999</v>
      </c>
      <c r="N48" s="102"/>
    </row>
    <row r="49" spans="1:14">
      <c r="B49" s="95" t="s">
        <v>98</v>
      </c>
      <c r="E49" s="101">
        <v>9.2782368900000005</v>
      </c>
      <c r="F49" s="101">
        <v>26.58274226</v>
      </c>
      <c r="G49" s="101">
        <v>44.657631530000003</v>
      </c>
      <c r="H49" s="101">
        <v>11.062784886999999</v>
      </c>
      <c r="I49" s="101">
        <v>6.866604487</v>
      </c>
      <c r="J49" s="101">
        <v>5.7011828900000001</v>
      </c>
      <c r="K49" s="101">
        <v>9.9386955799999992</v>
      </c>
      <c r="L49" s="101">
        <v>32.945368162000001</v>
      </c>
      <c r="M49" s="103">
        <v>147.03324668599998</v>
      </c>
      <c r="N49" s="102"/>
    </row>
    <row r="50" spans="1:14">
      <c r="B50" s="95" t="s">
        <v>99</v>
      </c>
      <c r="E50" s="101">
        <v>49.905290934999996</v>
      </c>
      <c r="F50" s="101">
        <v>241.38294166</v>
      </c>
      <c r="G50" s="101">
        <v>83.849487260000004</v>
      </c>
      <c r="H50" s="101">
        <v>104.55696444</v>
      </c>
      <c r="I50" s="101">
        <v>29.614941618</v>
      </c>
      <c r="J50" s="101">
        <v>26.127221280000001</v>
      </c>
      <c r="K50" s="101">
        <v>50.338096358000001</v>
      </c>
      <c r="L50" s="101">
        <v>108.26280186</v>
      </c>
      <c r="M50" s="103">
        <v>694.03774541099995</v>
      </c>
      <c r="N50" s="102"/>
    </row>
    <row r="51" spans="1:14">
      <c r="B51" s="95" t="s">
        <v>167</v>
      </c>
      <c r="E51" s="101">
        <v>59.183527824999999</v>
      </c>
      <c r="F51" s="101">
        <v>267.96568392</v>
      </c>
      <c r="G51" s="101">
        <v>128.50711878999999</v>
      </c>
      <c r="H51" s="101">
        <v>115.61974932699999</v>
      </c>
      <c r="I51" s="101">
        <v>36.481546105</v>
      </c>
      <c r="J51" s="101">
        <v>31.828404169999999</v>
      </c>
      <c r="K51" s="101">
        <v>60.276791938000002</v>
      </c>
      <c r="L51" s="101">
        <v>141.20817002199999</v>
      </c>
      <c r="M51" s="103">
        <v>841.07099209699993</v>
      </c>
      <c r="N51" s="102"/>
    </row>
    <row r="54" spans="1:14">
      <c r="A54" s="208" t="s">
        <v>224</v>
      </c>
      <c r="B54" s="208"/>
    </row>
    <row r="56" spans="1:14">
      <c r="A56" s="5" t="s">
        <v>168</v>
      </c>
    </row>
    <row r="57" spans="1:14">
      <c r="A57" s="5" t="s">
        <v>94</v>
      </c>
    </row>
    <row r="58" spans="1:14">
      <c r="A58" s="5" t="s">
        <v>226</v>
      </c>
    </row>
    <row r="59" spans="1:14">
      <c r="A59" s="6"/>
    </row>
  </sheetData>
  <hyperlinks>
    <hyperlink ref="G1" location="Contenu!A1" display="retour" xr:uid="{00000000-0004-0000-1700-000000000000}"/>
  </hyperlinks>
  <pageMargins left="0.70866141732283472" right="0.70866141732283472" top="0.74803149606299213" bottom="0.74803149606299213" header="0.31496062992125984" footer="0.31496062992125984"/>
  <pageSetup paperSize="9" scale="6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4">
    <tabColor theme="6" tint="0.39997558519241921"/>
    <pageSetUpPr fitToPage="1"/>
  </sheetPr>
  <dimension ref="A1:R61"/>
  <sheetViews>
    <sheetView zoomScale="84" zoomScaleNormal="84" workbookViewId="0">
      <pane ySplit="4" topLeftCell="A5" activePane="bottomLeft" state="frozen"/>
      <selection activeCell="C18" sqref="C18"/>
      <selection pane="bottomLeft" activeCell="O8" sqref="O8"/>
    </sheetView>
  </sheetViews>
  <sheetFormatPr baseColWidth="10" defaultColWidth="11.453125" defaultRowHeight="12.5"/>
  <cols>
    <col min="1" max="1" width="2.26953125" style="82" customWidth="1"/>
    <col min="2" max="2" width="47.7265625" style="5" customWidth="1"/>
    <col min="3" max="4" width="3.7265625" style="5" customWidth="1"/>
    <col min="5" max="12" width="10.7265625" style="5" customWidth="1"/>
    <col min="13" max="13" width="13.7265625" style="5" customWidth="1"/>
    <col min="14" max="14" width="10.7265625" style="5" customWidth="1"/>
    <col min="15" max="18" width="11.453125" style="5"/>
    <col min="19" max="16384" width="11.453125" style="65"/>
  </cols>
  <sheetData>
    <row r="1" spans="1:18" ht="13">
      <c r="A1" s="189" t="s">
        <v>251</v>
      </c>
      <c r="E1" s="65"/>
      <c r="G1" s="31" t="s">
        <v>54</v>
      </c>
    </row>
    <row r="2" spans="1:18">
      <c r="A2" s="82" t="s">
        <v>0</v>
      </c>
    </row>
    <row r="3" spans="1:18">
      <c r="A3" s="82" t="s">
        <v>0</v>
      </c>
      <c r="B3" s="38"/>
    </row>
    <row r="4" spans="1:18">
      <c r="A4" s="83"/>
      <c r="B4" s="84"/>
      <c r="C4" s="85"/>
      <c r="D4" s="85"/>
      <c r="E4" s="83" t="s">
        <v>36</v>
      </c>
      <c r="F4" s="83" t="s">
        <v>37</v>
      </c>
      <c r="G4" s="83" t="s">
        <v>38</v>
      </c>
      <c r="H4" s="83" t="s">
        <v>218</v>
      </c>
      <c r="I4" s="83" t="s">
        <v>39</v>
      </c>
      <c r="J4" s="83" t="s">
        <v>206</v>
      </c>
      <c r="K4" s="83" t="s">
        <v>207</v>
      </c>
      <c r="L4" s="83" t="s">
        <v>40</v>
      </c>
      <c r="M4" s="83" t="s">
        <v>106</v>
      </c>
      <c r="N4" s="85"/>
      <c r="O4" s="108"/>
      <c r="P4" s="108"/>
      <c r="Q4" s="86"/>
      <c r="R4" s="86"/>
    </row>
    <row r="5" spans="1:18">
      <c r="A5" s="82" t="s">
        <v>100</v>
      </c>
      <c r="B5" s="87"/>
      <c r="C5" s="87"/>
      <c r="D5" s="87"/>
      <c r="E5" s="100"/>
      <c r="F5" s="100"/>
      <c r="G5" s="100"/>
      <c r="H5" s="100"/>
      <c r="I5" s="100"/>
      <c r="J5" s="100"/>
      <c r="K5" s="100"/>
      <c r="L5" s="100"/>
      <c r="M5" s="100"/>
      <c r="N5" s="87"/>
      <c r="O5" s="87"/>
      <c r="P5" s="87"/>
      <c r="Q5" s="87"/>
      <c r="R5" s="87"/>
    </row>
    <row r="6" spans="1:18">
      <c r="A6" s="88"/>
      <c r="B6" s="87" t="s">
        <v>140</v>
      </c>
      <c r="C6" s="90"/>
      <c r="D6" s="90"/>
      <c r="E6" s="99">
        <v>28936.172481914891</v>
      </c>
      <c r="F6" s="99">
        <v>33985.312698464913</v>
      </c>
      <c r="G6" s="99">
        <v>34640.091898148145</v>
      </c>
      <c r="H6" s="99">
        <v>23738.237460148775</v>
      </c>
      <c r="I6" s="99">
        <v>20011.902735562311</v>
      </c>
      <c r="J6" s="99" t="s">
        <v>107</v>
      </c>
      <c r="K6" s="99" t="s">
        <v>107</v>
      </c>
      <c r="L6" s="99">
        <v>42327.903188405799</v>
      </c>
      <c r="M6" s="99">
        <v>30516.560800438852</v>
      </c>
      <c r="N6" s="90"/>
      <c r="O6" s="99"/>
      <c r="P6" s="90"/>
      <c r="Q6" s="90"/>
      <c r="R6" s="90"/>
    </row>
    <row r="7" spans="1:18" ht="12.75" customHeight="1">
      <c r="A7" s="88"/>
      <c r="B7" s="87" t="s">
        <v>141</v>
      </c>
      <c r="C7" s="90"/>
      <c r="D7" s="90"/>
      <c r="E7" s="99">
        <v>42565.312304609928</v>
      </c>
      <c r="F7" s="99">
        <v>38359.277795614034</v>
      </c>
      <c r="G7" s="99">
        <v>44718.896925185189</v>
      </c>
      <c r="H7" s="99">
        <v>28018.569723485653</v>
      </c>
      <c r="I7" s="99">
        <v>23484.489361702126</v>
      </c>
      <c r="J7" s="99" t="s">
        <v>107</v>
      </c>
      <c r="K7" s="99" t="s">
        <v>107</v>
      </c>
      <c r="L7" s="99">
        <v>53420.774951690822</v>
      </c>
      <c r="M7" s="99">
        <v>37256.686863341136</v>
      </c>
      <c r="N7" s="90"/>
      <c r="O7" s="99"/>
      <c r="P7" s="90"/>
      <c r="Q7" s="90"/>
      <c r="R7" s="90"/>
    </row>
    <row r="8" spans="1:18" ht="21" customHeight="1">
      <c r="A8" s="88"/>
      <c r="B8" s="87" t="s">
        <v>142</v>
      </c>
      <c r="C8" s="90"/>
      <c r="D8" s="90"/>
      <c r="E8" s="99">
        <v>36950.94629444454</v>
      </c>
      <c r="F8" s="99">
        <v>35269.459629721372</v>
      </c>
      <c r="G8" s="99">
        <v>37307.819541088415</v>
      </c>
      <c r="H8" s="99">
        <v>26693.10669231935</v>
      </c>
      <c r="I8" s="99">
        <v>27245.606718107727</v>
      </c>
      <c r="J8" s="99" t="s">
        <v>107</v>
      </c>
      <c r="K8" s="99" t="s">
        <v>107</v>
      </c>
      <c r="L8" s="99">
        <v>44658.2588714593</v>
      </c>
      <c r="M8" s="99">
        <v>33954.806086218698</v>
      </c>
      <c r="N8" s="90"/>
      <c r="O8" s="99"/>
      <c r="P8" s="90"/>
      <c r="Q8" s="90"/>
      <c r="R8" s="90"/>
    </row>
    <row r="9" spans="1:18" ht="12.75" customHeight="1">
      <c r="A9" s="88"/>
      <c r="B9" s="87" t="s">
        <v>143</v>
      </c>
      <c r="C9" s="90"/>
      <c r="D9" s="90"/>
      <c r="E9" s="99">
        <v>54355.100694707253</v>
      </c>
      <c r="F9" s="99">
        <v>39808.696528450258</v>
      </c>
      <c r="G9" s="99">
        <v>48162.820741550422</v>
      </c>
      <c r="H9" s="99">
        <v>31506.242712870047</v>
      </c>
      <c r="I9" s="99">
        <v>31973.42949241263</v>
      </c>
      <c r="J9" s="99" t="s">
        <v>107</v>
      </c>
      <c r="K9" s="99" t="s">
        <v>107</v>
      </c>
      <c r="L9" s="99">
        <v>56361.846848110537</v>
      </c>
      <c r="M9" s="99">
        <v>41454.329868047491</v>
      </c>
      <c r="N9" s="90"/>
      <c r="O9" s="99"/>
      <c r="P9" s="90"/>
      <c r="Q9" s="90"/>
      <c r="R9" s="90"/>
    </row>
    <row r="10" spans="1:18" ht="21" customHeight="1">
      <c r="A10" s="82" t="s">
        <v>101</v>
      </c>
      <c r="B10" s="87"/>
      <c r="C10" s="90"/>
      <c r="D10" s="90"/>
      <c r="E10" s="99"/>
      <c r="F10" s="99"/>
      <c r="G10" s="99"/>
      <c r="H10" s="99"/>
      <c r="I10" s="99"/>
      <c r="J10" s="99"/>
      <c r="K10" s="99"/>
      <c r="L10" s="99"/>
      <c r="M10" s="99"/>
      <c r="N10" s="90"/>
      <c r="O10" s="99"/>
      <c r="P10" s="90"/>
      <c r="Q10" s="90"/>
      <c r="R10" s="90"/>
    </row>
    <row r="11" spans="1:18">
      <c r="A11" s="88"/>
      <c r="B11" s="87" t="s">
        <v>140</v>
      </c>
      <c r="C11" s="90"/>
      <c r="D11" s="90"/>
      <c r="E11" s="99">
        <v>34588.693521985821</v>
      </c>
      <c r="F11" s="99">
        <v>45035.94602850877</v>
      </c>
      <c r="G11" s="99">
        <v>41719.119135185188</v>
      </c>
      <c r="H11" s="99">
        <v>27461.761107332626</v>
      </c>
      <c r="I11" s="99">
        <v>24119.327601215806</v>
      </c>
      <c r="J11" s="99" t="s">
        <v>107</v>
      </c>
      <c r="K11" s="99" t="s">
        <v>107</v>
      </c>
      <c r="L11" s="99">
        <v>47212.362222222226</v>
      </c>
      <c r="M11" s="99">
        <v>37061.969756290229</v>
      </c>
      <c r="N11" s="90"/>
      <c r="O11" s="99"/>
      <c r="P11" s="90"/>
      <c r="Q11" s="90"/>
      <c r="R11" s="90"/>
    </row>
    <row r="12" spans="1:18" ht="12.75" customHeight="1">
      <c r="A12" s="88"/>
      <c r="B12" s="87" t="s">
        <v>141</v>
      </c>
      <c r="C12" s="90"/>
      <c r="D12" s="90"/>
      <c r="E12" s="99">
        <v>51793.749196099292</v>
      </c>
      <c r="F12" s="99">
        <v>50483.266264364036</v>
      </c>
      <c r="G12" s="99">
        <v>53885.712880740743</v>
      </c>
      <c r="H12" s="99">
        <v>32592.506948777896</v>
      </c>
      <c r="I12" s="99">
        <v>27718.872022492396</v>
      </c>
      <c r="J12" s="99" t="s">
        <v>107</v>
      </c>
      <c r="K12" s="99" t="s">
        <v>107</v>
      </c>
      <c r="L12" s="99">
        <v>59595.370531400971</v>
      </c>
      <c r="M12" s="99">
        <v>45115.974955002923</v>
      </c>
      <c r="N12" s="90"/>
      <c r="O12" s="99"/>
      <c r="P12" s="90"/>
      <c r="Q12" s="90"/>
      <c r="R12" s="90"/>
    </row>
    <row r="13" spans="1:18" ht="21" customHeight="1">
      <c r="A13" s="88"/>
      <c r="B13" s="87" t="s">
        <v>142</v>
      </c>
      <c r="C13" s="90"/>
      <c r="D13" s="90"/>
      <c r="E13" s="99">
        <v>44169.109011383691</v>
      </c>
      <c r="F13" s="99">
        <v>46737.645006589766</v>
      </c>
      <c r="G13" s="99">
        <v>44932.021909325966</v>
      </c>
      <c r="H13" s="99">
        <v>30880.124121583434</v>
      </c>
      <c r="I13" s="99">
        <v>32837.742757970758</v>
      </c>
      <c r="J13" s="99" t="s">
        <v>107</v>
      </c>
      <c r="K13" s="99" t="s">
        <v>107</v>
      </c>
      <c r="L13" s="99">
        <v>49811.63098649856</v>
      </c>
      <c r="M13" s="99">
        <v>41237.674339437341</v>
      </c>
      <c r="N13" s="90"/>
      <c r="O13" s="99"/>
      <c r="P13" s="90"/>
      <c r="Q13" s="90"/>
      <c r="R13" s="90"/>
    </row>
    <row r="14" spans="1:18">
      <c r="A14" s="88"/>
      <c r="B14" s="87" t="s">
        <v>143</v>
      </c>
      <c r="C14" s="90"/>
      <c r="D14" s="90"/>
      <c r="E14" s="99">
        <v>66139.640483866257</v>
      </c>
      <c r="F14" s="99">
        <v>52390.794143491476</v>
      </c>
      <c r="G14" s="99">
        <v>58035.598112978805</v>
      </c>
      <c r="H14" s="99">
        <v>36649.530817712002</v>
      </c>
      <c r="I14" s="99">
        <v>37738.414771141273</v>
      </c>
      <c r="J14" s="99" t="s">
        <v>107</v>
      </c>
      <c r="K14" s="99" t="s">
        <v>107</v>
      </c>
      <c r="L14" s="99">
        <v>62876.383762398196</v>
      </c>
      <c r="M14" s="99">
        <v>50199.109624626952</v>
      </c>
      <c r="N14" s="90"/>
      <c r="O14" s="99"/>
      <c r="P14" s="90"/>
      <c r="Q14" s="90"/>
      <c r="R14" s="90"/>
    </row>
    <row r="15" spans="1:18" ht="21" customHeight="1">
      <c r="A15" s="82" t="s">
        <v>130</v>
      </c>
      <c r="B15" s="91"/>
      <c r="C15" s="91"/>
      <c r="D15" s="91"/>
      <c r="E15" s="98"/>
      <c r="F15" s="98"/>
      <c r="G15" s="98"/>
      <c r="H15" s="98"/>
      <c r="I15" s="98"/>
      <c r="J15" s="99"/>
      <c r="K15" s="99"/>
      <c r="L15" s="98"/>
      <c r="M15" s="98"/>
      <c r="N15" s="91"/>
      <c r="O15" s="91"/>
      <c r="P15" s="91"/>
      <c r="Q15" s="87"/>
      <c r="R15" s="87"/>
    </row>
    <row r="16" spans="1:18" ht="14.25" customHeight="1">
      <c r="B16" s="92" t="s">
        <v>166</v>
      </c>
      <c r="C16" s="91"/>
      <c r="D16" s="91"/>
      <c r="E16" s="101">
        <v>5.6891122491204182</v>
      </c>
      <c r="F16" s="101">
        <v>6.573640687529176</v>
      </c>
      <c r="G16" s="101">
        <v>5.8933838908198632</v>
      </c>
      <c r="H16" s="101">
        <v>9.8180780861490096</v>
      </c>
      <c r="I16" s="101">
        <v>8.3874876835712122</v>
      </c>
      <c r="J16" s="99" t="s">
        <v>107</v>
      </c>
      <c r="K16" s="99" t="s">
        <v>107</v>
      </c>
      <c r="L16" s="101">
        <v>6.373183675615202</v>
      </c>
      <c r="M16" s="101">
        <v>7.1214144628892351</v>
      </c>
      <c r="N16" s="91"/>
      <c r="O16" s="91"/>
      <c r="P16" s="91"/>
      <c r="Q16" s="87"/>
      <c r="R16" s="87"/>
    </row>
    <row r="17" spans="1:18">
      <c r="A17" s="93"/>
      <c r="B17" s="92" t="s">
        <v>95</v>
      </c>
      <c r="C17" s="92"/>
      <c r="D17" s="92"/>
      <c r="E17" s="101">
        <v>41.481517822211252</v>
      </c>
      <c r="F17" s="101">
        <v>51.287851792738849</v>
      </c>
      <c r="G17" s="101">
        <v>41.131714052270588</v>
      </c>
      <c r="H17" s="101">
        <v>80.995595170326126</v>
      </c>
      <c r="I17" s="101">
        <v>45.854386391089349</v>
      </c>
      <c r="J17" s="99" t="s">
        <v>107</v>
      </c>
      <c r="K17" s="99" t="s">
        <v>107</v>
      </c>
      <c r="L17" s="101">
        <v>28.514228517380236</v>
      </c>
      <c r="M17" s="101">
        <v>48.126866733823817</v>
      </c>
      <c r="N17" s="92"/>
      <c r="O17" s="92"/>
      <c r="P17" s="92"/>
      <c r="Q17" s="92"/>
      <c r="R17" s="92"/>
    </row>
    <row r="18" spans="1:18">
      <c r="A18" s="93"/>
      <c r="B18" s="92" t="s">
        <v>96</v>
      </c>
      <c r="C18" s="92"/>
      <c r="D18" s="92"/>
      <c r="E18" s="101">
        <v>11.820585976564201</v>
      </c>
      <c r="F18" s="101">
        <v>11.370131973429258</v>
      </c>
      <c r="G18" s="101">
        <v>11.421077146169655</v>
      </c>
      <c r="H18" s="101">
        <v>17.109661936903105</v>
      </c>
      <c r="I18" s="101">
        <v>21.733112508069841</v>
      </c>
      <c r="J18" s="99" t="s">
        <v>107</v>
      </c>
      <c r="K18" s="99" t="s">
        <v>107</v>
      </c>
      <c r="L18" s="101">
        <v>15.745834476286628</v>
      </c>
      <c r="M18" s="101">
        <v>13.794669721590452</v>
      </c>
      <c r="N18" s="92"/>
      <c r="O18" s="92"/>
      <c r="P18" s="92"/>
      <c r="Q18" s="92"/>
      <c r="R18" s="92"/>
    </row>
    <row r="19" spans="1:18">
      <c r="A19" s="93"/>
      <c r="B19" s="92" t="s">
        <v>145</v>
      </c>
      <c r="C19" s="92"/>
      <c r="D19" s="92"/>
      <c r="E19" s="101">
        <v>9.1991837640579792</v>
      </c>
      <c r="F19" s="101">
        <v>9.3068689489493295</v>
      </c>
      <c r="G19" s="101">
        <v>8.9389824713842323</v>
      </c>
      <c r="H19" s="101">
        <v>14.125718566007649</v>
      </c>
      <c r="I19" s="101">
        <v>14.744716917442391</v>
      </c>
      <c r="J19" s="99" t="s">
        <v>107</v>
      </c>
      <c r="K19" s="99" t="s">
        <v>107</v>
      </c>
      <c r="L19" s="101">
        <v>10.144141062743749</v>
      </c>
      <c r="M19" s="101">
        <v>10.721540021961921</v>
      </c>
      <c r="N19" s="92"/>
      <c r="O19" s="92"/>
      <c r="P19" s="92"/>
      <c r="Q19" s="92"/>
      <c r="R19" s="92"/>
    </row>
    <row r="20" spans="1:18" ht="21" customHeight="1">
      <c r="A20" s="82" t="s">
        <v>150</v>
      </c>
      <c r="B20" s="91"/>
      <c r="C20" s="92"/>
      <c r="D20" s="92"/>
      <c r="E20" s="98"/>
      <c r="F20" s="98"/>
      <c r="G20" s="98"/>
      <c r="H20" s="98"/>
      <c r="I20" s="98"/>
      <c r="J20" s="99"/>
      <c r="K20" s="99"/>
      <c r="L20" s="98"/>
      <c r="M20" s="98"/>
      <c r="N20" s="92"/>
      <c r="O20" s="92"/>
      <c r="P20" s="92"/>
      <c r="Q20" s="92"/>
      <c r="R20" s="92"/>
    </row>
    <row r="21" spans="1:18">
      <c r="A21" s="93"/>
      <c r="B21" s="92" t="s">
        <v>166</v>
      </c>
      <c r="C21" s="92"/>
      <c r="D21" s="92"/>
      <c r="E21" s="101">
        <v>10.089691933607979</v>
      </c>
      <c r="F21" s="101">
        <v>7.9231184570743132</v>
      </c>
      <c r="G21" s="101">
        <v>8.7263113190566894</v>
      </c>
      <c r="H21" s="101">
        <v>12.229807220791727</v>
      </c>
      <c r="I21" s="101">
        <v>11.103498889389922</v>
      </c>
      <c r="J21" s="99" t="s">
        <v>107</v>
      </c>
      <c r="K21" s="99" t="s">
        <v>107</v>
      </c>
      <c r="L21" s="101">
        <v>9.0257574515394499</v>
      </c>
      <c r="M21" s="101">
        <v>9.5640625319118087</v>
      </c>
      <c r="N21" s="92"/>
      <c r="O21" s="92"/>
      <c r="P21" s="92"/>
      <c r="Q21" s="92"/>
      <c r="R21" s="92"/>
    </row>
    <row r="22" spans="1:18">
      <c r="A22" s="93"/>
      <c r="B22" s="92" t="s">
        <v>95</v>
      </c>
      <c r="C22" s="92"/>
      <c r="D22" s="92"/>
      <c r="E22" s="101">
        <v>63.828829512650891</v>
      </c>
      <c r="F22" s="101">
        <v>63.693520278974155</v>
      </c>
      <c r="G22" s="101">
        <v>48.540723466475576</v>
      </c>
      <c r="H22" s="101">
        <v>98.721596451212704</v>
      </c>
      <c r="I22" s="101">
        <v>56.186449016780777</v>
      </c>
      <c r="J22" s="99" t="s">
        <v>107</v>
      </c>
      <c r="K22" s="99" t="s">
        <v>107</v>
      </c>
      <c r="L22" s="101">
        <v>44.856996383106704</v>
      </c>
      <c r="M22" s="101">
        <v>62.740918979610825</v>
      </c>
      <c r="N22" s="92"/>
      <c r="O22" s="92"/>
      <c r="P22" s="92"/>
      <c r="Q22" s="92"/>
      <c r="R22" s="92"/>
    </row>
    <row r="23" spans="1:18">
      <c r="A23" s="93"/>
      <c r="B23" s="92" t="s">
        <v>96</v>
      </c>
      <c r="C23" s="92"/>
      <c r="D23" s="92"/>
      <c r="E23" s="101">
        <v>16.876894622184111</v>
      </c>
      <c r="F23" s="101">
        <v>13.086445821686148</v>
      </c>
      <c r="G23" s="101">
        <v>14.760559075511319</v>
      </c>
      <c r="H23" s="101">
        <v>18.974150252936241</v>
      </c>
      <c r="I23" s="101">
        <v>24.202805430982476</v>
      </c>
      <c r="J23" s="99" t="s">
        <v>107</v>
      </c>
      <c r="K23" s="99" t="s">
        <v>107</v>
      </c>
      <c r="L23" s="101">
        <v>20.579900444671946</v>
      </c>
      <c r="M23" s="101">
        <v>16.569099643394658</v>
      </c>
      <c r="N23" s="92"/>
      <c r="O23" s="92"/>
      <c r="P23" s="92"/>
      <c r="Q23" s="92"/>
      <c r="R23" s="92"/>
    </row>
    <row r="24" spans="1:18">
      <c r="A24" s="93"/>
      <c r="B24" s="92" t="s">
        <v>145</v>
      </c>
      <c r="C24" s="92"/>
      <c r="D24" s="92"/>
      <c r="E24" s="101">
        <v>13.347658311604178</v>
      </c>
      <c r="F24" s="101">
        <v>10.855980337768019</v>
      </c>
      <c r="G24" s="101">
        <v>11.318699835500714</v>
      </c>
      <c r="H24" s="101">
        <v>15.915259953986217</v>
      </c>
      <c r="I24" s="101">
        <v>16.91606300808029</v>
      </c>
      <c r="J24" s="99" t="s">
        <v>107</v>
      </c>
      <c r="K24" s="99" t="s">
        <v>107</v>
      </c>
      <c r="L24" s="101">
        <v>14.107522889432886</v>
      </c>
      <c r="M24" s="101">
        <v>13.107556350891802</v>
      </c>
      <c r="N24" s="92"/>
      <c r="O24" s="92"/>
      <c r="P24" s="92"/>
      <c r="Q24" s="92"/>
      <c r="R24" s="92"/>
    </row>
    <row r="25" spans="1:18" ht="21" customHeight="1">
      <c r="A25" s="88" t="s">
        <v>148</v>
      </c>
      <c r="B25" s="90"/>
      <c r="C25" s="90"/>
      <c r="D25" s="90"/>
      <c r="E25" s="99"/>
      <c r="F25" s="99"/>
      <c r="G25" s="99"/>
      <c r="H25" s="99"/>
      <c r="I25" s="99"/>
      <c r="J25" s="99"/>
      <c r="K25" s="99"/>
      <c r="L25" s="100"/>
      <c r="M25" s="100"/>
      <c r="N25" s="87"/>
      <c r="O25" s="87"/>
      <c r="P25" s="87"/>
      <c r="Q25" s="87"/>
      <c r="R25" s="87"/>
    </row>
    <row r="26" spans="1:18">
      <c r="A26" s="88"/>
      <c r="B26" s="90" t="s">
        <v>97</v>
      </c>
      <c r="C26" s="90"/>
      <c r="D26" s="90"/>
      <c r="E26" s="99">
        <v>12449319.179890001</v>
      </c>
      <c r="F26" s="99">
        <v>36864041.961029999</v>
      </c>
      <c r="G26" s="99">
        <v>24752831.573279999</v>
      </c>
      <c r="H26" s="99">
        <v>26492104.829719998</v>
      </c>
      <c r="I26" s="99">
        <v>7771636</v>
      </c>
      <c r="J26" s="99" t="s">
        <v>107</v>
      </c>
      <c r="K26" s="99" t="s">
        <v>107</v>
      </c>
      <c r="L26" s="99">
        <v>24993315.750000004</v>
      </c>
      <c r="M26" s="99">
        <v>133323249.29391998</v>
      </c>
      <c r="N26" s="90"/>
      <c r="O26" s="90"/>
      <c r="P26" s="90"/>
      <c r="Q26" s="90"/>
      <c r="R26" s="90"/>
    </row>
    <row r="27" spans="1:18">
      <c r="A27" s="88"/>
      <c r="B27" s="90" t="s">
        <v>102</v>
      </c>
      <c r="C27" s="90"/>
      <c r="D27" s="90"/>
      <c r="E27" s="99">
        <v>8160000.6398999998</v>
      </c>
      <c r="F27" s="99">
        <v>30994605.181000002</v>
      </c>
      <c r="G27" s="99">
        <v>18705649.625</v>
      </c>
      <c r="H27" s="99">
        <v>22337681.449999999</v>
      </c>
      <c r="I27" s="99">
        <v>6583916</v>
      </c>
      <c r="J27" s="99" t="s">
        <v>107</v>
      </c>
      <c r="K27" s="99" t="s">
        <v>107</v>
      </c>
      <c r="L27" s="99">
        <v>17523751.920000002</v>
      </c>
      <c r="M27" s="99">
        <v>104305604.8159</v>
      </c>
      <c r="N27" s="90"/>
      <c r="O27" s="90"/>
      <c r="P27" s="90"/>
      <c r="Q27" s="90"/>
      <c r="R27" s="90"/>
    </row>
    <row r="28" spans="1:18">
      <c r="A28" s="88"/>
      <c r="B28" s="90" t="s">
        <v>205</v>
      </c>
      <c r="C28" s="90"/>
      <c r="D28" s="90"/>
      <c r="E28" s="99">
        <v>3843417.43</v>
      </c>
      <c r="F28" s="99">
        <v>3989056.1686</v>
      </c>
      <c r="G28" s="99">
        <v>5442554.7145999996</v>
      </c>
      <c r="H28" s="99">
        <v>4027792.6598</v>
      </c>
      <c r="I28" s="99">
        <v>1142481</v>
      </c>
      <c r="J28" s="99" t="s">
        <v>107</v>
      </c>
      <c r="K28" s="99" t="s">
        <v>107</v>
      </c>
      <c r="L28" s="99">
        <v>4592448.91</v>
      </c>
      <c r="M28" s="99">
        <v>23037750.883000001</v>
      </c>
      <c r="N28" s="90"/>
      <c r="O28" s="90"/>
      <c r="P28" s="90"/>
      <c r="Q28" s="90"/>
      <c r="R28" s="90"/>
    </row>
    <row r="29" spans="1:18">
      <c r="A29" s="88"/>
      <c r="B29" s="90" t="s">
        <v>24</v>
      </c>
      <c r="C29" s="90"/>
      <c r="D29" s="90"/>
      <c r="E29" s="99">
        <v>366415.69998999999</v>
      </c>
      <c r="F29" s="99">
        <v>853754.85482999997</v>
      </c>
      <c r="G29" s="99">
        <v>319681.89130999998</v>
      </c>
      <c r="H29" s="99">
        <v>126630.71992</v>
      </c>
      <c r="I29" s="99">
        <v>33510</v>
      </c>
      <c r="J29" s="99" t="s">
        <v>107</v>
      </c>
      <c r="K29" s="99" t="s">
        <v>107</v>
      </c>
      <c r="L29" s="99">
        <v>2848025.98</v>
      </c>
      <c r="M29" s="99">
        <v>4548019.1460500006</v>
      </c>
      <c r="N29" s="90"/>
      <c r="O29" s="90"/>
      <c r="P29" s="90"/>
      <c r="Q29" s="90"/>
      <c r="R29" s="90"/>
    </row>
    <row r="30" spans="1:18">
      <c r="A30" s="88"/>
      <c r="B30" s="90" t="s">
        <v>103</v>
      </c>
      <c r="C30" s="90"/>
      <c r="D30" s="90"/>
      <c r="E30" s="99">
        <v>79485.41</v>
      </c>
      <c r="F30" s="99">
        <v>1026625.7566</v>
      </c>
      <c r="G30" s="99">
        <v>284945.34237000003</v>
      </c>
      <c r="H30" s="99">
        <v>0</v>
      </c>
      <c r="I30" s="99">
        <v>11729</v>
      </c>
      <c r="J30" s="99" t="s">
        <v>107</v>
      </c>
      <c r="K30" s="99" t="s">
        <v>107</v>
      </c>
      <c r="L30" s="99">
        <v>29088.94</v>
      </c>
      <c r="M30" s="99">
        <v>1431874.4489699998</v>
      </c>
      <c r="N30" s="90"/>
      <c r="O30" s="90"/>
      <c r="P30" s="90"/>
      <c r="Q30" s="90"/>
      <c r="R30" s="90"/>
    </row>
    <row r="31" spans="1:18" ht="21" customHeight="1">
      <c r="A31" s="88" t="s">
        <v>149</v>
      </c>
      <c r="B31" s="90"/>
      <c r="C31" s="90"/>
      <c r="D31" s="90"/>
      <c r="E31" s="99"/>
      <c r="F31" s="99"/>
      <c r="G31" s="99"/>
      <c r="H31" s="99"/>
      <c r="I31" s="99"/>
      <c r="J31" s="99"/>
      <c r="K31" s="99"/>
      <c r="L31" s="99"/>
      <c r="M31" s="99"/>
      <c r="N31" s="90"/>
      <c r="O31" s="90"/>
      <c r="P31" s="90"/>
      <c r="Q31" s="90"/>
      <c r="R31" s="90"/>
    </row>
    <row r="32" spans="1:18" ht="12.75" customHeight="1">
      <c r="A32" s="88"/>
      <c r="B32" s="90" t="s">
        <v>97</v>
      </c>
      <c r="C32" s="90"/>
      <c r="D32" s="90"/>
      <c r="E32" s="99">
        <v>15276808.329739999</v>
      </c>
      <c r="F32" s="99">
        <v>48603694.150800005</v>
      </c>
      <c r="G32" s="99">
        <v>29808958.573970001</v>
      </c>
      <c r="H32" s="99">
        <v>30813888.82965</v>
      </c>
      <c r="I32" s="99">
        <v>9166990.9999540001</v>
      </c>
      <c r="J32" s="99" t="s">
        <v>107</v>
      </c>
      <c r="K32" s="99" t="s">
        <v>107</v>
      </c>
      <c r="L32" s="99">
        <v>27886342.950000003</v>
      </c>
      <c r="M32" s="99">
        <v>161556683.83411402</v>
      </c>
      <c r="N32" s="90"/>
      <c r="O32" s="90"/>
      <c r="P32" s="90"/>
      <c r="Q32" s="90"/>
      <c r="R32" s="90"/>
    </row>
    <row r="33" spans="1:18">
      <c r="A33" s="88"/>
      <c r="B33" s="90" t="s">
        <v>102</v>
      </c>
      <c r="C33" s="90"/>
      <c r="D33" s="90"/>
      <c r="E33" s="99">
        <v>9754011.5732000005</v>
      </c>
      <c r="F33" s="99">
        <v>41072782.777999997</v>
      </c>
      <c r="G33" s="99">
        <v>22528324.333000001</v>
      </c>
      <c r="H33" s="99">
        <v>25841517.202</v>
      </c>
      <c r="I33" s="99">
        <v>7935258.7807999998</v>
      </c>
      <c r="J33" s="99" t="s">
        <v>107</v>
      </c>
      <c r="K33" s="99" t="s">
        <v>107</v>
      </c>
      <c r="L33" s="99">
        <v>19545917.960000001</v>
      </c>
      <c r="M33" s="99">
        <v>126677812.627</v>
      </c>
      <c r="N33" s="90"/>
      <c r="O33" s="90"/>
      <c r="P33" s="90"/>
      <c r="Q33" s="90"/>
      <c r="R33" s="90"/>
    </row>
    <row r="34" spans="1:18">
      <c r="A34" s="88"/>
      <c r="B34" s="90" t="s">
        <v>205</v>
      </c>
      <c r="C34" s="90"/>
      <c r="D34" s="90"/>
      <c r="E34" s="99">
        <v>4851825.7001</v>
      </c>
      <c r="F34" s="99">
        <v>4967956.0551000005</v>
      </c>
      <c r="G34" s="99">
        <v>6569960.6226000004</v>
      </c>
      <c r="H34" s="99">
        <v>4828031.8367999997</v>
      </c>
      <c r="I34" s="99">
        <v>1184250.1146</v>
      </c>
      <c r="J34" s="99" t="s">
        <v>107</v>
      </c>
      <c r="K34" s="99" t="s">
        <v>107</v>
      </c>
      <c r="L34" s="99">
        <v>5126565.4400000004</v>
      </c>
      <c r="M34" s="99">
        <v>27528589.769200001</v>
      </c>
      <c r="N34" s="90"/>
      <c r="O34" s="90"/>
      <c r="P34" s="90"/>
      <c r="Q34" s="90"/>
      <c r="R34" s="90"/>
    </row>
    <row r="35" spans="1:18">
      <c r="A35" s="88"/>
      <c r="B35" s="90" t="s">
        <v>24</v>
      </c>
      <c r="C35" s="90"/>
      <c r="D35" s="90"/>
      <c r="E35" s="99">
        <v>490897.56565</v>
      </c>
      <c r="F35" s="99">
        <v>1169613.6048999999</v>
      </c>
      <c r="G35" s="99">
        <v>364591.45598999999</v>
      </c>
      <c r="H35" s="99">
        <v>144339.79084999999</v>
      </c>
      <c r="I35" s="99">
        <v>34146.242907</v>
      </c>
      <c r="J35" s="99" t="s">
        <v>107</v>
      </c>
      <c r="K35" s="99" t="s">
        <v>107</v>
      </c>
      <c r="L35" s="99">
        <v>3169673.6</v>
      </c>
      <c r="M35" s="99">
        <v>5373262.2602970004</v>
      </c>
      <c r="N35" s="90"/>
      <c r="O35" s="90"/>
      <c r="P35" s="90"/>
      <c r="Q35" s="90"/>
      <c r="R35" s="90"/>
    </row>
    <row r="36" spans="1:18">
      <c r="A36" s="88"/>
      <c r="B36" s="90" t="s">
        <v>103</v>
      </c>
      <c r="C36" s="90"/>
      <c r="D36" s="90"/>
      <c r="E36" s="99">
        <v>180073.49079000001</v>
      </c>
      <c r="F36" s="99">
        <v>1393341.7128000001</v>
      </c>
      <c r="G36" s="99">
        <v>346082.16237999999</v>
      </c>
      <c r="H36" s="99">
        <v>0</v>
      </c>
      <c r="I36" s="99">
        <v>13335.861647</v>
      </c>
      <c r="J36" s="99" t="s">
        <v>107</v>
      </c>
      <c r="K36" s="99" t="s">
        <v>107</v>
      </c>
      <c r="L36" s="99">
        <v>44185.95</v>
      </c>
      <c r="M36" s="99">
        <v>1977019.1776170002</v>
      </c>
      <c r="N36" s="90"/>
      <c r="O36" s="90"/>
      <c r="P36" s="90"/>
      <c r="Q36" s="90"/>
      <c r="R36" s="90"/>
    </row>
    <row r="37" spans="1:18" ht="21" customHeight="1">
      <c r="A37" s="88" t="s">
        <v>104</v>
      </c>
      <c r="C37" s="87"/>
      <c r="D37" s="87"/>
      <c r="E37" s="100"/>
      <c r="F37" s="100"/>
      <c r="G37" s="100"/>
      <c r="H37" s="100"/>
      <c r="I37" s="100"/>
      <c r="J37" s="99"/>
      <c r="K37" s="99"/>
      <c r="L37" s="100"/>
      <c r="M37" s="99"/>
      <c r="N37" s="87"/>
      <c r="O37" s="87"/>
      <c r="P37" s="87"/>
      <c r="Q37" s="87"/>
      <c r="R37" s="87"/>
    </row>
    <row r="38" spans="1:18" ht="12.75" customHeight="1">
      <c r="A38" s="88"/>
      <c r="B38" s="95" t="s">
        <v>173</v>
      </c>
      <c r="C38" s="87"/>
      <c r="D38" s="87"/>
      <c r="E38" s="103">
        <v>293</v>
      </c>
      <c r="F38" s="103">
        <v>948</v>
      </c>
      <c r="G38" s="103">
        <v>566</v>
      </c>
      <c r="H38" s="103">
        <v>969</v>
      </c>
      <c r="I38" s="103">
        <v>338</v>
      </c>
      <c r="J38" s="99" t="s">
        <v>107</v>
      </c>
      <c r="K38" s="99" t="s">
        <v>107</v>
      </c>
      <c r="L38" s="103">
        <v>429</v>
      </c>
      <c r="M38" s="103">
        <v>3543</v>
      </c>
      <c r="N38" s="87"/>
      <c r="O38" s="103"/>
      <c r="P38" s="87"/>
      <c r="Q38" s="87"/>
      <c r="R38" s="87"/>
    </row>
    <row r="39" spans="1:18" ht="12.75" customHeight="1">
      <c r="A39" s="94"/>
      <c r="B39" s="95" t="s">
        <v>174</v>
      </c>
      <c r="C39" s="97"/>
      <c r="D39" s="97"/>
      <c r="E39" s="103">
        <v>282</v>
      </c>
      <c r="F39" s="103">
        <v>912</v>
      </c>
      <c r="G39" s="103">
        <v>540</v>
      </c>
      <c r="H39" s="103">
        <v>941</v>
      </c>
      <c r="I39" s="103">
        <v>329</v>
      </c>
      <c r="J39" s="99" t="s">
        <v>107</v>
      </c>
      <c r="K39" s="99" t="s">
        <v>107</v>
      </c>
      <c r="L39" s="103">
        <v>414</v>
      </c>
      <c r="M39" s="103">
        <v>3418</v>
      </c>
      <c r="N39" s="97"/>
      <c r="O39" s="96"/>
      <c r="P39" s="92"/>
      <c r="Q39" s="95"/>
      <c r="R39" s="95"/>
    </row>
    <row r="40" spans="1:18">
      <c r="A40" s="94"/>
      <c r="B40" s="95" t="s">
        <v>105</v>
      </c>
      <c r="E40" s="103">
        <v>220.83333332999999</v>
      </c>
      <c r="F40" s="103">
        <v>878.79444444000001</v>
      </c>
      <c r="G40" s="103">
        <v>501.38683673000003</v>
      </c>
      <c r="H40" s="103">
        <v>836.83333331999995</v>
      </c>
      <c r="I40" s="103">
        <v>241.65055555999999</v>
      </c>
      <c r="J40" s="99" t="s">
        <v>107</v>
      </c>
      <c r="K40" s="99" t="s">
        <v>107</v>
      </c>
      <c r="L40" s="103">
        <v>392.39666665999999</v>
      </c>
      <c r="M40" s="103">
        <v>3071.8951700399998</v>
      </c>
      <c r="O40" s="102"/>
    </row>
    <row r="41" spans="1:18" ht="21" customHeight="1">
      <c r="A41" s="94" t="s">
        <v>110</v>
      </c>
      <c r="B41" s="95"/>
      <c r="J41" s="99"/>
      <c r="K41" s="99"/>
    </row>
    <row r="42" spans="1:18" ht="12.75" customHeight="1">
      <c r="B42" s="89" t="s">
        <v>146</v>
      </c>
      <c r="J42" s="99"/>
      <c r="K42" s="99"/>
    </row>
    <row r="43" spans="1:18">
      <c r="B43" s="87" t="s">
        <v>165</v>
      </c>
      <c r="E43" s="101">
        <v>49.568366320000003</v>
      </c>
      <c r="F43" s="101">
        <v>138.735906532</v>
      </c>
      <c r="G43" s="101">
        <v>91.628173219999994</v>
      </c>
      <c r="H43" s="101">
        <v>95.843605209000003</v>
      </c>
      <c r="I43" s="101">
        <v>39.225094857000002</v>
      </c>
      <c r="J43" s="99" t="s">
        <v>107</v>
      </c>
      <c r="K43" s="99" t="s">
        <v>107</v>
      </c>
      <c r="L43" s="101">
        <v>64.959684370000005</v>
      </c>
      <c r="M43" s="103">
        <v>479.96083050800002</v>
      </c>
      <c r="N43" s="102"/>
    </row>
    <row r="44" spans="1:18">
      <c r="A44" s="94"/>
      <c r="B44" s="95" t="s">
        <v>98</v>
      </c>
      <c r="E44" s="101">
        <v>6.7982083299999996</v>
      </c>
      <c r="F44" s="101">
        <v>17.781988680000001</v>
      </c>
      <c r="G44" s="101">
        <v>13.128555725</v>
      </c>
      <c r="H44" s="101">
        <v>11.617915740000001</v>
      </c>
      <c r="I44" s="101">
        <v>7.1748861100000001</v>
      </c>
      <c r="J44" s="99" t="s">
        <v>107</v>
      </c>
      <c r="K44" s="99" t="s">
        <v>107</v>
      </c>
      <c r="L44" s="101">
        <v>14.5190672</v>
      </c>
      <c r="M44" s="103">
        <v>71.020621785000003</v>
      </c>
      <c r="N44" s="102"/>
    </row>
    <row r="45" spans="1:18">
      <c r="A45" s="94"/>
      <c r="B45" s="95" t="s">
        <v>99</v>
      </c>
      <c r="E45" s="101">
        <v>23.856685325000001</v>
      </c>
      <c r="F45" s="101">
        <v>80.210150781999999</v>
      </c>
      <c r="G45" s="101">
        <v>47.281004504999999</v>
      </c>
      <c r="H45" s="101">
        <v>54.998164398</v>
      </c>
      <c r="I45" s="101">
        <v>15.138190624</v>
      </c>
      <c r="J45" s="99" t="s">
        <v>107</v>
      </c>
      <c r="K45" s="99" t="s">
        <v>107</v>
      </c>
      <c r="L45" s="101">
        <v>26.292668110000001</v>
      </c>
      <c r="M45" s="103">
        <v>247.776863744</v>
      </c>
      <c r="N45" s="102"/>
    </row>
    <row r="46" spans="1:18">
      <c r="B46" s="95" t="s">
        <v>167</v>
      </c>
      <c r="E46" s="101">
        <v>30.654893655000002</v>
      </c>
      <c r="F46" s="101">
        <v>97.992139461999997</v>
      </c>
      <c r="G46" s="101">
        <v>60.409560229999997</v>
      </c>
      <c r="H46" s="101">
        <v>66.616080138000001</v>
      </c>
      <c r="I46" s="101">
        <v>22.313076733999999</v>
      </c>
      <c r="J46" s="99" t="s">
        <v>107</v>
      </c>
      <c r="K46" s="99" t="s">
        <v>107</v>
      </c>
      <c r="L46" s="101">
        <v>40.811735310000003</v>
      </c>
      <c r="M46" s="103">
        <v>318.79748552900003</v>
      </c>
      <c r="N46" s="102"/>
    </row>
    <row r="47" spans="1:18" ht="21" customHeight="1">
      <c r="B47" s="89" t="s">
        <v>147</v>
      </c>
      <c r="E47" s="101"/>
      <c r="F47" s="101"/>
      <c r="G47" s="101"/>
      <c r="H47" s="101"/>
      <c r="I47" s="101"/>
      <c r="J47" s="99"/>
      <c r="K47" s="99"/>
      <c r="L47" s="101"/>
      <c r="M47" s="101"/>
      <c r="N47" s="102"/>
    </row>
    <row r="48" spans="1:18">
      <c r="B48" s="87" t="s">
        <v>165</v>
      </c>
      <c r="E48" s="101">
        <v>27.94931717</v>
      </c>
      <c r="F48" s="101">
        <v>115.106192712</v>
      </c>
      <c r="G48" s="101">
        <v>61.881816985</v>
      </c>
      <c r="H48" s="101">
        <v>76.943158874999995</v>
      </c>
      <c r="I48" s="101">
        <v>29.630299717</v>
      </c>
      <c r="J48" s="99" t="s">
        <v>107</v>
      </c>
      <c r="K48" s="99" t="s">
        <v>107</v>
      </c>
      <c r="L48" s="101">
        <v>45.868726500000001</v>
      </c>
      <c r="M48" s="103">
        <v>357.37951195900001</v>
      </c>
      <c r="N48" s="102"/>
    </row>
    <row r="49" spans="1:14">
      <c r="B49" s="95" t="s">
        <v>98</v>
      </c>
      <c r="E49" s="101">
        <v>4.4180662899999996</v>
      </c>
      <c r="F49" s="101">
        <v>14.318567979999999</v>
      </c>
      <c r="G49" s="101">
        <v>11.12467968</v>
      </c>
      <c r="H49" s="101">
        <v>9.5318555800000002</v>
      </c>
      <c r="I49" s="101">
        <v>5.85550441</v>
      </c>
      <c r="J49" s="99" t="s">
        <v>107</v>
      </c>
      <c r="K49" s="99" t="s">
        <v>107</v>
      </c>
      <c r="L49" s="101">
        <v>9.2293295000000004</v>
      </c>
      <c r="M49" s="103">
        <v>54.478003440000002</v>
      </c>
      <c r="N49" s="102"/>
    </row>
    <row r="50" spans="1:14">
      <c r="B50" s="95" t="s">
        <v>99</v>
      </c>
      <c r="E50" s="101">
        <v>16.709235100000001</v>
      </c>
      <c r="F50" s="101">
        <v>69.690427212000003</v>
      </c>
      <c r="G50" s="101">
        <v>36.583980134999997</v>
      </c>
      <c r="H50" s="101">
        <v>49.593788783999997</v>
      </c>
      <c r="I50" s="101">
        <v>13.593465474</v>
      </c>
      <c r="J50" s="99" t="s">
        <v>107</v>
      </c>
      <c r="K50" s="99" t="s">
        <v>107</v>
      </c>
      <c r="L50" s="101">
        <v>20.11671539</v>
      </c>
      <c r="M50" s="103">
        <v>206.28761209499999</v>
      </c>
      <c r="N50" s="102"/>
    </row>
    <row r="51" spans="1:14">
      <c r="B51" s="95" t="s">
        <v>167</v>
      </c>
      <c r="E51" s="101">
        <v>21.12730139</v>
      </c>
      <c r="F51" s="101">
        <v>84.008995192</v>
      </c>
      <c r="G51" s="101">
        <v>47.708659814999997</v>
      </c>
      <c r="H51" s="101">
        <v>59.125644363999996</v>
      </c>
      <c r="I51" s="101">
        <v>19.448969884</v>
      </c>
      <c r="J51" s="99" t="s">
        <v>107</v>
      </c>
      <c r="K51" s="99" t="s">
        <v>107</v>
      </c>
      <c r="L51" s="101">
        <v>29.346044890000002</v>
      </c>
      <c r="M51" s="103">
        <v>260.76561553500005</v>
      </c>
      <c r="N51" s="102"/>
    </row>
    <row r="54" spans="1:14" ht="12.75" customHeight="1"/>
    <row r="56" spans="1:14">
      <c r="A56" s="5" t="s">
        <v>168</v>
      </c>
    </row>
    <row r="57" spans="1:14">
      <c r="A57" s="5" t="s">
        <v>94</v>
      </c>
    </row>
    <row r="58" spans="1:14">
      <c r="A58" s="5" t="s">
        <v>226</v>
      </c>
    </row>
    <row r="59" spans="1:14">
      <c r="A59" s="5"/>
    </row>
    <row r="60" spans="1:14">
      <c r="A60" s="5"/>
    </row>
    <row r="61" spans="1:14">
      <c r="A61" s="6"/>
    </row>
  </sheetData>
  <hyperlinks>
    <hyperlink ref="G1" location="Contenu!A1" display="retour" xr:uid="{00000000-0004-0000-1800-000000000000}"/>
  </hyperlinks>
  <pageMargins left="0.70866141732283472" right="0.70866141732283472" top="0.74803149606299213" bottom="0.74803149606299213" header="0.31496062992125984" footer="0.31496062992125984"/>
  <pageSetup paperSize="9" scale="57"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5">
    <tabColor theme="6" tint="0.39997558519241921"/>
    <pageSetUpPr fitToPage="1"/>
  </sheetPr>
  <dimension ref="A1:R59"/>
  <sheetViews>
    <sheetView zoomScale="81" zoomScaleNormal="81" workbookViewId="0">
      <pane ySplit="4" topLeftCell="A5" activePane="bottomLeft" state="frozen"/>
      <selection activeCell="C18" sqref="C18"/>
      <selection pane="bottomLeft" activeCell="P6" sqref="P6"/>
    </sheetView>
  </sheetViews>
  <sheetFormatPr baseColWidth="10" defaultColWidth="11.453125" defaultRowHeight="12.5"/>
  <cols>
    <col min="1" max="1" width="2.26953125" style="82" customWidth="1"/>
    <col min="2" max="2" width="47.7265625" style="5" customWidth="1"/>
    <col min="3" max="4" width="3.7265625" style="5" customWidth="1"/>
    <col min="5" max="12" width="10.7265625" style="5" customWidth="1"/>
    <col min="13" max="13" width="13.7265625" style="5" customWidth="1"/>
    <col min="14" max="14" width="10.7265625" style="5" customWidth="1"/>
    <col min="15" max="18" width="11.453125" style="5"/>
    <col min="19" max="16384" width="11.453125" style="65"/>
  </cols>
  <sheetData>
    <row r="1" spans="1:18" ht="13">
      <c r="A1" s="26" t="s">
        <v>252</v>
      </c>
      <c r="E1" s="65"/>
      <c r="G1" s="31" t="s">
        <v>54</v>
      </c>
    </row>
    <row r="2" spans="1:18">
      <c r="A2" s="82" t="s">
        <v>0</v>
      </c>
    </row>
    <row r="3" spans="1:18">
      <c r="A3" s="82" t="s">
        <v>0</v>
      </c>
      <c r="B3" s="38"/>
    </row>
    <row r="4" spans="1:18">
      <c r="A4" s="83"/>
      <c r="B4" s="84"/>
      <c r="C4" s="85"/>
      <c r="D4" s="85"/>
      <c r="E4" s="83" t="s">
        <v>36</v>
      </c>
      <c r="F4" s="83" t="s">
        <v>37</v>
      </c>
      <c r="G4" s="83" t="s">
        <v>38</v>
      </c>
      <c r="H4" s="83" t="s">
        <v>218</v>
      </c>
      <c r="I4" s="83" t="s">
        <v>39</v>
      </c>
      <c r="J4" s="83" t="s">
        <v>206</v>
      </c>
      <c r="K4" s="83" t="s">
        <v>207</v>
      </c>
      <c r="L4" s="83" t="s">
        <v>40</v>
      </c>
      <c r="M4" s="83" t="s">
        <v>106</v>
      </c>
      <c r="N4" s="85"/>
      <c r="O4" s="108"/>
      <c r="P4" s="108"/>
      <c r="Q4" s="86"/>
      <c r="R4" s="86"/>
    </row>
    <row r="5" spans="1:18">
      <c r="A5" s="82" t="s">
        <v>100</v>
      </c>
      <c r="B5" s="87"/>
      <c r="C5" s="87"/>
      <c r="D5" s="87"/>
      <c r="E5" s="100"/>
      <c r="F5" s="100"/>
      <c r="G5" s="100"/>
      <c r="H5" s="100"/>
      <c r="I5" s="100"/>
      <c r="J5" s="100"/>
      <c r="K5" s="100"/>
      <c r="L5" s="100"/>
      <c r="M5" s="100"/>
      <c r="N5" s="87"/>
      <c r="O5" s="87"/>
      <c r="P5" s="87"/>
      <c r="Q5" s="87"/>
      <c r="R5" s="87"/>
    </row>
    <row r="6" spans="1:18">
      <c r="A6" s="88"/>
      <c r="B6" s="87" t="s">
        <v>140</v>
      </c>
      <c r="C6" s="90"/>
      <c r="D6" s="90"/>
      <c r="E6" s="99">
        <v>41242.234031287604</v>
      </c>
      <c r="F6" s="99">
        <v>48540.325202889828</v>
      </c>
      <c r="G6" s="99">
        <v>39694.100408556151</v>
      </c>
      <c r="H6" s="99">
        <v>36881.956686930091</v>
      </c>
      <c r="I6" s="99">
        <v>32779.25616932907</v>
      </c>
      <c r="J6" s="99" t="s">
        <v>107</v>
      </c>
      <c r="K6" s="99" t="s">
        <v>107</v>
      </c>
      <c r="L6" s="99">
        <v>47428.163769942192</v>
      </c>
      <c r="M6" s="99">
        <v>43476.054247638218</v>
      </c>
      <c r="N6" s="90"/>
      <c r="O6" s="90"/>
      <c r="P6" s="90"/>
      <c r="Q6" s="90"/>
      <c r="R6" s="90"/>
    </row>
    <row r="7" spans="1:18" ht="12.75" customHeight="1">
      <c r="A7" s="88"/>
      <c r="B7" s="87" t="s">
        <v>141</v>
      </c>
      <c r="C7" s="90"/>
      <c r="D7" s="90"/>
      <c r="E7" s="99">
        <v>47954.160216486162</v>
      </c>
      <c r="F7" s="99">
        <v>51958.591465201687</v>
      </c>
      <c r="G7" s="99">
        <v>43125.110407165776</v>
      </c>
      <c r="H7" s="99">
        <v>42287.630243059779</v>
      </c>
      <c r="I7" s="99">
        <v>36166.594891373803</v>
      </c>
      <c r="J7" s="99" t="s">
        <v>107</v>
      </c>
      <c r="K7" s="99" t="s">
        <v>107</v>
      </c>
      <c r="L7" s="99">
        <v>58886.800515606934</v>
      </c>
      <c r="M7" s="99">
        <v>49776.56898516338</v>
      </c>
      <c r="N7" s="90"/>
      <c r="O7" s="90"/>
      <c r="P7" s="90"/>
      <c r="Q7" s="90"/>
      <c r="R7" s="90"/>
    </row>
    <row r="8" spans="1:18" ht="21" customHeight="1">
      <c r="A8" s="88"/>
      <c r="B8" s="87" t="s">
        <v>142</v>
      </c>
      <c r="C8" s="90"/>
      <c r="D8" s="90"/>
      <c r="E8" s="99">
        <v>44042.360008378477</v>
      </c>
      <c r="F8" s="99">
        <v>50811.887475986805</v>
      </c>
      <c r="G8" s="99">
        <v>43470.701629132731</v>
      </c>
      <c r="H8" s="99">
        <v>40808.315714392927</v>
      </c>
      <c r="I8" s="99">
        <v>36212.857221743696</v>
      </c>
      <c r="J8" s="99" t="s">
        <v>107</v>
      </c>
      <c r="K8" s="99" t="s">
        <v>107</v>
      </c>
      <c r="L8" s="99">
        <v>56038.813617028849</v>
      </c>
      <c r="M8" s="99">
        <v>47919.857121112756</v>
      </c>
      <c r="N8" s="90"/>
      <c r="O8" s="90"/>
      <c r="P8" s="90"/>
      <c r="Q8" s="90"/>
      <c r="R8" s="90"/>
    </row>
    <row r="9" spans="1:18" ht="12.75" customHeight="1">
      <c r="A9" s="88"/>
      <c r="B9" s="87" t="s">
        <v>143</v>
      </c>
      <c r="C9" s="90"/>
      <c r="D9" s="90"/>
      <c r="E9" s="99">
        <v>51209.989898988177</v>
      </c>
      <c r="F9" s="99">
        <v>54390.119800503904</v>
      </c>
      <c r="G9" s="99">
        <v>47228.14695226647</v>
      </c>
      <c r="H9" s="99">
        <v>46789.46348808625</v>
      </c>
      <c r="I9" s="99">
        <v>39955.016984901013</v>
      </c>
      <c r="J9" s="99" t="s">
        <v>107</v>
      </c>
      <c r="K9" s="99" t="s">
        <v>107</v>
      </c>
      <c r="L9" s="99">
        <v>69577.781982118628</v>
      </c>
      <c r="M9" s="99">
        <v>54864.364189117274</v>
      </c>
      <c r="N9" s="90"/>
      <c r="O9" s="90"/>
      <c r="P9" s="90"/>
      <c r="Q9" s="90"/>
      <c r="R9" s="90"/>
    </row>
    <row r="10" spans="1:18" ht="21" customHeight="1">
      <c r="A10" s="82" t="s">
        <v>101</v>
      </c>
      <c r="B10" s="87"/>
      <c r="C10" s="90"/>
      <c r="D10" s="90"/>
      <c r="E10" s="99"/>
      <c r="F10" s="99"/>
      <c r="G10" s="99"/>
      <c r="H10" s="99"/>
      <c r="I10" s="99"/>
      <c r="J10" s="99"/>
      <c r="K10" s="99"/>
      <c r="L10" s="99"/>
      <c r="M10" s="99"/>
      <c r="N10" s="90"/>
      <c r="O10" s="90"/>
      <c r="P10" s="90"/>
      <c r="Q10" s="90"/>
      <c r="R10" s="90"/>
    </row>
    <row r="11" spans="1:18">
      <c r="A11" s="88"/>
      <c r="B11" s="87" t="s">
        <v>140</v>
      </c>
      <c r="C11" s="90"/>
      <c r="D11" s="90"/>
      <c r="E11" s="99">
        <v>49142.341235860411</v>
      </c>
      <c r="F11" s="99">
        <v>56210.87959241421</v>
      </c>
      <c r="G11" s="99">
        <v>44909.680193582884</v>
      </c>
      <c r="H11" s="99">
        <v>42913.970594731509</v>
      </c>
      <c r="I11" s="99">
        <v>37102.199140575081</v>
      </c>
      <c r="J11" s="99" t="s">
        <v>107</v>
      </c>
      <c r="K11" s="99" t="s">
        <v>107</v>
      </c>
      <c r="L11" s="99">
        <v>54826.082929479766</v>
      </c>
      <c r="M11" s="99">
        <v>50334.878167415212</v>
      </c>
      <c r="N11" s="90"/>
      <c r="O11" s="90"/>
      <c r="P11" s="90"/>
      <c r="Q11" s="90"/>
      <c r="R11" s="90"/>
    </row>
    <row r="12" spans="1:18" ht="12.75" customHeight="1">
      <c r="A12" s="88"/>
      <c r="B12" s="87" t="s">
        <v>141</v>
      </c>
      <c r="C12" s="90"/>
      <c r="D12" s="90"/>
      <c r="E12" s="99">
        <v>56385.572496630564</v>
      </c>
      <c r="F12" s="99">
        <v>60167.261387477425</v>
      </c>
      <c r="G12" s="99">
        <v>48783.091940213897</v>
      </c>
      <c r="H12" s="99">
        <v>49283.455161702128</v>
      </c>
      <c r="I12" s="99">
        <v>40951.723833546326</v>
      </c>
      <c r="J12" s="99" t="s">
        <v>107</v>
      </c>
      <c r="K12" s="99" t="s">
        <v>107</v>
      </c>
      <c r="L12" s="99">
        <v>67899.208819653169</v>
      </c>
      <c r="M12" s="99">
        <v>57508.551019962833</v>
      </c>
      <c r="N12" s="90"/>
      <c r="O12" s="90"/>
      <c r="P12" s="90"/>
      <c r="Q12" s="90"/>
      <c r="R12" s="90"/>
    </row>
    <row r="13" spans="1:18" ht="21" customHeight="1">
      <c r="A13" s="88"/>
      <c r="B13" s="87" t="s">
        <v>142</v>
      </c>
      <c r="C13" s="90"/>
      <c r="D13" s="90"/>
      <c r="E13" s="99">
        <v>52478.842022049779</v>
      </c>
      <c r="F13" s="99">
        <v>58841.404066364856</v>
      </c>
      <c r="G13" s="99">
        <v>49182.505406627148</v>
      </c>
      <c r="H13" s="99">
        <v>47482.482435878177</v>
      </c>
      <c r="I13" s="99">
        <v>40988.625036205252</v>
      </c>
      <c r="J13" s="99" t="s">
        <v>107</v>
      </c>
      <c r="K13" s="99" t="s">
        <v>107</v>
      </c>
      <c r="L13" s="99">
        <v>64779.835406236482</v>
      </c>
      <c r="M13" s="99">
        <v>55479.739634426143</v>
      </c>
      <c r="N13" s="90"/>
      <c r="O13" s="90"/>
      <c r="P13" s="90"/>
      <c r="Q13" s="90"/>
      <c r="R13" s="90"/>
    </row>
    <row r="14" spans="1:18">
      <c r="A14" s="88"/>
      <c r="B14" s="87" t="s">
        <v>143</v>
      </c>
      <c r="C14" s="90"/>
      <c r="D14" s="90"/>
      <c r="E14" s="99">
        <v>60213.849746625769</v>
      </c>
      <c r="F14" s="99">
        <v>62982.934345416761</v>
      </c>
      <c r="G14" s="99">
        <v>53424.443744856369</v>
      </c>
      <c r="H14" s="99">
        <v>54530.046082060791</v>
      </c>
      <c r="I14" s="99">
        <v>45241.384383703218</v>
      </c>
      <c r="J14" s="99" t="s">
        <v>107</v>
      </c>
      <c r="K14" s="99" t="s">
        <v>107</v>
      </c>
      <c r="L14" s="99">
        <v>80226.405691035747</v>
      </c>
      <c r="M14" s="99">
        <v>63386.652625417315</v>
      </c>
      <c r="N14" s="90"/>
      <c r="O14" s="90"/>
      <c r="P14" s="90"/>
      <c r="Q14" s="90"/>
      <c r="R14" s="90"/>
    </row>
    <row r="15" spans="1:18" ht="21" customHeight="1">
      <c r="A15" s="82" t="s">
        <v>130</v>
      </c>
      <c r="B15" s="91"/>
      <c r="C15" s="91"/>
      <c r="D15" s="91"/>
      <c r="E15" s="98"/>
      <c r="F15" s="98"/>
      <c r="G15" s="98"/>
      <c r="H15" s="98"/>
      <c r="I15" s="98"/>
      <c r="J15" s="99"/>
      <c r="K15" s="99"/>
      <c r="L15" s="98"/>
      <c r="M15" s="98"/>
      <c r="N15" s="91"/>
      <c r="O15" s="91"/>
      <c r="P15" s="91"/>
      <c r="Q15" s="87"/>
      <c r="R15" s="87"/>
    </row>
    <row r="16" spans="1:18" ht="14.25" customHeight="1">
      <c r="B16" s="92" t="s">
        <v>166</v>
      </c>
      <c r="C16" s="91"/>
      <c r="D16" s="91"/>
      <c r="E16" s="101">
        <v>4.9660583039719599</v>
      </c>
      <c r="F16" s="101">
        <v>5.1738009820665694</v>
      </c>
      <c r="G16" s="101">
        <v>6.4029107277275781</v>
      </c>
      <c r="H16" s="101">
        <v>6.837718622366256</v>
      </c>
      <c r="I16" s="101">
        <v>5.8935795733894585</v>
      </c>
      <c r="J16" s="99" t="s">
        <v>107</v>
      </c>
      <c r="K16" s="99" t="s">
        <v>107</v>
      </c>
      <c r="L16" s="101">
        <v>5.8716833924821845</v>
      </c>
      <c r="M16" s="101">
        <v>5.7319471873557912</v>
      </c>
      <c r="N16" s="91"/>
      <c r="O16" s="91"/>
      <c r="P16" s="91"/>
      <c r="Q16" s="87"/>
      <c r="R16" s="87"/>
    </row>
    <row r="17" spans="1:18">
      <c r="A17" s="93"/>
      <c r="B17" s="92" t="s">
        <v>95</v>
      </c>
      <c r="C17" s="92"/>
      <c r="D17" s="92"/>
      <c r="E17" s="101">
        <v>42.187780243657762</v>
      </c>
      <c r="F17" s="101">
        <v>70.606203826596641</v>
      </c>
      <c r="G17" s="101">
        <v>39.211641213607869</v>
      </c>
      <c r="H17" s="101">
        <v>69.189253381598817</v>
      </c>
      <c r="I17" s="101">
        <v>48.605556282827187</v>
      </c>
      <c r="J17" s="99" t="s">
        <v>107</v>
      </c>
      <c r="K17" s="99" t="s">
        <v>107</v>
      </c>
      <c r="L17" s="101">
        <v>51.190534048601961</v>
      </c>
      <c r="M17" s="101">
        <v>53.114491524680417</v>
      </c>
      <c r="N17" s="92"/>
      <c r="O17" s="92"/>
      <c r="P17" s="92"/>
      <c r="Q17" s="92"/>
      <c r="R17" s="92"/>
    </row>
    <row r="18" spans="1:18">
      <c r="A18" s="93"/>
      <c r="B18" s="92" t="s">
        <v>96</v>
      </c>
      <c r="C18" s="92"/>
      <c r="D18" s="92"/>
      <c r="E18" s="101">
        <v>8.4470908419034636</v>
      </c>
      <c r="F18" s="101">
        <v>6.7378216656142769</v>
      </c>
      <c r="G18" s="101">
        <v>8.9333965213584587</v>
      </c>
      <c r="H18" s="101">
        <v>11.436995587452639</v>
      </c>
      <c r="I18" s="101">
        <v>8.2127997090110085</v>
      </c>
      <c r="J18" s="99" t="s">
        <v>107</v>
      </c>
      <c r="K18" s="99" t="s">
        <v>107</v>
      </c>
      <c r="L18" s="101">
        <v>9.7747563584247263</v>
      </c>
      <c r="M18" s="101">
        <v>8.5983734473435316</v>
      </c>
      <c r="N18" s="92"/>
      <c r="O18" s="92"/>
      <c r="P18" s="92"/>
      <c r="Q18" s="92"/>
      <c r="R18" s="92"/>
    </row>
    <row r="19" spans="1:18">
      <c r="A19" s="93"/>
      <c r="B19" s="92" t="s">
        <v>145</v>
      </c>
      <c r="C19" s="92"/>
      <c r="D19" s="92"/>
      <c r="E19" s="101">
        <v>7.0379168445845268</v>
      </c>
      <c r="F19" s="101">
        <v>6.150856602589557</v>
      </c>
      <c r="G19" s="101">
        <v>7.2757890676652819</v>
      </c>
      <c r="H19" s="101">
        <v>9.81463475906261</v>
      </c>
      <c r="I19" s="101">
        <v>7.0256819566068325</v>
      </c>
      <c r="J19" s="99" t="s">
        <v>107</v>
      </c>
      <c r="K19" s="99" t="s">
        <v>107</v>
      </c>
      <c r="L19" s="101">
        <v>8.2075389921386748</v>
      </c>
      <c r="M19" s="101">
        <v>7.4003732252910037</v>
      </c>
      <c r="N19" s="92"/>
      <c r="O19" s="92"/>
      <c r="P19" s="92"/>
      <c r="Q19" s="92"/>
      <c r="R19" s="92"/>
    </row>
    <row r="20" spans="1:18" ht="21" customHeight="1">
      <c r="A20" s="82" t="s">
        <v>150</v>
      </c>
      <c r="B20" s="91"/>
      <c r="C20" s="92"/>
      <c r="D20" s="92"/>
      <c r="E20" s="98"/>
      <c r="F20" s="98"/>
      <c r="G20" s="98"/>
      <c r="H20" s="98"/>
      <c r="I20" s="98"/>
      <c r="J20" s="99"/>
      <c r="K20" s="99"/>
      <c r="L20" s="98"/>
      <c r="M20" s="98"/>
      <c r="N20" s="92"/>
      <c r="O20" s="92"/>
      <c r="P20" s="92"/>
      <c r="Q20" s="92"/>
      <c r="R20" s="92"/>
    </row>
    <row r="21" spans="1:18">
      <c r="A21" s="93"/>
      <c r="B21" s="92" t="s">
        <v>166</v>
      </c>
      <c r="C21" s="92"/>
      <c r="D21" s="92"/>
      <c r="E21" s="101">
        <v>6.4098907199980646</v>
      </c>
      <c r="F21" s="101">
        <v>5.780541372066164</v>
      </c>
      <c r="G21" s="101">
        <v>7.406166231933053</v>
      </c>
      <c r="H21" s="101">
        <v>9.5647602638517171</v>
      </c>
      <c r="I21" s="101">
        <v>7.5947740657620981</v>
      </c>
      <c r="J21" s="99" t="s">
        <v>107</v>
      </c>
      <c r="K21" s="99" t="s">
        <v>107</v>
      </c>
      <c r="L21" s="101">
        <v>8.3241656141779714</v>
      </c>
      <c r="M21" s="101">
        <v>7.2107758548237948</v>
      </c>
      <c r="N21" s="92"/>
      <c r="O21" s="92"/>
      <c r="P21" s="92"/>
      <c r="Q21" s="92"/>
      <c r="R21" s="92"/>
    </row>
    <row r="22" spans="1:18">
      <c r="A22" s="93"/>
      <c r="B22" s="92" t="s">
        <v>95</v>
      </c>
      <c r="C22" s="92"/>
      <c r="D22" s="92"/>
      <c r="E22" s="101">
        <v>49.876429719899392</v>
      </c>
      <c r="F22" s="101">
        <v>85.066241262600087</v>
      </c>
      <c r="G22" s="101">
        <v>42.991061007313682</v>
      </c>
      <c r="H22" s="101">
        <v>148.95901643946115</v>
      </c>
      <c r="I22" s="101">
        <v>79.413668335537707</v>
      </c>
      <c r="J22" s="99" t="s">
        <v>107</v>
      </c>
      <c r="K22" s="99" t="s">
        <v>107</v>
      </c>
      <c r="L22" s="101">
        <v>88.336669667225038</v>
      </c>
      <c r="M22" s="101">
        <v>73.302214187416823</v>
      </c>
      <c r="N22" s="92"/>
      <c r="O22" s="92"/>
      <c r="P22" s="92"/>
      <c r="Q22" s="92"/>
      <c r="R22" s="92"/>
    </row>
    <row r="23" spans="1:18">
      <c r="A23" s="93"/>
      <c r="B23" s="92" t="s">
        <v>96</v>
      </c>
      <c r="C23" s="92"/>
      <c r="D23" s="92"/>
      <c r="E23" s="101">
        <v>9.2198947691715212</v>
      </c>
      <c r="F23" s="101">
        <v>7.3070759135051366</v>
      </c>
      <c r="G23" s="101">
        <v>9.6008117398224453</v>
      </c>
      <c r="H23" s="101">
        <v>12.53853451806798</v>
      </c>
      <c r="I23" s="101">
        <v>8.8710297733174368</v>
      </c>
      <c r="J23" s="99" t="s">
        <v>107</v>
      </c>
      <c r="K23" s="99" t="s">
        <v>107</v>
      </c>
      <c r="L23" s="101">
        <v>10.896460586289276</v>
      </c>
      <c r="M23" s="101">
        <v>9.3906263979728983</v>
      </c>
      <c r="N23" s="92"/>
      <c r="O23" s="92"/>
      <c r="P23" s="92"/>
      <c r="Q23" s="92"/>
      <c r="R23" s="92"/>
    </row>
    <row r="24" spans="1:18">
      <c r="A24" s="93"/>
      <c r="B24" s="92" t="s">
        <v>145</v>
      </c>
      <c r="C24" s="92"/>
      <c r="D24" s="92"/>
      <c r="E24" s="101">
        <v>7.7814557412025787</v>
      </c>
      <c r="F24" s="101">
        <v>6.7290587973293139</v>
      </c>
      <c r="G24" s="101">
        <v>7.848153367934902</v>
      </c>
      <c r="H24" s="101">
        <v>11.565053205635405</v>
      </c>
      <c r="I24" s="101">
        <v>7.9796502825924058</v>
      </c>
      <c r="J24" s="99" t="s">
        <v>107</v>
      </c>
      <c r="K24" s="99" t="s">
        <v>107</v>
      </c>
      <c r="L24" s="101">
        <v>9.6999564247736139</v>
      </c>
      <c r="M24" s="101">
        <v>8.3242237502703382</v>
      </c>
      <c r="N24" s="92"/>
      <c r="O24" s="92"/>
      <c r="P24" s="92"/>
      <c r="Q24" s="92"/>
      <c r="R24" s="92"/>
    </row>
    <row r="25" spans="1:18" ht="21" customHeight="1">
      <c r="A25" s="88" t="s">
        <v>148</v>
      </c>
      <c r="B25" s="90"/>
      <c r="C25" s="90"/>
      <c r="D25" s="90"/>
      <c r="E25" s="99"/>
      <c r="F25" s="99"/>
      <c r="G25" s="99"/>
      <c r="H25" s="99"/>
      <c r="I25" s="99"/>
      <c r="J25" s="99"/>
      <c r="K25" s="99"/>
      <c r="L25" s="100"/>
      <c r="M25" s="100"/>
      <c r="N25" s="87"/>
      <c r="O25" s="87"/>
      <c r="P25" s="87"/>
      <c r="Q25" s="87"/>
      <c r="R25" s="87"/>
    </row>
    <row r="26" spans="1:18">
      <c r="A26" s="88"/>
      <c r="B26" s="90" t="s">
        <v>97</v>
      </c>
      <c r="C26" s="90"/>
      <c r="D26" s="90"/>
      <c r="E26" s="99">
        <v>41862471.799889997</v>
      </c>
      <c r="F26" s="99">
        <v>89573423.501630008</v>
      </c>
      <c r="G26" s="99">
        <v>41900720.544170007</v>
      </c>
      <c r="H26" s="99">
        <v>44151813.089900002</v>
      </c>
      <c r="I26" s="99">
        <v>12498825.140999999</v>
      </c>
      <c r="J26" s="99" t="s">
        <v>107</v>
      </c>
      <c r="K26" s="99" t="s">
        <v>107</v>
      </c>
      <c r="L26" s="99">
        <v>105808680.62199998</v>
      </c>
      <c r="M26" s="99">
        <v>335795934.69859004</v>
      </c>
      <c r="N26" s="90"/>
      <c r="O26" s="90"/>
      <c r="P26" s="90"/>
      <c r="Q26" s="90"/>
      <c r="R26" s="90"/>
    </row>
    <row r="27" spans="1:18">
      <c r="A27" s="88"/>
      <c r="B27" s="90" t="s">
        <v>102</v>
      </c>
      <c r="C27" s="90"/>
      <c r="D27" s="90"/>
      <c r="E27" s="99">
        <v>34272296.479999997</v>
      </c>
      <c r="F27" s="99">
        <v>80625480.162</v>
      </c>
      <c r="G27" s="99">
        <v>37113983.881999999</v>
      </c>
      <c r="H27" s="99">
        <v>36402491.25</v>
      </c>
      <c r="I27" s="99">
        <v>10259907.181</v>
      </c>
      <c r="J27" s="99" t="s">
        <v>107</v>
      </c>
      <c r="K27" s="99" t="s">
        <v>107</v>
      </c>
      <c r="L27" s="99">
        <v>82050723.321999997</v>
      </c>
      <c r="M27" s="99">
        <v>280724882.27699995</v>
      </c>
      <c r="N27" s="90"/>
      <c r="O27" s="90"/>
      <c r="P27" s="90"/>
      <c r="Q27" s="90"/>
      <c r="R27" s="90"/>
    </row>
    <row r="28" spans="1:18">
      <c r="A28" s="88"/>
      <c r="B28" s="90" t="s">
        <v>205</v>
      </c>
      <c r="C28" s="90"/>
      <c r="D28" s="90"/>
      <c r="E28" s="99">
        <v>5577610.6599000003</v>
      </c>
      <c r="F28" s="99">
        <v>5677740.2616999997</v>
      </c>
      <c r="G28" s="99">
        <v>3207994.3487</v>
      </c>
      <c r="H28" s="99">
        <v>5335399.7999</v>
      </c>
      <c r="I28" s="99">
        <v>1060237.02</v>
      </c>
      <c r="J28" s="99" t="s">
        <v>107</v>
      </c>
      <c r="K28" s="99" t="s">
        <v>107</v>
      </c>
      <c r="L28" s="99">
        <v>19823441.57</v>
      </c>
      <c r="M28" s="99">
        <v>40682423.6602</v>
      </c>
      <c r="N28" s="90"/>
      <c r="O28" s="90"/>
      <c r="P28" s="90"/>
      <c r="Q28" s="90"/>
      <c r="R28" s="90"/>
    </row>
    <row r="29" spans="1:18">
      <c r="A29" s="88"/>
      <c r="B29" s="90" t="s">
        <v>24</v>
      </c>
      <c r="C29" s="90"/>
      <c r="D29" s="90"/>
      <c r="E29" s="99">
        <v>1297827.54</v>
      </c>
      <c r="F29" s="99">
        <v>839655.70302999998</v>
      </c>
      <c r="G29" s="99">
        <v>191466.56017000001</v>
      </c>
      <c r="H29" s="99">
        <v>1022674.43</v>
      </c>
      <c r="I29" s="99">
        <v>642665.82999999996</v>
      </c>
      <c r="J29" s="99" t="s">
        <v>107</v>
      </c>
      <c r="K29" s="99" t="s">
        <v>107</v>
      </c>
      <c r="L29" s="99">
        <v>3925594.77</v>
      </c>
      <c r="M29" s="99">
        <v>7919884.8332000002</v>
      </c>
      <c r="N29" s="90"/>
      <c r="O29" s="90"/>
      <c r="P29" s="90"/>
      <c r="Q29" s="90"/>
      <c r="R29" s="90"/>
    </row>
    <row r="30" spans="1:18">
      <c r="A30" s="88"/>
      <c r="B30" s="90" t="s">
        <v>103</v>
      </c>
      <c r="C30" s="90"/>
      <c r="D30" s="90"/>
      <c r="E30" s="99">
        <v>714737.11999000004</v>
      </c>
      <c r="F30" s="99">
        <v>2430547.3749000002</v>
      </c>
      <c r="G30" s="99">
        <v>1387275.7533</v>
      </c>
      <c r="H30" s="99">
        <v>1391247.61</v>
      </c>
      <c r="I30" s="99">
        <v>536015.11</v>
      </c>
      <c r="J30" s="99" t="s">
        <v>107</v>
      </c>
      <c r="K30" s="99" t="s">
        <v>107</v>
      </c>
      <c r="L30" s="99">
        <v>8920.9599999999991</v>
      </c>
      <c r="M30" s="99">
        <v>6468743.9281900013</v>
      </c>
      <c r="N30" s="90"/>
      <c r="O30" s="90"/>
      <c r="P30" s="90"/>
      <c r="Q30" s="90"/>
      <c r="R30" s="90"/>
    </row>
    <row r="31" spans="1:18" ht="21" customHeight="1">
      <c r="A31" s="88" t="s">
        <v>149</v>
      </c>
      <c r="B31" s="90"/>
      <c r="C31" s="90"/>
      <c r="D31" s="90"/>
      <c r="E31" s="99"/>
      <c r="F31" s="99"/>
      <c r="G31" s="99"/>
      <c r="H31" s="99"/>
      <c r="I31" s="99"/>
      <c r="J31" s="99"/>
      <c r="K31" s="99"/>
      <c r="L31" s="99"/>
      <c r="M31" s="99"/>
      <c r="N31" s="90"/>
      <c r="O31" s="90"/>
      <c r="P31" s="90"/>
      <c r="Q31" s="90"/>
      <c r="R31" s="90"/>
    </row>
    <row r="32" spans="1:18" ht="12.75" customHeight="1">
      <c r="A32" s="88"/>
      <c r="B32" s="90" t="s">
        <v>97</v>
      </c>
      <c r="C32" s="90"/>
      <c r="D32" s="90"/>
      <c r="E32" s="99">
        <v>49175297.648950003</v>
      </c>
      <c r="F32" s="99">
        <v>103696612.35169999</v>
      </c>
      <c r="G32" s="99">
        <v>47326208.543569997</v>
      </c>
      <c r="H32" s="99">
        <v>51402700.099199995</v>
      </c>
      <c r="I32" s="99">
        <v>14138351.14065</v>
      </c>
      <c r="J32" s="99" t="s">
        <v>107</v>
      </c>
      <c r="K32" s="99" t="s">
        <v>107</v>
      </c>
      <c r="L32" s="99">
        <v>121917246.14799999</v>
      </c>
      <c r="M32" s="99">
        <v>387656415.93206996</v>
      </c>
      <c r="N32" s="90"/>
      <c r="O32" s="90"/>
      <c r="P32" s="90"/>
      <c r="Q32" s="90"/>
      <c r="R32" s="90"/>
    </row>
    <row r="33" spans="1:18">
      <c r="A33" s="88"/>
      <c r="B33" s="90" t="s">
        <v>102</v>
      </c>
      <c r="C33" s="90"/>
      <c r="D33" s="90"/>
      <c r="E33" s="99">
        <v>40837285.567000002</v>
      </c>
      <c r="F33" s="99">
        <v>93366271.003000006</v>
      </c>
      <c r="G33" s="99">
        <v>41990550.980999999</v>
      </c>
      <c r="H33" s="99">
        <v>42356088.976999998</v>
      </c>
      <c r="I33" s="99">
        <v>11612988.331</v>
      </c>
      <c r="J33" s="99" t="s">
        <v>107</v>
      </c>
      <c r="K33" s="99" t="s">
        <v>107</v>
      </c>
      <c r="L33" s="99">
        <v>94849123.467999995</v>
      </c>
      <c r="M33" s="99">
        <v>325012308.32700002</v>
      </c>
      <c r="N33" s="90"/>
      <c r="O33" s="90"/>
      <c r="P33" s="90"/>
      <c r="Q33" s="90"/>
      <c r="R33" s="90"/>
    </row>
    <row r="34" spans="1:18">
      <c r="A34" s="88"/>
      <c r="B34" s="90" t="s">
        <v>205</v>
      </c>
      <c r="C34" s="90"/>
      <c r="D34" s="90"/>
      <c r="E34" s="99">
        <v>6019125.1776999999</v>
      </c>
      <c r="F34" s="99">
        <v>6571550.1616000002</v>
      </c>
      <c r="G34" s="99">
        <v>3621639.9830999998</v>
      </c>
      <c r="H34" s="99">
        <v>6286681.2675999999</v>
      </c>
      <c r="I34" s="99">
        <v>1204901.2289</v>
      </c>
      <c r="J34" s="99" t="s">
        <v>107</v>
      </c>
      <c r="K34" s="99" t="s">
        <v>107</v>
      </c>
      <c r="L34" s="99">
        <v>22616507.789999999</v>
      </c>
      <c r="M34" s="99">
        <v>46320405.608899996</v>
      </c>
      <c r="N34" s="90"/>
      <c r="O34" s="90"/>
      <c r="P34" s="90"/>
      <c r="Q34" s="90"/>
      <c r="R34" s="90"/>
    </row>
    <row r="35" spans="1:18">
      <c r="A35" s="88"/>
      <c r="B35" s="90" t="s">
        <v>24</v>
      </c>
      <c r="C35" s="90"/>
      <c r="D35" s="90"/>
      <c r="E35" s="99">
        <v>1424791.7814</v>
      </c>
      <c r="F35" s="99">
        <v>1026958.9216</v>
      </c>
      <c r="G35" s="99">
        <v>213630.54947</v>
      </c>
      <c r="H35" s="99">
        <v>1126175.0848999999</v>
      </c>
      <c r="I35" s="99">
        <v>732262.36609999998</v>
      </c>
      <c r="J35" s="99" t="s">
        <v>107</v>
      </c>
      <c r="K35" s="99" t="s">
        <v>107</v>
      </c>
      <c r="L35" s="99">
        <v>4442143.03</v>
      </c>
      <c r="M35" s="99">
        <v>8965961.7334700003</v>
      </c>
      <c r="N35" s="90"/>
      <c r="O35" s="90"/>
      <c r="P35" s="90"/>
      <c r="Q35" s="90"/>
      <c r="R35" s="90"/>
    </row>
    <row r="36" spans="1:18">
      <c r="A36" s="88"/>
      <c r="B36" s="90" t="s">
        <v>103</v>
      </c>
      <c r="C36" s="90"/>
      <c r="D36" s="90"/>
      <c r="E36" s="99">
        <v>894095.12285000004</v>
      </c>
      <c r="F36" s="99">
        <v>2731832.2655000002</v>
      </c>
      <c r="G36" s="99">
        <v>1500387.03</v>
      </c>
      <c r="H36" s="99">
        <v>1633754.7697000001</v>
      </c>
      <c r="I36" s="99">
        <v>588199.21464999998</v>
      </c>
      <c r="J36" s="99" t="s">
        <v>107</v>
      </c>
      <c r="K36" s="99" t="s">
        <v>107</v>
      </c>
      <c r="L36" s="99">
        <v>9471.86</v>
      </c>
      <c r="M36" s="99">
        <v>7357740.2626999998</v>
      </c>
      <c r="N36" s="90"/>
      <c r="O36" s="90"/>
      <c r="P36" s="90"/>
      <c r="Q36" s="90"/>
      <c r="R36" s="90"/>
    </row>
    <row r="37" spans="1:18" ht="21" customHeight="1">
      <c r="A37" s="88" t="s">
        <v>104</v>
      </c>
      <c r="C37" s="87"/>
      <c r="D37" s="87"/>
      <c r="E37" s="100"/>
      <c r="F37" s="100"/>
      <c r="G37" s="100"/>
      <c r="H37" s="100"/>
      <c r="I37" s="100"/>
      <c r="J37" s="99"/>
      <c r="K37" s="99"/>
      <c r="L37" s="100"/>
      <c r="M37" s="99"/>
      <c r="N37" s="87"/>
      <c r="O37" s="87"/>
      <c r="P37" s="87"/>
      <c r="Q37" s="87"/>
      <c r="R37" s="87"/>
    </row>
    <row r="38" spans="1:18" ht="12.75" customHeight="1">
      <c r="A38" s="88"/>
      <c r="B38" s="95" t="s">
        <v>173</v>
      </c>
      <c r="C38" s="87"/>
      <c r="D38" s="87"/>
      <c r="E38" s="103">
        <v>855</v>
      </c>
      <c r="F38" s="103">
        <v>1688</v>
      </c>
      <c r="G38" s="103">
        <v>955</v>
      </c>
      <c r="H38" s="103">
        <v>1006</v>
      </c>
      <c r="I38" s="103">
        <v>319</v>
      </c>
      <c r="J38" s="99" t="s">
        <v>107</v>
      </c>
      <c r="K38" s="99" t="s">
        <v>107</v>
      </c>
      <c r="L38" s="103">
        <v>1784</v>
      </c>
      <c r="M38" s="103">
        <v>6607</v>
      </c>
      <c r="N38" s="87"/>
      <c r="O38" s="87"/>
      <c r="P38" s="87"/>
      <c r="Q38" s="87"/>
      <c r="R38" s="87"/>
    </row>
    <row r="39" spans="1:18" ht="12.75" customHeight="1">
      <c r="A39" s="94"/>
      <c r="B39" s="95" t="s">
        <v>174</v>
      </c>
      <c r="C39" s="97"/>
      <c r="D39" s="97"/>
      <c r="E39" s="103">
        <v>831</v>
      </c>
      <c r="F39" s="103">
        <v>1661</v>
      </c>
      <c r="G39" s="103">
        <v>935</v>
      </c>
      <c r="H39" s="103">
        <v>987</v>
      </c>
      <c r="I39" s="103">
        <v>313</v>
      </c>
      <c r="J39" s="99" t="s">
        <v>107</v>
      </c>
      <c r="K39" s="99" t="s">
        <v>107</v>
      </c>
      <c r="L39" s="103">
        <v>1730</v>
      </c>
      <c r="M39" s="103">
        <v>6457</v>
      </c>
      <c r="N39" s="97"/>
      <c r="O39" s="97"/>
      <c r="P39" s="92"/>
      <c r="Q39" s="95"/>
      <c r="R39" s="95"/>
    </row>
    <row r="40" spans="1:18">
      <c r="A40" s="94"/>
      <c r="B40" s="95" t="s">
        <v>105</v>
      </c>
      <c r="E40" s="103">
        <v>778.16666667000004</v>
      </c>
      <c r="F40" s="103">
        <v>1586.7444444</v>
      </c>
      <c r="G40" s="103">
        <v>853.77006790999997</v>
      </c>
      <c r="H40" s="103">
        <v>892.03611108999996</v>
      </c>
      <c r="I40" s="103">
        <v>283.32222222000001</v>
      </c>
      <c r="J40" s="99" t="s">
        <v>107</v>
      </c>
      <c r="K40" s="99" t="s">
        <v>107</v>
      </c>
      <c r="L40" s="103">
        <v>1464.1766666000001</v>
      </c>
      <c r="M40" s="103">
        <v>5858.2161788900003</v>
      </c>
    </row>
    <row r="41" spans="1:18" ht="21" customHeight="1">
      <c r="A41" s="94" t="s">
        <v>110</v>
      </c>
      <c r="B41" s="95"/>
      <c r="E41" s="102"/>
      <c r="F41" s="102"/>
      <c r="G41" s="102"/>
      <c r="H41" s="102"/>
      <c r="I41" s="102"/>
      <c r="J41" s="99"/>
      <c r="K41" s="99"/>
      <c r="L41" s="102"/>
      <c r="M41" s="102"/>
    </row>
    <row r="42" spans="1:18" ht="12.75" customHeight="1">
      <c r="B42" s="89" t="s">
        <v>146</v>
      </c>
      <c r="J42" s="99"/>
      <c r="K42" s="99"/>
    </row>
    <row r="43" spans="1:18">
      <c r="B43" s="87" t="s">
        <v>165</v>
      </c>
      <c r="E43" s="101">
        <v>167.33593307500001</v>
      </c>
      <c r="F43" s="101">
        <v>321.04056684</v>
      </c>
      <c r="G43" s="101">
        <v>146.02733659100002</v>
      </c>
      <c r="H43" s="101">
        <v>144.34639014999999</v>
      </c>
      <c r="I43" s="101">
        <v>53.108640699999995</v>
      </c>
      <c r="J43" s="99" t="s">
        <v>107</v>
      </c>
      <c r="K43" s="99" t="s">
        <v>107</v>
      </c>
      <c r="L43" s="101">
        <v>294.63441476000003</v>
      </c>
      <c r="M43" s="103">
        <v>1126.493282116</v>
      </c>
      <c r="N43" s="102"/>
    </row>
    <row r="44" spans="1:18">
      <c r="A44" s="94"/>
      <c r="B44" s="95" t="s">
        <v>98</v>
      </c>
      <c r="E44" s="101">
        <v>19.697646930000001</v>
      </c>
      <c r="F44" s="101">
        <v>23.524844985000001</v>
      </c>
      <c r="G44" s="101">
        <v>23.844959585000002</v>
      </c>
      <c r="H44" s="101">
        <v>14.26522114</v>
      </c>
      <c r="I44" s="101">
        <v>6.4395930000000003</v>
      </c>
      <c r="J44" s="99" t="s">
        <v>107</v>
      </c>
      <c r="K44" s="99" t="s">
        <v>107</v>
      </c>
      <c r="L44" s="101">
        <v>33.795310639999997</v>
      </c>
      <c r="M44" s="103">
        <v>121.56757628</v>
      </c>
      <c r="N44" s="102"/>
    </row>
    <row r="45" spans="1:18">
      <c r="A45" s="94"/>
      <c r="B45" s="95" t="s">
        <v>99</v>
      </c>
      <c r="E45" s="101">
        <v>98.377064430000004</v>
      </c>
      <c r="F45" s="101">
        <v>246.51884279999999</v>
      </c>
      <c r="G45" s="101">
        <v>104.66343879</v>
      </c>
      <c r="H45" s="101">
        <v>86.298887890000003</v>
      </c>
      <c r="I45" s="101">
        <v>38.111242339999997</v>
      </c>
      <c r="J45" s="99" t="s">
        <v>107</v>
      </c>
      <c r="K45" s="99" t="s">
        <v>107</v>
      </c>
      <c r="L45" s="101">
        <v>176.98650857000001</v>
      </c>
      <c r="M45" s="103">
        <v>750.95598481999991</v>
      </c>
      <c r="N45" s="102"/>
    </row>
    <row r="46" spans="1:18">
      <c r="B46" s="95" t="s">
        <v>167</v>
      </c>
      <c r="E46" s="101">
        <v>118.07471136000001</v>
      </c>
      <c r="F46" s="101">
        <v>270.04368778499997</v>
      </c>
      <c r="G46" s="101">
        <v>128.50839837500001</v>
      </c>
      <c r="H46" s="101">
        <v>100.56410903</v>
      </c>
      <c r="I46" s="101">
        <v>44.550835339999999</v>
      </c>
      <c r="J46" s="99" t="s">
        <v>107</v>
      </c>
      <c r="K46" s="99" t="s">
        <v>107</v>
      </c>
      <c r="L46" s="101">
        <v>210.78181921000001</v>
      </c>
      <c r="M46" s="103">
        <v>872.52356110000017</v>
      </c>
      <c r="N46" s="102"/>
    </row>
    <row r="47" spans="1:18" ht="21" customHeight="1">
      <c r="B47" s="89" t="s">
        <v>147</v>
      </c>
      <c r="E47" s="101"/>
      <c r="F47" s="101"/>
      <c r="G47" s="101"/>
      <c r="H47" s="101"/>
      <c r="I47" s="101"/>
      <c r="J47" s="99"/>
      <c r="K47" s="99"/>
      <c r="L47" s="101"/>
      <c r="M47" s="101"/>
      <c r="N47" s="102"/>
    </row>
    <row r="48" spans="1:18">
      <c r="B48" s="87" t="s">
        <v>165</v>
      </c>
      <c r="E48" s="101">
        <v>129.64339585499999</v>
      </c>
      <c r="F48" s="101">
        <v>287.34332877999998</v>
      </c>
      <c r="G48" s="101">
        <v>126.24615363999999</v>
      </c>
      <c r="H48" s="101">
        <v>103.19129520999999</v>
      </c>
      <c r="I48" s="101">
        <v>41.21254922</v>
      </c>
      <c r="J48" s="99" t="s">
        <v>107</v>
      </c>
      <c r="K48" s="99" t="s">
        <v>107</v>
      </c>
      <c r="L48" s="101">
        <v>207.82863775000001</v>
      </c>
      <c r="M48" s="103">
        <v>895.465360455</v>
      </c>
      <c r="N48" s="102"/>
    </row>
    <row r="49" spans="1:14">
      <c r="B49" s="95" t="s">
        <v>98</v>
      </c>
      <c r="E49" s="101">
        <v>16.661176524999998</v>
      </c>
      <c r="F49" s="101">
        <v>19.525959714999999</v>
      </c>
      <c r="G49" s="101">
        <v>21.748707244999999</v>
      </c>
      <c r="H49" s="101">
        <v>6.6259835999999996</v>
      </c>
      <c r="I49" s="101">
        <v>3.9413870000000002</v>
      </c>
      <c r="J49" s="99" t="s">
        <v>107</v>
      </c>
      <c r="K49" s="99" t="s">
        <v>107</v>
      </c>
      <c r="L49" s="101">
        <v>19.584165970000001</v>
      </c>
      <c r="M49" s="103">
        <v>88.087380055000011</v>
      </c>
      <c r="N49" s="102"/>
    </row>
    <row r="50" spans="1:14">
      <c r="B50" s="95" t="s">
        <v>99</v>
      </c>
      <c r="E50" s="101">
        <v>90.131180540000003</v>
      </c>
      <c r="F50" s="101">
        <v>227.31391047</v>
      </c>
      <c r="G50" s="101">
        <v>97.387598604999994</v>
      </c>
      <c r="H50" s="101">
        <v>78.717333240000002</v>
      </c>
      <c r="I50" s="101">
        <v>35.283389640000003</v>
      </c>
      <c r="J50" s="99" t="s">
        <v>107</v>
      </c>
      <c r="K50" s="99" t="s">
        <v>107</v>
      </c>
      <c r="L50" s="101">
        <v>158.7671507</v>
      </c>
      <c r="M50" s="103">
        <v>687.60056319500006</v>
      </c>
      <c r="N50" s="102"/>
    </row>
    <row r="51" spans="1:14">
      <c r="B51" s="95" t="s">
        <v>167</v>
      </c>
      <c r="E51" s="101">
        <v>106.792357065</v>
      </c>
      <c r="F51" s="101">
        <v>246.839870185</v>
      </c>
      <c r="G51" s="101">
        <v>119.13630584999999</v>
      </c>
      <c r="H51" s="101">
        <v>85.34331684</v>
      </c>
      <c r="I51" s="101">
        <v>39.224776640000002</v>
      </c>
      <c r="J51" s="99" t="s">
        <v>107</v>
      </c>
      <c r="K51" s="99" t="s">
        <v>107</v>
      </c>
      <c r="L51" s="101">
        <v>178.35131667000002</v>
      </c>
      <c r="M51" s="103">
        <v>775.68794324999999</v>
      </c>
      <c r="N51" s="102"/>
    </row>
    <row r="52" spans="1:14">
      <c r="K52" s="99"/>
    </row>
    <row r="56" spans="1:14">
      <c r="A56" s="5" t="s">
        <v>168</v>
      </c>
    </row>
    <row r="57" spans="1:14">
      <c r="A57" s="5" t="s">
        <v>94</v>
      </c>
    </row>
    <row r="58" spans="1:14">
      <c r="A58" s="5" t="s">
        <v>226</v>
      </c>
    </row>
    <row r="59" spans="1:14">
      <c r="A59" s="6"/>
    </row>
  </sheetData>
  <hyperlinks>
    <hyperlink ref="G1" location="Contenu!A1" display="retour" xr:uid="{00000000-0004-0000-1900-000000000000}"/>
  </hyperlinks>
  <pageMargins left="0.70866141732283472" right="0.70866141732283472" top="0.74803149606299213" bottom="0.74803149606299213" header="0.31496062992125984" footer="0.31496062992125984"/>
  <pageSetup paperSize="9" scale="6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6">
    <tabColor theme="6" tint="0.39997558519241921"/>
    <pageSetUpPr fitToPage="1"/>
  </sheetPr>
  <dimension ref="A1:R58"/>
  <sheetViews>
    <sheetView zoomScale="84" zoomScaleNormal="84" workbookViewId="0">
      <pane ySplit="4" topLeftCell="A6" activePane="bottomLeft" state="frozen"/>
      <selection activeCell="C18" sqref="C18"/>
      <selection pane="bottomLeft" activeCell="P10" sqref="P10"/>
    </sheetView>
  </sheetViews>
  <sheetFormatPr baseColWidth="10" defaultColWidth="11.453125" defaultRowHeight="12.5"/>
  <cols>
    <col min="1" max="1" width="2.26953125" style="82" customWidth="1"/>
    <col min="2" max="2" width="47.7265625" style="5" customWidth="1"/>
    <col min="3" max="4" width="3.7265625" style="5" customWidth="1"/>
    <col min="5" max="12" width="10.7265625" style="5" customWidth="1"/>
    <col min="13" max="13" width="13.7265625" style="5" customWidth="1"/>
    <col min="14" max="14" width="10.7265625" style="5" customWidth="1"/>
    <col min="15" max="18" width="11.453125" style="5"/>
    <col min="19" max="16384" width="11.453125" style="65"/>
  </cols>
  <sheetData>
    <row r="1" spans="1:18" ht="13">
      <c r="A1" s="189" t="s">
        <v>253</v>
      </c>
      <c r="E1" s="65"/>
      <c r="G1" s="31" t="s">
        <v>54</v>
      </c>
    </row>
    <row r="2" spans="1:18">
      <c r="A2" s="82" t="s">
        <v>0</v>
      </c>
    </row>
    <row r="3" spans="1:18">
      <c r="A3" s="82" t="s">
        <v>0</v>
      </c>
      <c r="B3" s="38"/>
    </row>
    <row r="4" spans="1:18">
      <c r="A4" s="83"/>
      <c r="B4" s="84"/>
      <c r="C4" s="85"/>
      <c r="D4" s="85"/>
      <c r="E4" s="83" t="s">
        <v>36</v>
      </c>
      <c r="F4" s="83" t="s">
        <v>37</v>
      </c>
      <c r="G4" s="83" t="s">
        <v>38</v>
      </c>
      <c r="H4" s="83" t="s">
        <v>218</v>
      </c>
      <c r="I4" s="83" t="s">
        <v>39</v>
      </c>
      <c r="J4" s="83" t="s">
        <v>206</v>
      </c>
      <c r="K4" s="83" t="s">
        <v>207</v>
      </c>
      <c r="L4" s="83" t="s">
        <v>222</v>
      </c>
      <c r="M4" s="83" t="s">
        <v>106</v>
      </c>
      <c r="N4" s="85"/>
      <c r="O4" s="108"/>
      <c r="P4" s="108"/>
      <c r="Q4" s="86"/>
      <c r="R4" s="86"/>
    </row>
    <row r="5" spans="1:18">
      <c r="A5" s="82" t="s">
        <v>100</v>
      </c>
      <c r="B5" s="87"/>
      <c r="C5" s="87"/>
      <c r="D5" s="87"/>
      <c r="E5" s="100"/>
      <c r="F5" s="100"/>
      <c r="G5" s="100"/>
      <c r="H5" s="100"/>
      <c r="I5" s="100"/>
      <c r="J5" s="100"/>
      <c r="K5" s="100"/>
      <c r="L5" s="100"/>
      <c r="M5" s="100"/>
      <c r="N5" s="87"/>
      <c r="O5" s="87"/>
      <c r="P5" s="87"/>
      <c r="Q5" s="87"/>
      <c r="R5" s="87"/>
    </row>
    <row r="6" spans="1:18">
      <c r="A6" s="88"/>
      <c r="B6" s="87" t="s">
        <v>140</v>
      </c>
      <c r="C6" s="90"/>
      <c r="D6" s="90"/>
      <c r="E6" s="99" t="s">
        <v>107</v>
      </c>
      <c r="F6" s="99" t="s">
        <v>107</v>
      </c>
      <c r="G6" s="99" t="s">
        <v>107</v>
      </c>
      <c r="H6" s="99" t="s">
        <v>107</v>
      </c>
      <c r="I6" s="99" t="s">
        <v>107</v>
      </c>
      <c r="J6" s="99" t="s">
        <v>107</v>
      </c>
      <c r="K6" s="99" t="s">
        <v>107</v>
      </c>
      <c r="L6" s="99">
        <v>38092.148584795323</v>
      </c>
      <c r="M6" s="99">
        <v>38092.148584795323</v>
      </c>
      <c r="N6" s="90"/>
      <c r="O6" s="90"/>
      <c r="P6" s="90"/>
      <c r="Q6" s="90"/>
      <c r="R6" s="90"/>
    </row>
    <row r="7" spans="1:18" ht="12.75" customHeight="1">
      <c r="A7" s="88"/>
      <c r="B7" s="87" t="s">
        <v>141</v>
      </c>
      <c r="C7" s="90"/>
      <c r="D7" s="90"/>
      <c r="E7" s="99" t="s">
        <v>107</v>
      </c>
      <c r="F7" s="99" t="s">
        <v>107</v>
      </c>
      <c r="G7" s="99" t="s">
        <v>107</v>
      </c>
      <c r="H7" s="99" t="s">
        <v>107</v>
      </c>
      <c r="I7" s="99" t="s">
        <v>107</v>
      </c>
      <c r="J7" s="99" t="s">
        <v>107</v>
      </c>
      <c r="K7" s="99" t="s">
        <v>107</v>
      </c>
      <c r="L7" s="99">
        <v>47050.708245614034</v>
      </c>
      <c r="M7" s="99">
        <v>47050.708245614034</v>
      </c>
      <c r="N7" s="90"/>
      <c r="O7" s="90"/>
      <c r="P7" s="90"/>
      <c r="Q7" s="90"/>
      <c r="R7" s="90"/>
    </row>
    <row r="8" spans="1:18" ht="21" customHeight="1">
      <c r="A8" s="88"/>
      <c r="B8" s="87" t="s">
        <v>142</v>
      </c>
      <c r="C8" s="90"/>
      <c r="D8" s="90"/>
      <c r="E8" s="99" t="s">
        <v>107</v>
      </c>
      <c r="F8" s="99" t="s">
        <v>107</v>
      </c>
      <c r="G8" s="99" t="s">
        <v>107</v>
      </c>
      <c r="H8" s="99" t="s">
        <v>107</v>
      </c>
      <c r="I8" s="99" t="s">
        <v>107</v>
      </c>
      <c r="J8" s="99" t="s">
        <v>107</v>
      </c>
      <c r="K8" s="99" t="s">
        <v>107</v>
      </c>
      <c r="L8" s="99">
        <v>23751.487243254236</v>
      </c>
      <c r="M8" s="99">
        <v>23751.487243254236</v>
      </c>
      <c r="N8" s="90"/>
      <c r="O8" s="90"/>
      <c r="P8" s="90"/>
      <c r="Q8" s="90"/>
      <c r="R8" s="90"/>
    </row>
    <row r="9" spans="1:18" ht="12.75" customHeight="1">
      <c r="A9" s="88"/>
      <c r="B9" s="87" t="s">
        <v>143</v>
      </c>
      <c r="C9" s="90"/>
      <c r="D9" s="90"/>
      <c r="E9" s="99" t="s">
        <v>107</v>
      </c>
      <c r="F9" s="99" t="s">
        <v>107</v>
      </c>
      <c r="G9" s="99" t="s">
        <v>107</v>
      </c>
      <c r="H9" s="99" t="s">
        <v>107</v>
      </c>
      <c r="I9" s="99" t="s">
        <v>107</v>
      </c>
      <c r="J9" s="99" t="s">
        <v>107</v>
      </c>
      <c r="K9" s="99" t="s">
        <v>107</v>
      </c>
      <c r="L9" s="99">
        <v>29337.392040097318</v>
      </c>
      <c r="M9" s="99">
        <v>29337.392040097318</v>
      </c>
      <c r="N9" s="90"/>
      <c r="O9" s="90"/>
      <c r="P9" s="90"/>
      <c r="Q9" s="90"/>
      <c r="R9" s="90"/>
    </row>
    <row r="10" spans="1:18" ht="21" customHeight="1">
      <c r="A10" s="82" t="s">
        <v>101</v>
      </c>
      <c r="B10" s="87"/>
      <c r="C10" s="90"/>
      <c r="D10" s="90"/>
      <c r="E10" s="99"/>
      <c r="F10" s="99"/>
      <c r="G10" s="99"/>
      <c r="H10" s="99"/>
      <c r="I10" s="99"/>
      <c r="J10" s="99"/>
      <c r="K10" s="99"/>
      <c r="L10" s="99"/>
      <c r="M10" s="99"/>
      <c r="N10" s="90"/>
      <c r="O10" s="90"/>
      <c r="P10" s="90"/>
      <c r="Q10" s="90"/>
      <c r="R10" s="90"/>
    </row>
    <row r="11" spans="1:18">
      <c r="A11" s="88"/>
      <c r="B11" s="87" t="s">
        <v>140</v>
      </c>
      <c r="C11" s="90"/>
      <c r="D11" s="90"/>
      <c r="E11" s="99" t="s">
        <v>107</v>
      </c>
      <c r="F11" s="99" t="s">
        <v>107</v>
      </c>
      <c r="G11" s="99" t="s">
        <v>107</v>
      </c>
      <c r="H11" s="99" t="s">
        <v>107</v>
      </c>
      <c r="I11" s="99" t="s">
        <v>107</v>
      </c>
      <c r="J11" s="99" t="s">
        <v>107</v>
      </c>
      <c r="K11" s="99" t="s">
        <v>107</v>
      </c>
      <c r="L11" s="99">
        <v>42271.675070175443</v>
      </c>
      <c r="M11" s="99">
        <v>42271.675070175443</v>
      </c>
      <c r="N11" s="90"/>
      <c r="O11" s="90"/>
      <c r="P11" s="90"/>
      <c r="Q11" s="90"/>
      <c r="R11" s="90"/>
    </row>
    <row r="12" spans="1:18" ht="12.75" customHeight="1">
      <c r="A12" s="88"/>
      <c r="B12" s="87" t="s">
        <v>141</v>
      </c>
      <c r="C12" s="90"/>
      <c r="D12" s="90"/>
      <c r="E12" s="99" t="s">
        <v>107</v>
      </c>
      <c r="F12" s="99" t="s">
        <v>107</v>
      </c>
      <c r="G12" s="99" t="s">
        <v>107</v>
      </c>
      <c r="H12" s="99" t="s">
        <v>107</v>
      </c>
      <c r="I12" s="99" t="s">
        <v>107</v>
      </c>
      <c r="J12" s="99" t="s">
        <v>107</v>
      </c>
      <c r="K12" s="99" t="s">
        <v>107</v>
      </c>
      <c r="L12" s="99">
        <v>52097.604571929827</v>
      </c>
      <c r="M12" s="99">
        <v>52097.604571929827</v>
      </c>
      <c r="N12" s="90"/>
      <c r="O12" s="90"/>
      <c r="P12" s="90"/>
      <c r="Q12" s="90"/>
      <c r="R12" s="90"/>
    </row>
    <row r="13" spans="1:18" ht="21" customHeight="1">
      <c r="A13" s="88"/>
      <c r="B13" s="87" t="s">
        <v>142</v>
      </c>
      <c r="C13" s="90"/>
      <c r="D13" s="90"/>
      <c r="E13" s="99" t="s">
        <v>107</v>
      </c>
      <c r="F13" s="99" t="s">
        <v>107</v>
      </c>
      <c r="G13" s="99" t="s">
        <v>107</v>
      </c>
      <c r="H13" s="99" t="s">
        <v>107</v>
      </c>
      <c r="I13" s="99" t="s">
        <v>107</v>
      </c>
      <c r="J13" s="99" t="s">
        <v>107</v>
      </c>
      <c r="K13" s="99" t="s">
        <v>107</v>
      </c>
      <c r="L13" s="99">
        <v>26357.535305346835</v>
      </c>
      <c r="M13" s="99">
        <v>26357.535305346835</v>
      </c>
      <c r="N13" s="90"/>
      <c r="O13" s="90"/>
      <c r="P13" s="90"/>
      <c r="Q13" s="90"/>
      <c r="R13" s="90"/>
    </row>
    <row r="14" spans="1:18">
      <c r="A14" s="88"/>
      <c r="B14" s="87" t="s">
        <v>143</v>
      </c>
      <c r="C14" s="90"/>
      <c r="D14" s="90"/>
      <c r="E14" s="99" t="s">
        <v>107</v>
      </c>
      <c r="F14" s="99" t="s">
        <v>107</v>
      </c>
      <c r="G14" s="99" t="s">
        <v>107</v>
      </c>
      <c r="H14" s="99" t="s">
        <v>107</v>
      </c>
      <c r="I14" s="99" t="s">
        <v>107</v>
      </c>
      <c r="J14" s="99" t="s">
        <v>107</v>
      </c>
      <c r="K14" s="99" t="s">
        <v>107</v>
      </c>
      <c r="L14" s="99">
        <v>32484.268710644687</v>
      </c>
      <c r="M14" s="99">
        <v>32484.268710644687</v>
      </c>
      <c r="N14" s="90"/>
      <c r="O14" s="90"/>
      <c r="P14" s="90"/>
      <c r="Q14" s="90"/>
      <c r="R14" s="90"/>
    </row>
    <row r="15" spans="1:18" ht="21" customHeight="1">
      <c r="A15" s="82" t="s">
        <v>130</v>
      </c>
      <c r="B15" s="91"/>
      <c r="C15" s="91"/>
      <c r="D15" s="91"/>
      <c r="E15" s="98"/>
      <c r="F15" s="98"/>
      <c r="G15" s="98"/>
      <c r="H15" s="98"/>
      <c r="I15" s="98"/>
      <c r="J15" s="98"/>
      <c r="K15" s="98"/>
      <c r="L15" s="98"/>
      <c r="M15" s="98"/>
      <c r="N15" s="91"/>
      <c r="O15" s="91"/>
      <c r="P15" s="91"/>
      <c r="Q15" s="87"/>
      <c r="R15" s="87"/>
    </row>
    <row r="16" spans="1:18" ht="14.25" customHeight="1">
      <c r="B16" s="92" t="s">
        <v>166</v>
      </c>
      <c r="C16" s="91"/>
      <c r="D16" s="91"/>
      <c r="E16" s="99" t="s">
        <v>107</v>
      </c>
      <c r="F16" s="99" t="s">
        <v>107</v>
      </c>
      <c r="G16" s="99" t="s">
        <v>107</v>
      </c>
      <c r="H16" s="99" t="s">
        <v>107</v>
      </c>
      <c r="I16" s="99" t="s">
        <v>107</v>
      </c>
      <c r="J16" s="99" t="s">
        <v>107</v>
      </c>
      <c r="K16" s="99" t="s">
        <v>107</v>
      </c>
      <c r="L16" s="101">
        <v>5.6374766392825411</v>
      </c>
      <c r="M16" s="101">
        <v>5.6374766392825411</v>
      </c>
      <c r="N16" s="91"/>
      <c r="O16" s="91"/>
      <c r="P16" s="91"/>
      <c r="Q16" s="87"/>
      <c r="R16" s="87"/>
    </row>
    <row r="17" spans="1:18">
      <c r="A17" s="93"/>
      <c r="B17" s="92" t="s">
        <v>95</v>
      </c>
      <c r="C17" s="92"/>
      <c r="D17" s="92"/>
      <c r="E17" s="99" t="s">
        <v>107</v>
      </c>
      <c r="F17" s="99" t="s">
        <v>107</v>
      </c>
      <c r="G17" s="99" t="s">
        <v>107</v>
      </c>
      <c r="H17" s="99" t="s">
        <v>107</v>
      </c>
      <c r="I17" s="99" t="s">
        <v>107</v>
      </c>
      <c r="J17" s="99" t="s">
        <v>107</v>
      </c>
      <c r="K17" s="99" t="s">
        <v>107</v>
      </c>
      <c r="L17" s="101">
        <v>17.977809772402605</v>
      </c>
      <c r="M17" s="101">
        <v>17.977809772402605</v>
      </c>
      <c r="N17" s="92"/>
      <c r="O17" s="92"/>
      <c r="P17" s="92"/>
      <c r="Q17" s="92"/>
      <c r="R17" s="92"/>
    </row>
    <row r="18" spans="1:18">
      <c r="A18" s="93"/>
      <c r="B18" s="92" t="s">
        <v>96</v>
      </c>
      <c r="C18" s="92"/>
      <c r="D18" s="92"/>
      <c r="E18" s="99" t="s">
        <v>107</v>
      </c>
      <c r="F18" s="99" t="s">
        <v>107</v>
      </c>
      <c r="G18" s="99" t="s">
        <v>107</v>
      </c>
      <c r="H18" s="99" t="s">
        <v>107</v>
      </c>
      <c r="I18" s="99" t="s">
        <v>107</v>
      </c>
      <c r="J18" s="99" t="s">
        <v>107</v>
      </c>
      <c r="K18" s="99" t="s">
        <v>107</v>
      </c>
      <c r="L18" s="101">
        <v>12.455081525403795</v>
      </c>
      <c r="M18" s="101">
        <v>12.455081525403795</v>
      </c>
      <c r="N18" s="92"/>
      <c r="O18" s="92"/>
      <c r="P18" s="92"/>
      <c r="Q18" s="92"/>
      <c r="R18" s="92"/>
    </row>
    <row r="19" spans="1:18">
      <c r="A19" s="93"/>
      <c r="B19" s="92" t="s">
        <v>145</v>
      </c>
      <c r="C19" s="92"/>
      <c r="D19" s="92"/>
      <c r="E19" s="99" t="s">
        <v>107</v>
      </c>
      <c r="F19" s="99" t="s">
        <v>107</v>
      </c>
      <c r="G19" s="99" t="s">
        <v>107</v>
      </c>
      <c r="H19" s="99" t="s">
        <v>107</v>
      </c>
      <c r="I19" s="99" t="s">
        <v>107</v>
      </c>
      <c r="J19" s="99" t="s">
        <v>107</v>
      </c>
      <c r="K19" s="99" t="s">
        <v>107</v>
      </c>
      <c r="L19" s="101">
        <v>7.3576672085578432</v>
      </c>
      <c r="M19" s="101">
        <v>7.3576672085578432</v>
      </c>
      <c r="N19" s="92"/>
      <c r="O19" s="92"/>
      <c r="P19" s="92"/>
      <c r="Q19" s="92"/>
      <c r="R19" s="92"/>
    </row>
    <row r="20" spans="1:18" ht="21" customHeight="1">
      <c r="A20" s="82" t="s">
        <v>150</v>
      </c>
      <c r="B20" s="91"/>
      <c r="C20" s="92"/>
      <c r="D20" s="92"/>
      <c r="E20" s="98"/>
      <c r="F20" s="98"/>
      <c r="G20" s="98"/>
      <c r="H20" s="98"/>
      <c r="I20" s="98"/>
      <c r="J20" s="98"/>
      <c r="K20" s="98"/>
      <c r="L20" s="98"/>
      <c r="M20" s="98"/>
      <c r="N20" s="92"/>
      <c r="O20" s="92"/>
      <c r="P20" s="92"/>
      <c r="Q20" s="92"/>
      <c r="R20" s="92"/>
    </row>
    <row r="21" spans="1:18">
      <c r="A21" s="93"/>
      <c r="B21" s="92" t="s">
        <v>166</v>
      </c>
      <c r="C21" s="92"/>
      <c r="D21" s="92"/>
      <c r="E21" s="99" t="s">
        <v>107</v>
      </c>
      <c r="F21" s="99" t="s">
        <v>107</v>
      </c>
      <c r="G21" s="99" t="s">
        <v>107</v>
      </c>
      <c r="H21" s="99" t="s">
        <v>107</v>
      </c>
      <c r="I21" s="99" t="s">
        <v>107</v>
      </c>
      <c r="J21" s="99" t="s">
        <v>107</v>
      </c>
      <c r="K21" s="99" t="s">
        <v>107</v>
      </c>
      <c r="L21" s="101">
        <v>9.8124205571440495</v>
      </c>
      <c r="M21" s="101">
        <v>9.8124205571440495</v>
      </c>
      <c r="N21" s="92"/>
      <c r="O21" s="92"/>
      <c r="P21" s="92"/>
      <c r="Q21" s="92"/>
      <c r="R21" s="92"/>
    </row>
    <row r="22" spans="1:18">
      <c r="A22" s="93"/>
      <c r="B22" s="92" t="s">
        <v>95</v>
      </c>
      <c r="C22" s="92"/>
      <c r="D22" s="92"/>
      <c r="E22" s="99" t="s">
        <v>107</v>
      </c>
      <c r="F22" s="99" t="s">
        <v>107</v>
      </c>
      <c r="G22" s="99" t="s">
        <v>107</v>
      </c>
      <c r="H22" s="99" t="s">
        <v>107</v>
      </c>
      <c r="I22" s="99" t="s">
        <v>107</v>
      </c>
      <c r="J22" s="99" t="s">
        <v>107</v>
      </c>
      <c r="K22" s="99" t="s">
        <v>107</v>
      </c>
      <c r="L22" s="101">
        <v>34.379765163621855</v>
      </c>
      <c r="M22" s="101">
        <v>34.379765163621855</v>
      </c>
      <c r="N22" s="92"/>
      <c r="O22" s="92"/>
      <c r="P22" s="92"/>
      <c r="Q22" s="92"/>
      <c r="R22" s="92"/>
    </row>
    <row r="23" spans="1:18">
      <c r="A23" s="93"/>
      <c r="B23" s="92" t="s">
        <v>96</v>
      </c>
      <c r="C23" s="92"/>
      <c r="D23" s="92"/>
      <c r="E23" s="99" t="s">
        <v>107</v>
      </c>
      <c r="F23" s="99" t="s">
        <v>107</v>
      </c>
      <c r="G23" s="99" t="s">
        <v>107</v>
      </c>
      <c r="H23" s="99" t="s">
        <v>107</v>
      </c>
      <c r="I23" s="99" t="s">
        <v>107</v>
      </c>
      <c r="J23" s="99" t="s">
        <v>107</v>
      </c>
      <c r="K23" s="99" t="s">
        <v>107</v>
      </c>
      <c r="L23" s="101">
        <v>16.852491726678672</v>
      </c>
      <c r="M23" s="101">
        <v>16.852491726678672</v>
      </c>
      <c r="N23" s="92"/>
      <c r="O23" s="92"/>
      <c r="P23" s="92"/>
      <c r="Q23" s="92"/>
      <c r="R23" s="92"/>
    </row>
    <row r="24" spans="1:18">
      <c r="A24" s="93"/>
      <c r="B24" s="92" t="s">
        <v>145</v>
      </c>
      <c r="C24" s="92"/>
      <c r="D24" s="92"/>
      <c r="E24" s="99" t="s">
        <v>107</v>
      </c>
      <c r="F24" s="99" t="s">
        <v>107</v>
      </c>
      <c r="G24" s="99" t="s">
        <v>107</v>
      </c>
      <c r="H24" s="99" t="s">
        <v>107</v>
      </c>
      <c r="I24" s="99" t="s">
        <v>107</v>
      </c>
      <c r="J24" s="99" t="s">
        <v>107</v>
      </c>
      <c r="K24" s="99" t="s">
        <v>107</v>
      </c>
      <c r="L24" s="101">
        <v>11.308982722070636</v>
      </c>
      <c r="M24" s="101">
        <v>11.308982722070636</v>
      </c>
      <c r="N24" s="92"/>
      <c r="O24" s="92"/>
      <c r="P24" s="92"/>
      <c r="Q24" s="92"/>
      <c r="R24" s="92"/>
    </row>
    <row r="25" spans="1:18" ht="21" customHeight="1">
      <c r="A25" s="88" t="s">
        <v>148</v>
      </c>
      <c r="B25" s="90"/>
      <c r="C25" s="90"/>
      <c r="D25" s="90"/>
      <c r="E25" s="99"/>
      <c r="F25" s="99"/>
      <c r="G25" s="99"/>
      <c r="H25" s="99"/>
      <c r="I25" s="99"/>
      <c r="J25" s="99"/>
      <c r="K25" s="99"/>
      <c r="L25" s="100"/>
      <c r="M25" s="100"/>
      <c r="N25" s="87"/>
      <c r="O25" s="87"/>
      <c r="P25" s="87"/>
      <c r="Q25" s="87"/>
      <c r="R25" s="87"/>
    </row>
    <row r="26" spans="1:18">
      <c r="A26" s="88"/>
      <c r="B26" s="90" t="s">
        <v>97</v>
      </c>
      <c r="C26" s="90"/>
      <c r="D26" s="90"/>
      <c r="E26" s="99" t="s">
        <v>107</v>
      </c>
      <c r="F26" s="99" t="s">
        <v>107</v>
      </c>
      <c r="G26" s="99" t="s">
        <v>107</v>
      </c>
      <c r="H26" s="99" t="s">
        <v>107</v>
      </c>
      <c r="I26" s="99" t="s">
        <v>107</v>
      </c>
      <c r="J26" s="99" t="s">
        <v>107</v>
      </c>
      <c r="K26" s="99" t="s">
        <v>107</v>
      </c>
      <c r="L26" s="99">
        <v>28298839.587099995</v>
      </c>
      <c r="M26" s="99">
        <v>28298839.587099995</v>
      </c>
      <c r="N26" s="90"/>
      <c r="O26" s="90"/>
      <c r="P26" s="90"/>
      <c r="Q26" s="90"/>
      <c r="R26" s="90"/>
    </row>
    <row r="27" spans="1:18">
      <c r="A27" s="88"/>
      <c r="B27" s="90" t="s">
        <v>102</v>
      </c>
      <c r="C27" s="90"/>
      <c r="D27" s="90"/>
      <c r="E27" s="99" t="s">
        <v>107</v>
      </c>
      <c r="F27" s="99" t="s">
        <v>107</v>
      </c>
      <c r="G27" s="99" t="s">
        <v>107</v>
      </c>
      <c r="H27" s="99" t="s">
        <v>107</v>
      </c>
      <c r="I27" s="99" t="s">
        <v>107</v>
      </c>
      <c r="J27" s="99" t="s">
        <v>107</v>
      </c>
      <c r="K27" s="99" t="s">
        <v>107</v>
      </c>
      <c r="L27" s="99">
        <v>19541272.223999999</v>
      </c>
      <c r="M27" s="99">
        <v>19541272.223999999</v>
      </c>
      <c r="N27" s="90"/>
      <c r="O27" s="90"/>
      <c r="P27" s="90"/>
      <c r="Q27" s="90"/>
      <c r="R27" s="90"/>
    </row>
    <row r="28" spans="1:18">
      <c r="A28" s="88"/>
      <c r="B28" s="90" t="s">
        <v>205</v>
      </c>
      <c r="C28" s="90"/>
      <c r="D28" s="90"/>
      <c r="E28" s="99" t="s">
        <v>107</v>
      </c>
      <c r="F28" s="99" t="s">
        <v>107</v>
      </c>
      <c r="G28" s="99" t="s">
        <v>107</v>
      </c>
      <c r="H28" s="99" t="s">
        <v>107</v>
      </c>
      <c r="I28" s="99" t="s">
        <v>107</v>
      </c>
      <c r="J28" s="99" t="s">
        <v>107</v>
      </c>
      <c r="K28" s="99" t="s">
        <v>107</v>
      </c>
      <c r="L28" s="99">
        <v>4595741.1059999997</v>
      </c>
      <c r="M28" s="99">
        <v>4595741.1059999997</v>
      </c>
      <c r="N28" s="90"/>
      <c r="O28" s="90"/>
      <c r="P28" s="90"/>
      <c r="Q28" s="90"/>
      <c r="R28" s="90"/>
    </row>
    <row r="29" spans="1:18">
      <c r="A29" s="88"/>
      <c r="B29" s="90" t="s">
        <v>24</v>
      </c>
      <c r="C29" s="90"/>
      <c r="D29" s="90"/>
      <c r="E29" s="99" t="s">
        <v>107</v>
      </c>
      <c r="F29" s="99" t="s">
        <v>107</v>
      </c>
      <c r="G29" s="99" t="s">
        <v>107</v>
      </c>
      <c r="H29" s="99" t="s">
        <v>107</v>
      </c>
      <c r="I29" s="99" t="s">
        <v>107</v>
      </c>
      <c r="J29" s="99" t="s">
        <v>107</v>
      </c>
      <c r="K29" s="99" t="s">
        <v>107</v>
      </c>
      <c r="L29" s="99">
        <v>2686819.7168999999</v>
      </c>
      <c r="M29" s="99">
        <v>2686819.7168999999</v>
      </c>
      <c r="N29" s="90"/>
      <c r="O29" s="90"/>
      <c r="P29" s="90"/>
      <c r="Q29" s="90"/>
      <c r="R29" s="90"/>
    </row>
    <row r="30" spans="1:18">
      <c r="A30" s="88"/>
      <c r="B30" s="90" t="s">
        <v>103</v>
      </c>
      <c r="C30" s="90"/>
      <c r="D30" s="90"/>
      <c r="E30" s="99" t="s">
        <v>107</v>
      </c>
      <c r="F30" s="99" t="s">
        <v>107</v>
      </c>
      <c r="G30" s="99" t="s">
        <v>107</v>
      </c>
      <c r="H30" s="99" t="s">
        <v>107</v>
      </c>
      <c r="I30" s="99" t="s">
        <v>107</v>
      </c>
      <c r="J30" s="99" t="s">
        <v>107</v>
      </c>
      <c r="K30" s="99" t="s">
        <v>107</v>
      </c>
      <c r="L30" s="99">
        <v>1475006.5401999999</v>
      </c>
      <c r="M30" s="99">
        <v>1475006.5401999999</v>
      </c>
      <c r="N30" s="90"/>
      <c r="O30" s="90"/>
      <c r="P30" s="90"/>
      <c r="Q30" s="90"/>
      <c r="R30" s="90"/>
    </row>
    <row r="31" spans="1:18" ht="21" customHeight="1">
      <c r="A31" s="88" t="s">
        <v>149</v>
      </c>
      <c r="B31" s="90"/>
      <c r="C31" s="90"/>
      <c r="D31" s="90"/>
      <c r="E31" s="99"/>
      <c r="F31" s="99"/>
      <c r="G31" s="99"/>
      <c r="H31" s="99"/>
      <c r="I31" s="99"/>
      <c r="J31" s="99"/>
      <c r="K31" s="99"/>
      <c r="L31" s="99"/>
      <c r="M31" s="99"/>
      <c r="N31" s="90"/>
      <c r="O31" s="90"/>
      <c r="P31" s="90"/>
      <c r="Q31" s="90"/>
      <c r="R31" s="90"/>
    </row>
    <row r="32" spans="1:18" ht="12.75" customHeight="1">
      <c r="A32" s="88"/>
      <c r="B32" s="90" t="s">
        <v>97</v>
      </c>
      <c r="C32" s="90"/>
      <c r="D32" s="90"/>
      <c r="E32" s="99" t="s">
        <v>107</v>
      </c>
      <c r="F32" s="99" t="s">
        <v>107</v>
      </c>
      <c r="G32" s="99" t="s">
        <v>107</v>
      </c>
      <c r="H32" s="99" t="s">
        <v>107</v>
      </c>
      <c r="I32" s="99" t="s">
        <v>107</v>
      </c>
      <c r="J32" s="99" t="s">
        <v>107</v>
      </c>
      <c r="K32" s="99" t="s">
        <v>107</v>
      </c>
      <c r="L32" s="99">
        <v>31291764.5867</v>
      </c>
      <c r="M32" s="99">
        <v>31291764.5867</v>
      </c>
      <c r="N32" s="90"/>
      <c r="O32" s="90"/>
      <c r="P32" s="90"/>
      <c r="Q32" s="90"/>
      <c r="R32" s="90"/>
    </row>
    <row r="33" spans="1:18">
      <c r="A33" s="88"/>
      <c r="B33" s="90" t="s">
        <v>102</v>
      </c>
      <c r="C33" s="90"/>
      <c r="D33" s="90"/>
      <c r="E33" s="99" t="s">
        <v>107</v>
      </c>
      <c r="F33" s="99" t="s">
        <v>107</v>
      </c>
      <c r="G33" s="99" t="s">
        <v>107</v>
      </c>
      <c r="H33" s="99" t="s">
        <v>107</v>
      </c>
      <c r="I33" s="99" t="s">
        <v>107</v>
      </c>
      <c r="J33" s="99" t="s">
        <v>107</v>
      </c>
      <c r="K33" s="99" t="s">
        <v>107</v>
      </c>
      <c r="L33" s="99">
        <v>21685369.311000001</v>
      </c>
      <c r="M33" s="99">
        <v>21685369.311000001</v>
      </c>
      <c r="N33" s="90"/>
      <c r="O33" s="90"/>
      <c r="P33" s="90"/>
      <c r="Q33" s="90"/>
      <c r="R33" s="90"/>
    </row>
    <row r="34" spans="1:18">
      <c r="A34" s="88"/>
      <c r="B34" s="90" t="s">
        <v>205</v>
      </c>
      <c r="C34" s="90"/>
      <c r="D34" s="90"/>
      <c r="E34" s="99" t="s">
        <v>107</v>
      </c>
      <c r="F34" s="99" t="s">
        <v>107</v>
      </c>
      <c r="G34" s="99" t="s">
        <v>107</v>
      </c>
      <c r="H34" s="99" t="s">
        <v>107</v>
      </c>
      <c r="I34" s="99" t="s">
        <v>107</v>
      </c>
      <c r="J34" s="99" t="s">
        <v>107</v>
      </c>
      <c r="K34" s="99" t="s">
        <v>107</v>
      </c>
      <c r="L34" s="99">
        <v>5040701.8344000001</v>
      </c>
      <c r="M34" s="99">
        <v>5040701.8344000001</v>
      </c>
      <c r="N34" s="90"/>
      <c r="O34" s="90"/>
      <c r="P34" s="90"/>
      <c r="Q34" s="90"/>
      <c r="R34" s="90"/>
    </row>
    <row r="35" spans="1:18">
      <c r="A35" s="88"/>
      <c r="B35" s="90" t="s">
        <v>24</v>
      </c>
      <c r="C35" s="90"/>
      <c r="D35" s="90"/>
      <c r="E35" s="99" t="s">
        <v>107</v>
      </c>
      <c r="F35" s="99" t="s">
        <v>107</v>
      </c>
      <c r="G35" s="99" t="s">
        <v>107</v>
      </c>
      <c r="H35" s="99" t="s">
        <v>107</v>
      </c>
      <c r="I35" s="99" t="s">
        <v>107</v>
      </c>
      <c r="J35" s="99" t="s">
        <v>107</v>
      </c>
      <c r="K35" s="99" t="s">
        <v>107</v>
      </c>
      <c r="L35" s="99">
        <v>2947288.5602000002</v>
      </c>
      <c r="M35" s="99">
        <v>2947288.5602000002</v>
      </c>
      <c r="N35" s="90"/>
      <c r="O35" s="90"/>
      <c r="P35" s="90"/>
      <c r="Q35" s="90"/>
      <c r="R35" s="90"/>
    </row>
    <row r="36" spans="1:18">
      <c r="A36" s="88"/>
      <c r="B36" s="90" t="s">
        <v>103</v>
      </c>
      <c r="C36" s="90"/>
      <c r="D36" s="90"/>
      <c r="E36" s="99" t="s">
        <v>107</v>
      </c>
      <c r="F36" s="99" t="s">
        <v>107</v>
      </c>
      <c r="G36" s="99" t="s">
        <v>107</v>
      </c>
      <c r="H36" s="99" t="s">
        <v>107</v>
      </c>
      <c r="I36" s="99" t="s">
        <v>107</v>
      </c>
      <c r="J36" s="99" t="s">
        <v>107</v>
      </c>
      <c r="K36" s="99" t="s">
        <v>107</v>
      </c>
      <c r="L36" s="99">
        <v>1618404.8811000001</v>
      </c>
      <c r="M36" s="99">
        <v>1618404.8811000001</v>
      </c>
      <c r="N36" s="90"/>
      <c r="O36" s="90"/>
      <c r="P36" s="90"/>
      <c r="Q36" s="90"/>
      <c r="R36" s="90"/>
    </row>
    <row r="37" spans="1:18" ht="21" customHeight="1">
      <c r="A37" s="88" t="s">
        <v>104</v>
      </c>
      <c r="C37" s="87"/>
      <c r="D37" s="87"/>
      <c r="E37" s="100"/>
      <c r="F37" s="100"/>
      <c r="G37" s="100"/>
      <c r="H37" s="100"/>
      <c r="I37" s="100"/>
      <c r="J37" s="100"/>
      <c r="K37" s="100"/>
      <c r="L37" s="100"/>
      <c r="M37" s="99"/>
      <c r="N37" s="87"/>
      <c r="O37" s="87"/>
      <c r="P37" s="87"/>
      <c r="Q37" s="87"/>
      <c r="R37" s="87"/>
    </row>
    <row r="38" spans="1:18" ht="12.75" customHeight="1">
      <c r="A38" s="88"/>
      <c r="B38" s="95" t="s">
        <v>173</v>
      </c>
      <c r="C38" s="87"/>
      <c r="D38" s="87"/>
      <c r="E38" s="99" t="s">
        <v>107</v>
      </c>
      <c r="F38" s="99" t="s">
        <v>107</v>
      </c>
      <c r="G38" s="99" t="s">
        <v>107</v>
      </c>
      <c r="H38" s="99" t="s">
        <v>107</v>
      </c>
      <c r="I38" s="99" t="s">
        <v>107</v>
      </c>
      <c r="J38" s="99" t="s">
        <v>107</v>
      </c>
      <c r="K38" s="99" t="s">
        <v>107</v>
      </c>
      <c r="L38" s="100">
        <v>523</v>
      </c>
      <c r="M38" s="99">
        <v>523</v>
      </c>
      <c r="N38" s="87"/>
      <c r="O38" s="87"/>
      <c r="P38" s="87"/>
      <c r="Q38" s="87"/>
      <c r="R38" s="87"/>
    </row>
    <row r="39" spans="1:18" ht="12.75" customHeight="1">
      <c r="A39" s="94"/>
      <c r="B39" s="95" t="s">
        <v>174</v>
      </c>
      <c r="C39" s="97"/>
      <c r="D39" s="97"/>
      <c r="E39" s="99" t="s">
        <v>107</v>
      </c>
      <c r="F39" s="99" t="s">
        <v>107</v>
      </c>
      <c r="G39" s="99" t="s">
        <v>107</v>
      </c>
      <c r="H39" s="99" t="s">
        <v>107</v>
      </c>
      <c r="I39" s="99" t="s">
        <v>107</v>
      </c>
      <c r="J39" s="99" t="s">
        <v>107</v>
      </c>
      <c r="K39" s="99" t="s">
        <v>107</v>
      </c>
      <c r="L39" s="100">
        <v>513</v>
      </c>
      <c r="M39" s="99">
        <v>513</v>
      </c>
      <c r="N39" s="97"/>
      <c r="O39" s="97"/>
      <c r="P39" s="92"/>
      <c r="Q39" s="95"/>
      <c r="R39" s="95"/>
    </row>
    <row r="40" spans="1:18">
      <c r="A40" s="94"/>
      <c r="B40" s="95" t="s">
        <v>105</v>
      </c>
      <c r="E40" s="99" t="s">
        <v>107</v>
      </c>
      <c r="F40" s="99" t="s">
        <v>107</v>
      </c>
      <c r="G40" s="99" t="s">
        <v>107</v>
      </c>
      <c r="H40" s="99" t="s">
        <v>107</v>
      </c>
      <c r="I40" s="99" t="s">
        <v>107</v>
      </c>
      <c r="J40" s="99" t="s">
        <v>107</v>
      </c>
      <c r="K40" s="99" t="s">
        <v>107</v>
      </c>
      <c r="L40" s="103">
        <v>822.73888889</v>
      </c>
      <c r="M40" s="99">
        <v>822.73888889</v>
      </c>
    </row>
    <row r="41" spans="1:18" ht="21" customHeight="1">
      <c r="A41" s="94" t="s">
        <v>110</v>
      </c>
      <c r="B41" s="95"/>
      <c r="E41" s="100"/>
      <c r="F41" s="100"/>
      <c r="G41" s="100"/>
      <c r="H41" s="100"/>
      <c r="I41" s="100"/>
      <c r="J41" s="100"/>
      <c r="K41" s="100"/>
      <c r="M41" s="99"/>
    </row>
    <row r="42" spans="1:18" ht="12.75" customHeight="1">
      <c r="B42" s="89" t="s">
        <v>146</v>
      </c>
    </row>
    <row r="43" spans="1:18">
      <c r="B43" s="87" t="s">
        <v>165</v>
      </c>
      <c r="E43" s="99" t="s">
        <v>107</v>
      </c>
      <c r="F43" s="99" t="s">
        <v>107</v>
      </c>
      <c r="G43" s="99" t="s">
        <v>107</v>
      </c>
      <c r="H43" s="99" t="s">
        <v>107</v>
      </c>
      <c r="I43" s="99" t="s">
        <v>107</v>
      </c>
      <c r="J43" s="99" t="s">
        <v>107</v>
      </c>
      <c r="K43" s="99" t="s">
        <v>107</v>
      </c>
      <c r="L43" s="101">
        <v>90.998159783999995</v>
      </c>
      <c r="M43" s="99">
        <v>90.998159783999995</v>
      </c>
      <c r="N43" s="103"/>
    </row>
    <row r="44" spans="1:18">
      <c r="A44" s="94"/>
      <c r="B44" s="95" t="s">
        <v>98</v>
      </c>
      <c r="E44" s="99" t="s">
        <v>107</v>
      </c>
      <c r="F44" s="99" t="s">
        <v>107</v>
      </c>
      <c r="G44" s="99" t="s">
        <v>107</v>
      </c>
      <c r="H44" s="99" t="s">
        <v>107</v>
      </c>
      <c r="I44" s="99" t="s">
        <v>107</v>
      </c>
      <c r="J44" s="99" t="s">
        <v>107</v>
      </c>
      <c r="K44" s="99" t="s">
        <v>107</v>
      </c>
      <c r="L44" s="101">
        <v>28.535177894</v>
      </c>
      <c r="M44" s="99">
        <v>28.535177894</v>
      </c>
      <c r="N44" s="103"/>
    </row>
    <row r="45" spans="1:18">
      <c r="A45" s="94"/>
      <c r="B45" s="95" t="s">
        <v>99</v>
      </c>
      <c r="E45" s="99" t="s">
        <v>107</v>
      </c>
      <c r="F45" s="99" t="s">
        <v>107</v>
      </c>
      <c r="G45" s="99" t="s">
        <v>107</v>
      </c>
      <c r="H45" s="99" t="s">
        <v>107</v>
      </c>
      <c r="I45" s="99" t="s">
        <v>107</v>
      </c>
      <c r="J45" s="99" t="s">
        <v>107</v>
      </c>
      <c r="K45" s="99" t="s">
        <v>107</v>
      </c>
      <c r="L45" s="101">
        <v>41.188008199999999</v>
      </c>
      <c r="M45" s="99">
        <v>41.188008199999999</v>
      </c>
      <c r="N45" s="103"/>
    </row>
    <row r="46" spans="1:18">
      <c r="B46" s="95" t="s">
        <v>167</v>
      </c>
      <c r="E46" s="99" t="s">
        <v>107</v>
      </c>
      <c r="F46" s="99" t="s">
        <v>107</v>
      </c>
      <c r="G46" s="99" t="s">
        <v>107</v>
      </c>
      <c r="H46" s="99" t="s">
        <v>107</v>
      </c>
      <c r="I46" s="99" t="s">
        <v>107</v>
      </c>
      <c r="J46" s="99" t="s">
        <v>107</v>
      </c>
      <c r="K46" s="99" t="s">
        <v>107</v>
      </c>
      <c r="L46" s="99">
        <v>69.723186093999999</v>
      </c>
      <c r="M46" s="99">
        <v>69.723186093999999</v>
      </c>
      <c r="N46" s="103"/>
    </row>
    <row r="47" spans="1:18" ht="21" customHeight="1">
      <c r="B47" s="89" t="s">
        <v>147</v>
      </c>
      <c r="E47" s="99"/>
      <c r="F47" s="99"/>
      <c r="G47" s="99"/>
      <c r="H47" s="99"/>
      <c r="I47" s="99"/>
      <c r="J47" s="99"/>
      <c r="K47" s="99"/>
      <c r="L47" s="101"/>
      <c r="M47" s="101"/>
      <c r="N47" s="102"/>
    </row>
    <row r="48" spans="1:18">
      <c r="B48" s="87" t="s">
        <v>165</v>
      </c>
      <c r="E48" s="99" t="s">
        <v>107</v>
      </c>
      <c r="F48" s="99" t="s">
        <v>107</v>
      </c>
      <c r="G48" s="99" t="s">
        <v>107</v>
      </c>
      <c r="H48" s="99" t="s">
        <v>107</v>
      </c>
      <c r="I48" s="99" t="s">
        <v>107</v>
      </c>
      <c r="J48" s="99" t="s">
        <v>107</v>
      </c>
      <c r="K48" s="99" t="s">
        <v>107</v>
      </c>
      <c r="L48" s="101">
        <v>52.280678045999998</v>
      </c>
      <c r="M48" s="99">
        <v>52.280678045999998</v>
      </c>
      <c r="N48" s="103"/>
    </row>
    <row r="49" spans="1:14">
      <c r="B49" s="95" t="s">
        <v>98</v>
      </c>
      <c r="E49" s="99" t="s">
        <v>107</v>
      </c>
      <c r="F49" s="99" t="s">
        <v>107</v>
      </c>
      <c r="G49" s="99" t="s">
        <v>107</v>
      </c>
      <c r="H49" s="99" t="s">
        <v>107</v>
      </c>
      <c r="I49" s="99" t="s">
        <v>107</v>
      </c>
      <c r="J49" s="99" t="s">
        <v>107</v>
      </c>
      <c r="K49" s="99" t="s">
        <v>107</v>
      </c>
      <c r="L49" s="101">
        <v>14.921567892000001</v>
      </c>
      <c r="M49" s="99">
        <v>14.921567892000001</v>
      </c>
      <c r="N49" s="103"/>
    </row>
    <row r="50" spans="1:14">
      <c r="B50" s="95" t="s">
        <v>99</v>
      </c>
      <c r="E50" s="99" t="s">
        <v>107</v>
      </c>
      <c r="F50" s="99" t="s">
        <v>107</v>
      </c>
      <c r="G50" s="99" t="s">
        <v>107</v>
      </c>
      <c r="H50" s="99" t="s">
        <v>107</v>
      </c>
      <c r="I50" s="99" t="s">
        <v>107</v>
      </c>
      <c r="J50" s="99" t="s">
        <v>107</v>
      </c>
      <c r="K50" s="99" t="s">
        <v>107</v>
      </c>
      <c r="L50" s="101">
        <v>30.440602393999999</v>
      </c>
      <c r="M50" s="99">
        <v>30.440602393999999</v>
      </c>
      <c r="N50" s="103"/>
    </row>
    <row r="51" spans="1:14">
      <c r="B51" s="95" t="s">
        <v>167</v>
      </c>
      <c r="E51" s="99" t="s">
        <v>107</v>
      </c>
      <c r="F51" s="99" t="s">
        <v>107</v>
      </c>
      <c r="G51" s="99" t="s">
        <v>107</v>
      </c>
      <c r="H51" s="99" t="s">
        <v>107</v>
      </c>
      <c r="I51" s="99" t="s">
        <v>107</v>
      </c>
      <c r="J51" s="99" t="s">
        <v>107</v>
      </c>
      <c r="K51" s="99" t="s">
        <v>107</v>
      </c>
      <c r="L51" s="99">
        <v>45.362170286000001</v>
      </c>
      <c r="M51" s="99">
        <v>45.362170286000001</v>
      </c>
      <c r="N51" s="103"/>
    </row>
    <row r="54" spans="1:14">
      <c r="A54" s="208" t="s">
        <v>224</v>
      </c>
    </row>
    <row r="56" spans="1:14">
      <c r="A56" s="5" t="s">
        <v>168</v>
      </c>
    </row>
    <row r="57" spans="1:14">
      <c r="A57" s="5" t="s">
        <v>94</v>
      </c>
    </row>
    <row r="58" spans="1:14">
      <c r="A58" s="5" t="s">
        <v>226</v>
      </c>
    </row>
  </sheetData>
  <hyperlinks>
    <hyperlink ref="G1" location="Contenu!A1" display="retour" xr:uid="{00000000-0004-0000-1A00-000000000000}"/>
  </hyperlinks>
  <pageMargins left="0.70866141732283472" right="0.70866141732283472" top="0.74803149606299213" bottom="0.74803149606299213" header="0.31496062992125984" footer="0.31496062992125984"/>
  <pageSetup paperSize="9" scale="6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7">
    <tabColor theme="6" tint="0.39997558519241921"/>
    <pageSetUpPr fitToPage="1"/>
  </sheetPr>
  <dimension ref="A1:R58"/>
  <sheetViews>
    <sheetView zoomScale="82" zoomScaleNormal="82" workbookViewId="0">
      <pane ySplit="4" topLeftCell="A5" activePane="bottomLeft" state="frozen"/>
      <selection activeCell="C18" sqref="C18"/>
      <selection pane="bottomLeft" activeCell="O11" sqref="O11"/>
    </sheetView>
  </sheetViews>
  <sheetFormatPr baseColWidth="10" defaultColWidth="11.453125" defaultRowHeight="12.5"/>
  <cols>
    <col min="1" max="1" width="2.26953125" style="82" customWidth="1"/>
    <col min="2" max="2" width="47.7265625" style="5" customWidth="1"/>
    <col min="3" max="4" width="3.7265625" style="5" customWidth="1"/>
    <col min="5" max="12" width="10.7265625" style="5" customWidth="1"/>
    <col min="13" max="13" width="13.7265625" style="5" customWidth="1"/>
    <col min="14" max="14" width="10.7265625" style="5" customWidth="1"/>
    <col min="15" max="18" width="11.453125" style="5"/>
    <col min="19" max="16384" width="11.453125" style="65"/>
  </cols>
  <sheetData>
    <row r="1" spans="1:18" ht="13">
      <c r="A1" s="26" t="s">
        <v>254</v>
      </c>
      <c r="E1" s="65"/>
      <c r="G1" s="31" t="s">
        <v>54</v>
      </c>
    </row>
    <row r="2" spans="1:18">
      <c r="A2" s="82" t="s">
        <v>0</v>
      </c>
    </row>
    <row r="3" spans="1:18">
      <c r="A3" s="82" t="s">
        <v>0</v>
      </c>
      <c r="B3" s="38"/>
    </row>
    <row r="4" spans="1:18">
      <c r="A4" s="83"/>
      <c r="B4" s="84"/>
      <c r="C4" s="85"/>
      <c r="D4" s="85"/>
      <c r="E4" s="83" t="s">
        <v>36</v>
      </c>
      <c r="F4" s="83" t="s">
        <v>37</v>
      </c>
      <c r="G4" s="83" t="s">
        <v>38</v>
      </c>
      <c r="H4" s="83" t="s">
        <v>218</v>
      </c>
      <c r="I4" s="83" t="s">
        <v>39</v>
      </c>
      <c r="J4" s="83" t="s">
        <v>206</v>
      </c>
      <c r="K4" s="83" t="s">
        <v>207</v>
      </c>
      <c r="L4" s="83" t="s">
        <v>40</v>
      </c>
      <c r="M4" s="83" t="s">
        <v>106</v>
      </c>
      <c r="N4" s="85"/>
      <c r="O4" s="108"/>
      <c r="P4" s="108"/>
      <c r="Q4" s="86"/>
      <c r="R4" s="86"/>
    </row>
    <row r="5" spans="1:18">
      <c r="A5" s="82" t="s">
        <v>100</v>
      </c>
      <c r="B5" s="87"/>
      <c r="C5" s="87"/>
      <c r="D5" s="87"/>
      <c r="E5" s="100"/>
      <c r="F5" s="100"/>
      <c r="G5" s="100"/>
      <c r="H5" s="100"/>
      <c r="I5" s="100"/>
      <c r="J5" s="100"/>
      <c r="K5" s="100"/>
      <c r="L5" s="100"/>
      <c r="M5" s="100"/>
      <c r="N5" s="87"/>
      <c r="O5" s="87"/>
      <c r="P5" s="87"/>
      <c r="Q5" s="87"/>
      <c r="R5" s="87"/>
    </row>
    <row r="6" spans="1:18">
      <c r="A6" s="88"/>
      <c r="B6" s="87" t="s">
        <v>140</v>
      </c>
      <c r="C6" s="90"/>
      <c r="D6" s="90"/>
      <c r="E6" s="99">
        <v>12569.197630662022</v>
      </c>
      <c r="F6" s="99">
        <v>18073.000947390054</v>
      </c>
      <c r="G6" s="99">
        <v>14986.865030976431</v>
      </c>
      <c r="H6" s="99">
        <v>15130.703442240372</v>
      </c>
      <c r="I6" s="99">
        <v>14534.708571428571</v>
      </c>
      <c r="J6" s="99">
        <v>15654.339525862069</v>
      </c>
      <c r="K6" s="99" t="s">
        <v>107</v>
      </c>
      <c r="L6" s="99">
        <v>14146.311648760331</v>
      </c>
      <c r="M6" s="99">
        <v>15646.06481986928</v>
      </c>
      <c r="N6" s="90"/>
      <c r="O6" s="90"/>
      <c r="P6" s="90"/>
      <c r="Q6" s="90"/>
      <c r="R6" s="90"/>
    </row>
    <row r="7" spans="1:18" ht="12.75" customHeight="1">
      <c r="A7" s="88"/>
      <c r="B7" s="87" t="s">
        <v>141</v>
      </c>
      <c r="C7" s="90"/>
      <c r="D7" s="90"/>
      <c r="E7" s="99">
        <v>19283.404657375144</v>
      </c>
      <c r="F7" s="99">
        <v>25704.599914919851</v>
      </c>
      <c r="G7" s="99">
        <v>22141.00296228956</v>
      </c>
      <c r="H7" s="99">
        <v>21826.87169183197</v>
      </c>
      <c r="I7" s="99">
        <v>18785.357142857141</v>
      </c>
      <c r="J7" s="99">
        <v>22360.598290229886</v>
      </c>
      <c r="K7" s="99" t="s">
        <v>107</v>
      </c>
      <c r="L7" s="99">
        <v>21605.012999793391</v>
      </c>
      <c r="M7" s="99">
        <v>22716.18633146405</v>
      </c>
      <c r="N7" s="90"/>
      <c r="O7" s="90"/>
      <c r="P7" s="90"/>
      <c r="Q7" s="90"/>
      <c r="R7" s="90"/>
    </row>
    <row r="8" spans="1:18" ht="21" customHeight="1">
      <c r="A8" s="88"/>
      <c r="B8" s="87" t="s">
        <v>142</v>
      </c>
      <c r="C8" s="90"/>
      <c r="D8" s="90"/>
      <c r="E8" s="99">
        <v>18610.626242476355</v>
      </c>
      <c r="F8" s="99">
        <v>22251.776188941752</v>
      </c>
      <c r="G8" s="99">
        <v>20998.678084795774</v>
      </c>
      <c r="H8" s="99">
        <v>21387.123288800925</v>
      </c>
      <c r="I8" s="99">
        <v>21639.304375258085</v>
      </c>
      <c r="J8" s="99">
        <v>19308.87750544952</v>
      </c>
      <c r="K8" s="99" t="s">
        <v>107</v>
      </c>
      <c r="L8" s="99">
        <v>19614.399669786355</v>
      </c>
      <c r="M8" s="99">
        <v>20920.684582165391</v>
      </c>
      <c r="N8" s="90"/>
      <c r="O8" s="90"/>
      <c r="P8" s="90"/>
      <c r="Q8" s="90"/>
      <c r="R8" s="90"/>
    </row>
    <row r="9" spans="1:18" ht="12.75" customHeight="1">
      <c r="A9" s="88"/>
      <c r="B9" s="87" t="s">
        <v>143</v>
      </c>
      <c r="C9" s="90"/>
      <c r="D9" s="90"/>
      <c r="E9" s="99">
        <v>28552.040257953569</v>
      </c>
      <c r="F9" s="99">
        <v>31647.926428935814</v>
      </c>
      <c r="G9" s="99">
        <v>31022.618320686688</v>
      </c>
      <c r="H9" s="99">
        <v>30852.101335807354</v>
      </c>
      <c r="I9" s="99">
        <v>27967.678816160842</v>
      </c>
      <c r="J9" s="99">
        <v>27580.726265794743</v>
      </c>
      <c r="K9" s="99" t="s">
        <v>107</v>
      </c>
      <c r="L9" s="99">
        <v>29956.173055611507</v>
      </c>
      <c r="M9" s="99">
        <v>30374.293767896248</v>
      </c>
      <c r="N9" s="90"/>
      <c r="O9" s="90"/>
      <c r="P9" s="90"/>
      <c r="Q9" s="90"/>
      <c r="R9" s="90"/>
    </row>
    <row r="10" spans="1:18" ht="21" customHeight="1">
      <c r="A10" s="82" t="s">
        <v>101</v>
      </c>
      <c r="B10" s="87"/>
      <c r="C10" s="90"/>
      <c r="D10" s="90"/>
      <c r="E10" s="99"/>
      <c r="F10" s="99"/>
      <c r="G10" s="99"/>
      <c r="H10" s="99"/>
      <c r="I10" s="99"/>
      <c r="J10" s="99"/>
      <c r="K10" s="99"/>
      <c r="L10" s="99"/>
      <c r="M10" s="99"/>
      <c r="N10" s="90"/>
      <c r="O10" s="90"/>
      <c r="P10" s="90"/>
      <c r="Q10" s="90"/>
      <c r="R10" s="90"/>
    </row>
    <row r="11" spans="1:18">
      <c r="A11" s="88"/>
      <c r="B11" s="87" t="s">
        <v>140</v>
      </c>
      <c r="C11" s="90"/>
      <c r="D11" s="90"/>
      <c r="E11" s="99">
        <v>13660.829167247388</v>
      </c>
      <c r="F11" s="99">
        <v>19837.811891080972</v>
      </c>
      <c r="G11" s="99">
        <v>16372.873278787878</v>
      </c>
      <c r="H11" s="99">
        <v>16274.717302217035</v>
      </c>
      <c r="I11" s="99">
        <v>15896.000420285713</v>
      </c>
      <c r="J11" s="99">
        <v>17272.706172413793</v>
      </c>
      <c r="K11" s="99" t="s">
        <v>107</v>
      </c>
      <c r="L11" s="99">
        <v>15287.466453512397</v>
      </c>
      <c r="M11" s="99">
        <v>17081.332151777777</v>
      </c>
      <c r="N11" s="90"/>
      <c r="O11" s="90"/>
      <c r="P11" s="90"/>
      <c r="Q11" s="90"/>
      <c r="R11" s="90"/>
    </row>
    <row r="12" spans="1:18" ht="12.75" customHeight="1">
      <c r="A12" s="88"/>
      <c r="B12" s="87" t="s">
        <v>141</v>
      </c>
      <c r="C12" s="90"/>
      <c r="D12" s="90"/>
      <c r="E12" s="99">
        <v>20863.73226666667</v>
      </c>
      <c r="F12" s="99">
        <v>27935.933880805591</v>
      </c>
      <c r="G12" s="99">
        <v>24210.154701010099</v>
      </c>
      <c r="H12" s="99">
        <v>23526.246704900819</v>
      </c>
      <c r="I12" s="99">
        <v>20345.958502285714</v>
      </c>
      <c r="J12" s="99">
        <v>24629.57456408046</v>
      </c>
      <c r="K12" s="99" t="s">
        <v>107</v>
      </c>
      <c r="L12" s="99">
        <v>23309.199712293386</v>
      </c>
      <c r="M12" s="99">
        <v>24689.208949620916</v>
      </c>
      <c r="N12" s="90"/>
      <c r="O12" s="90"/>
      <c r="P12" s="90"/>
      <c r="Q12" s="90"/>
      <c r="R12" s="90"/>
    </row>
    <row r="13" spans="1:18" ht="21" customHeight="1">
      <c r="A13" s="88"/>
      <c r="B13" s="87" t="s">
        <v>142</v>
      </c>
      <c r="C13" s="90"/>
      <c r="D13" s="90"/>
      <c r="E13" s="99">
        <v>20226.954278589856</v>
      </c>
      <c r="F13" s="99">
        <v>24424.640465832992</v>
      </c>
      <c r="G13" s="99">
        <v>22940.668017881078</v>
      </c>
      <c r="H13" s="99">
        <v>23004.1773511463</v>
      </c>
      <c r="I13" s="99">
        <v>23665.998513376755</v>
      </c>
      <c r="J13" s="99">
        <v>21305.055196980167</v>
      </c>
      <c r="K13" s="99" t="s">
        <v>107</v>
      </c>
      <c r="L13" s="99">
        <v>21196.654251846656</v>
      </c>
      <c r="M13" s="99">
        <v>22839.810924005171</v>
      </c>
      <c r="N13" s="90"/>
      <c r="O13" s="90"/>
      <c r="P13" s="90"/>
      <c r="Q13" s="90"/>
      <c r="R13" s="90"/>
    </row>
    <row r="14" spans="1:18">
      <c r="A14" s="88"/>
      <c r="B14" s="87" t="s">
        <v>143</v>
      </c>
      <c r="C14" s="90"/>
      <c r="D14" s="90"/>
      <c r="E14" s="99">
        <v>30891.957835941532</v>
      </c>
      <c r="F14" s="99">
        <v>34395.181528197209</v>
      </c>
      <c r="G14" s="99">
        <v>33921.787104830815</v>
      </c>
      <c r="H14" s="99">
        <v>33254.153762328882</v>
      </c>
      <c r="I14" s="99">
        <v>30291.10536848264</v>
      </c>
      <c r="J14" s="99">
        <v>30379.399749410746</v>
      </c>
      <c r="K14" s="99" t="s">
        <v>107</v>
      </c>
      <c r="L14" s="99">
        <v>32319.092813133138</v>
      </c>
      <c r="M14" s="99">
        <v>33012.464090156405</v>
      </c>
      <c r="N14" s="90"/>
      <c r="O14" s="90"/>
      <c r="P14" s="90"/>
      <c r="Q14" s="90"/>
      <c r="R14" s="90"/>
    </row>
    <row r="15" spans="1:18" ht="21" customHeight="1">
      <c r="A15" s="82" t="s">
        <v>130</v>
      </c>
      <c r="B15" s="91"/>
      <c r="C15" s="91"/>
      <c r="D15" s="91"/>
      <c r="E15" s="98"/>
      <c r="F15" s="98"/>
      <c r="G15" s="98"/>
      <c r="H15" s="98"/>
      <c r="I15" s="98"/>
      <c r="J15" s="98"/>
      <c r="K15" s="99"/>
      <c r="L15" s="98"/>
      <c r="M15" s="98"/>
      <c r="N15" s="91"/>
      <c r="O15" s="91"/>
      <c r="P15" s="91"/>
      <c r="Q15" s="87"/>
      <c r="R15" s="87"/>
    </row>
    <row r="16" spans="1:18" ht="14.25" customHeight="1">
      <c r="B16" s="92" t="s">
        <v>166</v>
      </c>
      <c r="C16" s="91"/>
      <c r="D16" s="91"/>
      <c r="E16" s="101">
        <v>10.711977615026354</v>
      </c>
      <c r="F16" s="101">
        <v>8.8842972860546023</v>
      </c>
      <c r="G16" s="101">
        <v>9.0934461861654725</v>
      </c>
      <c r="H16" s="101">
        <v>9.5454702726622944</v>
      </c>
      <c r="I16" s="101">
        <v>8.5104520964234087</v>
      </c>
      <c r="J16" s="101">
        <v>10.604459222878138</v>
      </c>
      <c r="K16" s="99" t="s">
        <v>107</v>
      </c>
      <c r="L16" s="101">
        <v>11.381101899556009</v>
      </c>
      <c r="M16" s="101">
        <v>9.5729291348843155</v>
      </c>
      <c r="N16" s="91"/>
      <c r="O16" s="91"/>
      <c r="P16" s="91"/>
      <c r="Q16" s="87"/>
      <c r="R16" s="87"/>
    </row>
    <row r="17" spans="1:18">
      <c r="A17" s="93"/>
      <c r="B17" s="92" t="s">
        <v>95</v>
      </c>
      <c r="C17" s="92"/>
      <c r="D17" s="92"/>
      <c r="E17" s="101">
        <v>56.487323098548565</v>
      </c>
      <c r="F17" s="101">
        <v>159.20050008770389</v>
      </c>
      <c r="G17" s="101">
        <v>37.327552978342709</v>
      </c>
      <c r="H17" s="101">
        <v>97.797386670877444</v>
      </c>
      <c r="I17" s="101">
        <v>64.674718714726922</v>
      </c>
      <c r="J17" s="101">
        <v>97.290343168537134</v>
      </c>
      <c r="K17" s="99" t="s">
        <v>107</v>
      </c>
      <c r="L17" s="101">
        <v>80.388528854901452</v>
      </c>
      <c r="M17" s="101">
        <v>73.786149167920883</v>
      </c>
      <c r="N17" s="92"/>
      <c r="O17" s="92"/>
      <c r="P17" s="92"/>
      <c r="Q17" s="92"/>
      <c r="R17" s="92"/>
    </row>
    <row r="18" spans="1:18">
      <c r="A18" s="93"/>
      <c r="B18" s="92" t="s">
        <v>96</v>
      </c>
      <c r="C18" s="92"/>
      <c r="D18" s="92"/>
      <c r="E18" s="101">
        <v>21.892340343773949</v>
      </c>
      <c r="F18" s="101">
        <v>13.522872891515036</v>
      </c>
      <c r="G18" s="101">
        <v>25.470680924307683</v>
      </c>
      <c r="H18" s="101">
        <v>13.358523349198091</v>
      </c>
      <c r="I18" s="101">
        <v>13.91066317820037</v>
      </c>
      <c r="J18" s="101">
        <v>20.537426154322585</v>
      </c>
      <c r="K18" s="99" t="s">
        <v>107</v>
      </c>
      <c r="L18" s="101">
        <v>23.907018737087309</v>
      </c>
      <c r="M18" s="101">
        <v>17.337407345267916</v>
      </c>
      <c r="N18" s="92"/>
      <c r="O18" s="92"/>
      <c r="P18" s="92"/>
      <c r="Q18" s="92"/>
      <c r="R18" s="92"/>
    </row>
    <row r="19" spans="1:18">
      <c r="A19" s="93"/>
      <c r="B19" s="92" t="s">
        <v>145</v>
      </c>
      <c r="C19" s="92"/>
      <c r="D19" s="92"/>
      <c r="E19" s="101">
        <v>15.777558209243379</v>
      </c>
      <c r="F19" s="101">
        <v>12.464138986046006</v>
      </c>
      <c r="G19" s="101">
        <v>15.139887422159358</v>
      </c>
      <c r="H19" s="101">
        <v>11.75311931769998</v>
      </c>
      <c r="I19" s="101">
        <v>11.448289828396044</v>
      </c>
      <c r="J19" s="101">
        <v>16.95774476454325</v>
      </c>
      <c r="K19" s="99" t="s">
        <v>107</v>
      </c>
      <c r="L19" s="101">
        <v>18.426961744325084</v>
      </c>
      <c r="M19" s="101">
        <v>14.038746659079219</v>
      </c>
      <c r="N19" s="92"/>
      <c r="O19" s="92"/>
      <c r="P19" s="92"/>
      <c r="Q19" s="92"/>
      <c r="R19" s="92"/>
    </row>
    <row r="20" spans="1:18" ht="21" customHeight="1">
      <c r="A20" s="82" t="s">
        <v>150</v>
      </c>
      <c r="B20" s="91"/>
      <c r="C20" s="92"/>
      <c r="D20" s="92"/>
      <c r="E20" s="98"/>
      <c r="F20" s="98"/>
      <c r="G20" s="98"/>
      <c r="H20" s="98"/>
      <c r="I20" s="98"/>
      <c r="J20" s="98"/>
      <c r="K20" s="99"/>
      <c r="L20" s="98"/>
      <c r="M20" s="98"/>
      <c r="N20" s="92"/>
      <c r="O20" s="92"/>
      <c r="P20" s="92"/>
      <c r="Q20" s="92"/>
      <c r="R20" s="92"/>
    </row>
    <row r="21" spans="1:18">
      <c r="A21" s="93"/>
      <c r="B21" s="92" t="s">
        <v>166</v>
      </c>
      <c r="C21" s="92"/>
      <c r="D21" s="92"/>
      <c r="E21" s="101">
        <v>25.264574719855613</v>
      </c>
      <c r="F21" s="101">
        <v>15.318381273277812</v>
      </c>
      <c r="G21" s="101">
        <v>20.115157815573589</v>
      </c>
      <c r="H21" s="101">
        <v>20.37811003499494</v>
      </c>
      <c r="I21" s="101">
        <v>15.722993910506919</v>
      </c>
      <c r="J21" s="101">
        <v>21.203947414249896</v>
      </c>
      <c r="K21" s="99" t="s">
        <v>107</v>
      </c>
      <c r="L21" s="101">
        <v>29.276005414391545</v>
      </c>
      <c r="M21" s="101">
        <v>19.272576169244079</v>
      </c>
      <c r="N21" s="92"/>
      <c r="O21" s="92"/>
      <c r="P21" s="92"/>
      <c r="Q21" s="92"/>
      <c r="R21" s="92"/>
    </row>
    <row r="22" spans="1:18">
      <c r="A22" s="93"/>
      <c r="B22" s="92" t="s">
        <v>95</v>
      </c>
      <c r="C22" s="92"/>
      <c r="D22" s="92"/>
      <c r="E22" s="101">
        <v>127.6779202774009</v>
      </c>
      <c r="F22" s="101">
        <v>279.40770871398399</v>
      </c>
      <c r="G22" s="101">
        <v>76.841157661487586</v>
      </c>
      <c r="H22" s="101">
        <v>206.88350673385901</v>
      </c>
      <c r="I22" s="101">
        <v>138.38134127356508</v>
      </c>
      <c r="J22" s="101">
        <v>252.46624791971533</v>
      </c>
      <c r="K22" s="99" t="s">
        <v>107</v>
      </c>
      <c r="L22" s="101">
        <v>157.75493322288273</v>
      </c>
      <c r="M22" s="101">
        <v>151.9624265069927</v>
      </c>
      <c r="N22" s="92"/>
      <c r="O22" s="92"/>
      <c r="P22" s="92"/>
      <c r="Q22" s="92"/>
      <c r="R22" s="92"/>
    </row>
    <row r="23" spans="1:18">
      <c r="A23" s="93"/>
      <c r="B23" s="92" t="s">
        <v>96</v>
      </c>
      <c r="C23" s="92"/>
      <c r="D23" s="92"/>
      <c r="E23" s="101">
        <v>52.404134321134059</v>
      </c>
      <c r="F23" s="101">
        <v>19.26153344213229</v>
      </c>
      <c r="G23" s="101">
        <v>42.783918797493513</v>
      </c>
      <c r="H23" s="101">
        <v>24.476091532706342</v>
      </c>
      <c r="I23" s="101">
        <v>21.012042871668328</v>
      </c>
      <c r="J23" s="101">
        <v>30.192514190918505</v>
      </c>
      <c r="K23" s="99" t="s">
        <v>107</v>
      </c>
      <c r="L23" s="101">
        <v>59.092125212173571</v>
      </c>
      <c r="M23" s="101">
        <v>28.485532319349325</v>
      </c>
      <c r="N23" s="92"/>
      <c r="O23" s="92"/>
      <c r="P23" s="92"/>
      <c r="Q23" s="92"/>
      <c r="R23" s="92"/>
    </row>
    <row r="24" spans="1:18">
      <c r="A24" s="93"/>
      <c r="B24" s="92" t="s">
        <v>145</v>
      </c>
      <c r="C24" s="92"/>
      <c r="D24" s="92"/>
      <c r="E24" s="101">
        <v>37.154456611327419</v>
      </c>
      <c r="F24" s="101">
        <v>18.019334319570977</v>
      </c>
      <c r="G24" s="101">
        <v>27.482246590845634</v>
      </c>
      <c r="H24" s="101">
        <v>21.886706604629236</v>
      </c>
      <c r="I24" s="101">
        <v>18.242129000973772</v>
      </c>
      <c r="J24" s="101">
        <v>26.967466764962481</v>
      </c>
      <c r="K24" s="99" t="s">
        <v>107</v>
      </c>
      <c r="L24" s="101">
        <v>42.989166346642151</v>
      </c>
      <c r="M24" s="101">
        <v>23.988803418704968</v>
      </c>
      <c r="N24" s="92"/>
      <c r="O24" s="92"/>
      <c r="P24" s="92"/>
      <c r="Q24" s="92"/>
      <c r="R24" s="92"/>
    </row>
    <row r="25" spans="1:18" ht="21" customHeight="1">
      <c r="A25" s="88" t="s">
        <v>148</v>
      </c>
      <c r="B25" s="90"/>
      <c r="C25" s="90"/>
      <c r="D25" s="90"/>
      <c r="E25" s="99"/>
      <c r="F25" s="99"/>
      <c r="G25" s="99"/>
      <c r="H25" s="99"/>
      <c r="I25" s="99"/>
      <c r="J25" s="99"/>
      <c r="K25" s="99"/>
      <c r="L25" s="100"/>
      <c r="M25" s="100"/>
      <c r="N25" s="87"/>
      <c r="O25" s="87"/>
      <c r="P25" s="87"/>
      <c r="Q25" s="87"/>
      <c r="R25" s="87"/>
    </row>
    <row r="26" spans="1:18">
      <c r="A26" s="88"/>
      <c r="B26" s="90" t="s">
        <v>97</v>
      </c>
      <c r="C26" s="90"/>
      <c r="D26" s="90"/>
      <c r="E26" s="99">
        <v>21327289.600000001</v>
      </c>
      <c r="F26" s="99">
        <v>72786881.525599986</v>
      </c>
      <c r="G26" s="99">
        <v>41101588.815129995</v>
      </c>
      <c r="H26" s="99">
        <v>24940070.699789997</v>
      </c>
      <c r="I26" s="99">
        <v>7803929</v>
      </c>
      <c r="J26" s="99">
        <v>17763475.289999999</v>
      </c>
      <c r="K26" s="99" t="s">
        <v>107</v>
      </c>
      <c r="L26" s="99">
        <v>27046613.008260004</v>
      </c>
      <c r="M26" s="99">
        <v>212769847.93877998</v>
      </c>
      <c r="N26" s="90"/>
      <c r="O26" s="90"/>
      <c r="P26" s="90"/>
      <c r="Q26" s="90"/>
      <c r="R26" s="90"/>
    </row>
    <row r="27" spans="1:18">
      <c r="A27" s="88"/>
      <c r="B27" s="90" t="s">
        <v>102</v>
      </c>
      <c r="C27" s="90"/>
      <c r="D27" s="90"/>
      <c r="E27" s="99">
        <v>10822079.16</v>
      </c>
      <c r="F27" s="99">
        <v>43971611.305</v>
      </c>
      <c r="G27" s="99">
        <v>22255494.570999999</v>
      </c>
      <c r="H27" s="99">
        <v>12967012.85</v>
      </c>
      <c r="I27" s="99">
        <v>5087148</v>
      </c>
      <c r="J27" s="99">
        <v>10895420.310000001</v>
      </c>
      <c r="K27" s="99" t="s">
        <v>107</v>
      </c>
      <c r="L27" s="99">
        <v>13693629.676000001</v>
      </c>
      <c r="M27" s="99">
        <v>119692395.87199999</v>
      </c>
      <c r="N27" s="90"/>
      <c r="O27" s="90"/>
      <c r="P27" s="90"/>
      <c r="Q27" s="90"/>
      <c r="R27" s="90"/>
    </row>
    <row r="28" spans="1:18">
      <c r="A28" s="88"/>
      <c r="B28" s="90" t="s">
        <v>205</v>
      </c>
      <c r="C28" s="90"/>
      <c r="D28" s="90"/>
      <c r="E28" s="99">
        <v>5780932.25</v>
      </c>
      <c r="F28" s="99">
        <v>18567680.287999999</v>
      </c>
      <c r="G28" s="99">
        <v>10623894.828</v>
      </c>
      <c r="H28" s="99">
        <v>5738616.1898999996</v>
      </c>
      <c r="I28" s="99">
        <v>1487727</v>
      </c>
      <c r="J28" s="99">
        <v>4667556.0999999996</v>
      </c>
      <c r="K28" s="99" t="s">
        <v>107</v>
      </c>
      <c r="L28" s="99">
        <v>7220022.9078000002</v>
      </c>
      <c r="M28" s="99">
        <v>54086429.563699991</v>
      </c>
      <c r="N28" s="90"/>
      <c r="O28" s="90"/>
      <c r="P28" s="90"/>
      <c r="Q28" s="90"/>
      <c r="R28" s="90"/>
    </row>
    <row r="29" spans="1:18">
      <c r="A29" s="88"/>
      <c r="B29" s="90" t="s">
        <v>24</v>
      </c>
      <c r="C29" s="90"/>
      <c r="D29" s="90"/>
      <c r="E29" s="99">
        <v>4637059.53</v>
      </c>
      <c r="F29" s="99">
        <v>7204539.9691000003</v>
      </c>
      <c r="G29" s="99">
        <v>7498460.8530999999</v>
      </c>
      <c r="H29" s="99">
        <v>5317224.3998999996</v>
      </c>
      <c r="I29" s="99">
        <v>1204471</v>
      </c>
      <c r="J29" s="99">
        <v>1652690.56</v>
      </c>
      <c r="K29" s="99" t="s">
        <v>107</v>
      </c>
      <c r="L29" s="99">
        <v>5230900.9966000002</v>
      </c>
      <c r="M29" s="99">
        <v>32745347.308700003</v>
      </c>
      <c r="N29" s="90"/>
      <c r="O29" s="90"/>
      <c r="P29" s="90"/>
      <c r="Q29" s="90"/>
      <c r="R29" s="90"/>
    </row>
    <row r="30" spans="1:18">
      <c r="A30" s="88"/>
      <c r="B30" s="90" t="s">
        <v>103</v>
      </c>
      <c r="C30" s="90"/>
      <c r="D30" s="90"/>
      <c r="E30" s="99">
        <v>87218.66</v>
      </c>
      <c r="F30" s="99">
        <v>3043049.9635000001</v>
      </c>
      <c r="G30" s="99">
        <v>723738.56302999996</v>
      </c>
      <c r="H30" s="99">
        <v>917217.25999000005</v>
      </c>
      <c r="I30" s="99">
        <v>24583</v>
      </c>
      <c r="J30" s="99">
        <v>547808.31999999995</v>
      </c>
      <c r="K30" s="99" t="s">
        <v>107</v>
      </c>
      <c r="L30" s="99">
        <v>902059.42786000005</v>
      </c>
      <c r="M30" s="99">
        <v>6245675.1943800002</v>
      </c>
      <c r="N30" s="90"/>
      <c r="O30" s="90"/>
      <c r="P30" s="90"/>
      <c r="Q30" s="90"/>
      <c r="R30" s="90"/>
    </row>
    <row r="31" spans="1:18" ht="21" customHeight="1">
      <c r="A31" s="88" t="s">
        <v>149</v>
      </c>
      <c r="B31" s="90"/>
      <c r="C31" s="90"/>
      <c r="D31" s="90"/>
      <c r="E31" s="99"/>
      <c r="F31" s="99"/>
      <c r="G31" s="99"/>
      <c r="H31" s="99"/>
      <c r="I31" s="99"/>
      <c r="J31" s="99"/>
      <c r="K31" s="99"/>
      <c r="L31" s="99"/>
      <c r="M31" s="99"/>
      <c r="N31" s="90"/>
      <c r="O31" s="90"/>
      <c r="P31" s="90"/>
      <c r="Q31" s="90"/>
      <c r="R31" s="90"/>
    </row>
    <row r="32" spans="1:18" ht="12.75" customHeight="1">
      <c r="A32" s="88"/>
      <c r="B32" s="90" t="s">
        <v>97</v>
      </c>
      <c r="C32" s="90"/>
      <c r="D32" s="90"/>
      <c r="E32" s="99">
        <v>23281468.000100002</v>
      </c>
      <c r="F32" s="99">
        <v>79233413.865800008</v>
      </c>
      <c r="G32" s="99">
        <v>44929822.815609999</v>
      </c>
      <c r="H32" s="99">
        <v>26825363.699680001</v>
      </c>
      <c r="I32" s="99">
        <v>8539165.0000510011</v>
      </c>
      <c r="J32" s="99">
        <v>19584824.279070001</v>
      </c>
      <c r="K32" s="99" t="s">
        <v>107</v>
      </c>
      <c r="L32" s="99">
        <v>29137232.008239999</v>
      </c>
      <c r="M32" s="99">
        <v>231531289.66855097</v>
      </c>
      <c r="N32" s="90"/>
      <c r="O32" s="90"/>
      <c r="P32" s="90"/>
      <c r="Q32" s="90"/>
      <c r="R32" s="90"/>
    </row>
    <row r="33" spans="1:18">
      <c r="A33" s="88"/>
      <c r="B33" s="90" t="s">
        <v>102</v>
      </c>
      <c r="C33" s="90"/>
      <c r="D33" s="90"/>
      <c r="E33" s="99">
        <v>11761973.913000001</v>
      </c>
      <c r="F33" s="99">
        <v>48265396.331</v>
      </c>
      <c r="G33" s="99">
        <v>24313716.818999998</v>
      </c>
      <c r="H33" s="99">
        <v>13947432.728</v>
      </c>
      <c r="I33" s="99">
        <v>5563600.1470999997</v>
      </c>
      <c r="J33" s="99">
        <v>12021803.495999999</v>
      </c>
      <c r="K33" s="99" t="s">
        <v>107</v>
      </c>
      <c r="L33" s="99">
        <v>14798267.527000001</v>
      </c>
      <c r="M33" s="99">
        <v>130672190.9611</v>
      </c>
      <c r="N33" s="90"/>
      <c r="O33" s="90"/>
      <c r="P33" s="90"/>
      <c r="Q33" s="90"/>
      <c r="R33" s="90"/>
    </row>
    <row r="34" spans="1:18">
      <c r="A34" s="88"/>
      <c r="B34" s="90" t="s">
        <v>205</v>
      </c>
      <c r="C34" s="90"/>
      <c r="D34" s="90"/>
      <c r="E34" s="99">
        <v>6201699.5685999999</v>
      </c>
      <c r="F34" s="99">
        <v>19702730.800999999</v>
      </c>
      <c r="G34" s="99">
        <v>11638362.912</v>
      </c>
      <c r="H34" s="99">
        <v>6214560.6980999997</v>
      </c>
      <c r="I34" s="99">
        <v>1557485.3287</v>
      </c>
      <c r="J34" s="99">
        <v>5120380.4006000003</v>
      </c>
      <c r="K34" s="99" t="s">
        <v>107</v>
      </c>
      <c r="L34" s="99">
        <v>7765037.7944999998</v>
      </c>
      <c r="M34" s="99">
        <v>58200257.5035</v>
      </c>
      <c r="N34" s="90"/>
      <c r="O34" s="90"/>
      <c r="P34" s="90"/>
      <c r="Q34" s="90"/>
      <c r="R34" s="90"/>
    </row>
    <row r="35" spans="1:18">
      <c r="A35" s="88"/>
      <c r="B35" s="90" t="s">
        <v>24</v>
      </c>
      <c r="C35" s="90"/>
      <c r="D35" s="90"/>
      <c r="E35" s="99">
        <v>5215081.4800000004</v>
      </c>
      <c r="F35" s="99">
        <v>7886802.9625000004</v>
      </c>
      <c r="G35" s="99">
        <v>8185461.8125</v>
      </c>
      <c r="H35" s="99">
        <v>5666926.7044000002</v>
      </c>
      <c r="I35" s="99">
        <v>1391280.0415000001</v>
      </c>
      <c r="J35" s="99">
        <v>1853111.7720999999</v>
      </c>
      <c r="K35" s="99" t="s">
        <v>107</v>
      </c>
      <c r="L35" s="99">
        <v>5598313.7414999995</v>
      </c>
      <c r="M35" s="99">
        <v>35796978.5145</v>
      </c>
      <c r="N35" s="90"/>
      <c r="O35" s="90"/>
      <c r="P35" s="90"/>
      <c r="Q35" s="90"/>
      <c r="R35" s="90"/>
    </row>
    <row r="36" spans="1:18">
      <c r="A36" s="88"/>
      <c r="B36" s="90" t="s">
        <v>103</v>
      </c>
      <c r="C36" s="90"/>
      <c r="D36" s="90"/>
      <c r="E36" s="99">
        <v>102713.0385</v>
      </c>
      <c r="F36" s="99">
        <v>3378483.7713000001</v>
      </c>
      <c r="G36" s="99">
        <v>792281.27211000002</v>
      </c>
      <c r="H36" s="99">
        <v>996443.56917999999</v>
      </c>
      <c r="I36" s="99">
        <v>26799.482751</v>
      </c>
      <c r="J36" s="99">
        <v>589528.61037000001</v>
      </c>
      <c r="K36" s="99" t="s">
        <v>107</v>
      </c>
      <c r="L36" s="99">
        <v>975612.94524000003</v>
      </c>
      <c r="M36" s="99">
        <v>6861862.6894509997</v>
      </c>
      <c r="N36" s="90"/>
      <c r="O36" s="90"/>
      <c r="P36" s="90"/>
      <c r="Q36" s="90"/>
      <c r="R36" s="90"/>
    </row>
    <row r="37" spans="1:18" ht="21" customHeight="1">
      <c r="A37" s="88" t="s">
        <v>104</v>
      </c>
      <c r="C37" s="87"/>
      <c r="D37" s="87"/>
      <c r="E37" s="100"/>
      <c r="F37" s="100"/>
      <c r="G37" s="100"/>
      <c r="H37" s="100"/>
      <c r="I37" s="100"/>
      <c r="J37" s="100"/>
      <c r="K37" s="99"/>
      <c r="L37" s="100"/>
      <c r="M37" s="99"/>
      <c r="N37" s="87"/>
      <c r="O37" s="87"/>
      <c r="P37" s="87"/>
      <c r="Q37" s="87"/>
      <c r="R37" s="87"/>
    </row>
    <row r="38" spans="1:18" ht="12.75" customHeight="1">
      <c r="A38" s="88"/>
      <c r="B38" s="95" t="s">
        <v>173</v>
      </c>
      <c r="C38" s="87"/>
      <c r="D38" s="87"/>
      <c r="E38" s="103">
        <v>881</v>
      </c>
      <c r="F38" s="103">
        <v>2483</v>
      </c>
      <c r="G38" s="103">
        <v>1512</v>
      </c>
      <c r="H38" s="103">
        <v>877</v>
      </c>
      <c r="I38" s="103">
        <v>363</v>
      </c>
      <c r="J38" s="103">
        <v>709</v>
      </c>
      <c r="K38" s="99" t="s">
        <v>107</v>
      </c>
      <c r="L38" s="103">
        <v>987</v>
      </c>
      <c r="M38" s="103">
        <v>7812</v>
      </c>
      <c r="N38" s="87"/>
      <c r="O38" s="87"/>
      <c r="P38" s="87"/>
      <c r="Q38" s="87"/>
      <c r="R38" s="87"/>
    </row>
    <row r="39" spans="1:18" ht="12.75" customHeight="1">
      <c r="A39" s="94"/>
      <c r="B39" s="95" t="s">
        <v>174</v>
      </c>
      <c r="C39" s="97"/>
      <c r="D39" s="97"/>
      <c r="E39" s="103">
        <v>861</v>
      </c>
      <c r="F39" s="103">
        <v>2433</v>
      </c>
      <c r="G39" s="103">
        <v>1485</v>
      </c>
      <c r="H39" s="103">
        <v>857</v>
      </c>
      <c r="I39" s="103">
        <v>350</v>
      </c>
      <c r="J39" s="103">
        <v>696</v>
      </c>
      <c r="K39" s="99" t="s">
        <v>107</v>
      </c>
      <c r="L39" s="103">
        <v>968</v>
      </c>
      <c r="M39" s="103">
        <v>7650</v>
      </c>
      <c r="N39" s="97"/>
      <c r="O39" s="97"/>
      <c r="P39" s="92"/>
      <c r="Q39" s="95"/>
      <c r="R39" s="95"/>
    </row>
    <row r="40" spans="1:18">
      <c r="A40" s="94"/>
      <c r="B40" s="95" t="s">
        <v>105</v>
      </c>
      <c r="E40" s="103">
        <v>581.5</v>
      </c>
      <c r="F40" s="103">
        <v>1976.0944443999999</v>
      </c>
      <c r="G40" s="103">
        <v>1059.8521717000001</v>
      </c>
      <c r="H40" s="103">
        <v>606.29999999999995</v>
      </c>
      <c r="I40" s="103">
        <v>235.08833333000001</v>
      </c>
      <c r="J40" s="103">
        <v>564.27</v>
      </c>
      <c r="K40" s="99" t="s">
        <v>107</v>
      </c>
      <c r="L40" s="103">
        <v>698.14166666000006</v>
      </c>
      <c r="M40" s="103">
        <v>5721.2466160900003</v>
      </c>
    </row>
    <row r="41" spans="1:18" ht="21" customHeight="1">
      <c r="A41" s="94" t="s">
        <v>110</v>
      </c>
      <c r="B41" s="95"/>
      <c r="E41" s="102"/>
      <c r="F41" s="102"/>
      <c r="G41" s="102"/>
      <c r="H41" s="102"/>
      <c r="I41" s="102"/>
      <c r="J41" s="102"/>
      <c r="K41" s="99"/>
      <c r="L41" s="102"/>
      <c r="M41" s="103"/>
    </row>
    <row r="42" spans="1:18" ht="12.75" customHeight="1">
      <c r="B42" s="89" t="s">
        <v>146</v>
      </c>
      <c r="K42" s="99"/>
    </row>
    <row r="43" spans="1:18">
      <c r="B43" s="87" t="s">
        <v>165</v>
      </c>
      <c r="E43" s="101">
        <v>80.377315089999996</v>
      </c>
      <c r="F43" s="101">
        <v>273.85396072000003</v>
      </c>
      <c r="G43" s="101">
        <v>163.304424923</v>
      </c>
      <c r="H43" s="101">
        <v>89.780804457000002</v>
      </c>
      <c r="I43" s="101">
        <v>41.125899779999997</v>
      </c>
      <c r="J43" s="101">
        <v>65.632766873999998</v>
      </c>
      <c r="K43" s="99" t="s">
        <v>107</v>
      </c>
      <c r="L43" s="101">
        <v>85.053275907999989</v>
      </c>
      <c r="M43" s="103">
        <v>799.12844775200006</v>
      </c>
      <c r="N43" s="102"/>
    </row>
    <row r="44" spans="1:18">
      <c r="A44" s="94"/>
      <c r="B44" s="95" t="s">
        <v>98</v>
      </c>
      <c r="E44" s="101">
        <v>15.24235798</v>
      </c>
      <c r="F44" s="101">
        <v>15.282615310000001</v>
      </c>
      <c r="G44" s="101">
        <v>39.782945345000002</v>
      </c>
      <c r="H44" s="101">
        <v>8.7630153439999994</v>
      </c>
      <c r="I44" s="101">
        <v>5.4116972900000002</v>
      </c>
      <c r="J44" s="101">
        <v>7.15384464</v>
      </c>
      <c r="K44" s="99" t="s">
        <v>107</v>
      </c>
      <c r="L44" s="101">
        <v>12.04151903</v>
      </c>
      <c r="M44" s="103">
        <v>103.677994939</v>
      </c>
      <c r="N44" s="102"/>
    </row>
    <row r="45" spans="1:18">
      <c r="A45" s="94"/>
      <c r="B45" s="95" t="s">
        <v>99</v>
      </c>
      <c r="E45" s="101">
        <v>39.328823985</v>
      </c>
      <c r="F45" s="101">
        <v>179.91739029999999</v>
      </c>
      <c r="G45" s="101">
        <v>58.302328250000002</v>
      </c>
      <c r="H45" s="101">
        <v>64.153797362000006</v>
      </c>
      <c r="I45" s="101">
        <v>25.160554569999999</v>
      </c>
      <c r="J45" s="101">
        <v>33.889348878</v>
      </c>
      <c r="K45" s="99" t="s">
        <v>107</v>
      </c>
      <c r="L45" s="101">
        <v>40.490201251999999</v>
      </c>
      <c r="M45" s="103">
        <v>441.24244459700003</v>
      </c>
      <c r="N45" s="102"/>
    </row>
    <row r="46" spans="1:18">
      <c r="B46" s="95" t="s">
        <v>167</v>
      </c>
      <c r="E46" s="101">
        <v>54.571181965000001</v>
      </c>
      <c r="F46" s="101">
        <v>195.20000561000001</v>
      </c>
      <c r="G46" s="101">
        <v>98.085273595000004</v>
      </c>
      <c r="H46" s="101">
        <v>72.916812706000002</v>
      </c>
      <c r="I46" s="101">
        <v>30.572251859999998</v>
      </c>
      <c r="J46" s="101">
        <v>41.043193518000002</v>
      </c>
      <c r="K46" s="99" t="s">
        <v>107</v>
      </c>
      <c r="L46" s="101">
        <v>52.531720281999995</v>
      </c>
      <c r="M46" s="103">
        <v>544.920439536</v>
      </c>
      <c r="N46" s="102"/>
    </row>
    <row r="47" spans="1:18" ht="21" customHeight="1">
      <c r="B47" s="89" t="s">
        <v>147</v>
      </c>
      <c r="E47" s="101"/>
      <c r="F47" s="101"/>
      <c r="G47" s="101"/>
      <c r="H47" s="101"/>
      <c r="I47" s="101"/>
      <c r="J47" s="101"/>
      <c r="K47" s="99"/>
      <c r="L47" s="101"/>
      <c r="M47" s="101"/>
      <c r="N47" s="102"/>
    </row>
    <row r="48" spans="1:18">
      <c r="B48" s="87" t="s">
        <v>165</v>
      </c>
      <c r="E48" s="101">
        <v>34.079338739999997</v>
      </c>
      <c r="F48" s="101">
        <v>158.82879245499998</v>
      </c>
      <c r="G48" s="101">
        <v>73.824924150000001</v>
      </c>
      <c r="H48" s="101">
        <v>42.054930438999996</v>
      </c>
      <c r="I48" s="101">
        <v>22.260391500000001</v>
      </c>
      <c r="J48" s="101">
        <v>32.824076875999999</v>
      </c>
      <c r="K48" s="99" t="s">
        <v>107</v>
      </c>
      <c r="L48" s="101">
        <v>33.0646202</v>
      </c>
      <c r="M48" s="103">
        <v>396.93707435999994</v>
      </c>
      <c r="N48" s="102"/>
    </row>
    <row r="49" spans="1:14">
      <c r="B49" s="95" t="s">
        <v>98</v>
      </c>
      <c r="E49" s="101">
        <v>6.7435308950000001</v>
      </c>
      <c r="F49" s="101">
        <v>8.7077053499999995</v>
      </c>
      <c r="G49" s="101">
        <v>19.325580785</v>
      </c>
      <c r="H49" s="101">
        <v>4.1424278499999998</v>
      </c>
      <c r="I49" s="101">
        <v>2.5292427200000001</v>
      </c>
      <c r="J49" s="101">
        <v>2.7568041499999998</v>
      </c>
      <c r="K49" s="99" t="s">
        <v>107</v>
      </c>
      <c r="L49" s="101">
        <v>6.1360997099999999</v>
      </c>
      <c r="M49" s="103">
        <v>50.341391459999997</v>
      </c>
      <c r="N49" s="102"/>
    </row>
    <row r="50" spans="1:14">
      <c r="B50" s="95" t="s">
        <v>99</v>
      </c>
      <c r="E50" s="101">
        <v>16.430001395000001</v>
      </c>
      <c r="F50" s="101">
        <v>126.31393068</v>
      </c>
      <c r="G50" s="101">
        <v>34.709302975</v>
      </c>
      <c r="H50" s="101">
        <v>35.013760218000002</v>
      </c>
      <c r="I50" s="101">
        <v>16.657114310000001</v>
      </c>
      <c r="J50" s="101">
        <v>23.052071636000001</v>
      </c>
      <c r="K50" s="99" t="s">
        <v>107</v>
      </c>
      <c r="L50" s="101">
        <v>16.381201328</v>
      </c>
      <c r="M50" s="103">
        <v>268.55738254199997</v>
      </c>
      <c r="N50" s="102"/>
    </row>
    <row r="51" spans="1:14">
      <c r="B51" s="95" t="s">
        <v>167</v>
      </c>
      <c r="E51" s="101">
        <v>23.173532290000001</v>
      </c>
      <c r="F51" s="101">
        <v>135.02163603</v>
      </c>
      <c r="G51" s="101">
        <v>54.03488376</v>
      </c>
      <c r="H51" s="101">
        <v>39.156188067999999</v>
      </c>
      <c r="I51" s="101">
        <v>19.18635703</v>
      </c>
      <c r="J51" s="101">
        <v>25.808875786000002</v>
      </c>
      <c r="K51" s="99" t="s">
        <v>107</v>
      </c>
      <c r="L51" s="101">
        <v>22.517301037999999</v>
      </c>
      <c r="M51" s="103">
        <v>318.89877400199998</v>
      </c>
      <c r="N51" s="102"/>
    </row>
    <row r="56" spans="1:14">
      <c r="A56" s="5" t="s">
        <v>168</v>
      </c>
    </row>
    <row r="57" spans="1:14">
      <c r="A57" s="5" t="s">
        <v>94</v>
      </c>
    </row>
    <row r="58" spans="1:14">
      <c r="A58" s="5" t="s">
        <v>226</v>
      </c>
    </row>
  </sheetData>
  <hyperlinks>
    <hyperlink ref="G1" location="Contenu!A1" display="retour" xr:uid="{00000000-0004-0000-1B00-000000000000}"/>
  </hyperlinks>
  <pageMargins left="0.70866141732283472" right="0.70866141732283472" top="0.74803149606299213" bottom="0.74803149606299213" header="0.31496062992125984" footer="0.31496062992125984"/>
  <pageSetup paperSize="9" scale="6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28">
    <tabColor theme="6" tint="0.39997558519241921"/>
    <pageSetUpPr fitToPage="1"/>
  </sheetPr>
  <dimension ref="A1:R58"/>
  <sheetViews>
    <sheetView zoomScale="76" zoomScaleNormal="76" workbookViewId="0">
      <pane ySplit="4" topLeftCell="A5" activePane="bottomLeft" state="frozen"/>
      <selection activeCell="C18" sqref="C18"/>
      <selection pane="bottomLeft" activeCell="P12" sqref="P12"/>
    </sheetView>
  </sheetViews>
  <sheetFormatPr baseColWidth="10" defaultColWidth="11.453125" defaultRowHeight="12.5"/>
  <cols>
    <col min="1" max="1" width="2.26953125" style="82" customWidth="1"/>
    <col min="2" max="2" width="47.7265625" style="5" customWidth="1"/>
    <col min="3" max="4" width="3.7265625" style="5" customWidth="1"/>
    <col min="5" max="12" width="10.7265625" style="5" customWidth="1"/>
    <col min="13" max="13" width="13.7265625" style="5" customWidth="1"/>
    <col min="14" max="14" width="10.7265625" style="5" customWidth="1"/>
    <col min="15" max="18" width="11.453125" style="5"/>
    <col min="19" max="16384" width="11.453125" style="65"/>
  </cols>
  <sheetData>
    <row r="1" spans="1:18" ht="13">
      <c r="A1" s="26" t="s">
        <v>255</v>
      </c>
      <c r="E1" s="65"/>
      <c r="G1" s="31" t="s">
        <v>54</v>
      </c>
    </row>
    <row r="2" spans="1:18">
      <c r="A2" s="82" t="s">
        <v>0</v>
      </c>
    </row>
    <row r="3" spans="1:18">
      <c r="A3" s="82" t="s">
        <v>0</v>
      </c>
      <c r="B3" s="38"/>
    </row>
    <row r="4" spans="1:18">
      <c r="A4" s="83"/>
      <c r="B4" s="84"/>
      <c r="C4" s="85"/>
      <c r="D4" s="85"/>
      <c r="E4" s="83" t="s">
        <v>36</v>
      </c>
      <c r="F4" s="83" t="s">
        <v>37</v>
      </c>
      <c r="G4" s="83" t="s">
        <v>38</v>
      </c>
      <c r="H4" s="83" t="s">
        <v>218</v>
      </c>
      <c r="I4" s="83" t="s">
        <v>39</v>
      </c>
      <c r="J4" s="83" t="s">
        <v>206</v>
      </c>
      <c r="K4" s="83" t="s">
        <v>207</v>
      </c>
      <c r="L4" s="83" t="s">
        <v>40</v>
      </c>
      <c r="M4" s="83" t="s">
        <v>106</v>
      </c>
      <c r="N4" s="85"/>
      <c r="O4" s="108"/>
      <c r="P4" s="108"/>
      <c r="Q4" s="86"/>
      <c r="R4" s="86"/>
    </row>
    <row r="5" spans="1:18">
      <c r="A5" s="82" t="s">
        <v>100</v>
      </c>
      <c r="B5" s="87"/>
      <c r="C5" s="87"/>
      <c r="D5" s="87"/>
      <c r="E5" s="100"/>
      <c r="F5" s="100"/>
      <c r="G5" s="100"/>
      <c r="H5" s="100"/>
      <c r="I5" s="100"/>
      <c r="J5" s="100"/>
      <c r="K5" s="100"/>
      <c r="L5" s="100"/>
      <c r="M5" s="100"/>
      <c r="N5" s="87"/>
      <c r="O5" s="87"/>
      <c r="P5" s="87"/>
      <c r="Q5" s="87"/>
      <c r="R5" s="87"/>
    </row>
    <row r="6" spans="1:18">
      <c r="A6" s="88"/>
      <c r="B6" s="87" t="s">
        <v>140</v>
      </c>
      <c r="C6" s="90"/>
      <c r="D6" s="90"/>
      <c r="E6" s="99" t="s">
        <v>107</v>
      </c>
      <c r="F6" s="99" t="s">
        <v>107</v>
      </c>
      <c r="G6" s="99">
        <v>12923.552653744495</v>
      </c>
      <c r="H6" s="99">
        <v>11322.423716170213</v>
      </c>
      <c r="I6" s="99" t="s">
        <v>107</v>
      </c>
      <c r="J6" s="99" t="s">
        <v>107</v>
      </c>
      <c r="K6" s="99" t="s">
        <v>107</v>
      </c>
      <c r="L6" s="99">
        <v>12580.280212355212</v>
      </c>
      <c r="M6" s="99">
        <v>12278.37531303745</v>
      </c>
      <c r="N6" s="90"/>
      <c r="O6" s="90"/>
      <c r="P6" s="90"/>
      <c r="Q6" s="90"/>
      <c r="R6" s="90"/>
    </row>
    <row r="7" spans="1:18" ht="12.75" customHeight="1">
      <c r="A7" s="88"/>
      <c r="B7" s="87" t="s">
        <v>141</v>
      </c>
      <c r="C7" s="90"/>
      <c r="D7" s="90"/>
      <c r="E7" s="99" t="s">
        <v>107</v>
      </c>
      <c r="F7" s="99" t="s">
        <v>107</v>
      </c>
      <c r="G7" s="99">
        <v>22868.279449779737</v>
      </c>
      <c r="H7" s="99">
        <v>13255.860354468085</v>
      </c>
      <c r="I7" s="99" t="s">
        <v>107</v>
      </c>
      <c r="J7" s="99" t="s">
        <v>107</v>
      </c>
      <c r="K7" s="99" t="s">
        <v>107</v>
      </c>
      <c r="L7" s="99">
        <v>17445.060180694978</v>
      </c>
      <c r="M7" s="99">
        <v>17787.09737198336</v>
      </c>
      <c r="N7" s="90"/>
      <c r="O7" s="90"/>
      <c r="P7" s="90"/>
      <c r="Q7" s="90"/>
      <c r="R7" s="90"/>
    </row>
    <row r="8" spans="1:18" ht="21" customHeight="1">
      <c r="A8" s="88"/>
      <c r="B8" s="87" t="s">
        <v>142</v>
      </c>
      <c r="C8" s="90"/>
      <c r="D8" s="90"/>
      <c r="E8" s="99" t="s">
        <v>107</v>
      </c>
      <c r="F8" s="99" t="s">
        <v>107</v>
      </c>
      <c r="G8" s="99">
        <v>16725.150767738807</v>
      </c>
      <c r="H8" s="99">
        <v>14873.097351005626</v>
      </c>
      <c r="I8" s="99" t="s">
        <v>107</v>
      </c>
      <c r="J8" s="99" t="s">
        <v>107</v>
      </c>
      <c r="K8" s="99" t="s">
        <v>107</v>
      </c>
      <c r="L8" s="99">
        <v>16821.65656934218</v>
      </c>
      <c r="M8" s="99">
        <v>16154.644557316957</v>
      </c>
      <c r="N8" s="90"/>
      <c r="O8" s="90"/>
      <c r="P8" s="90"/>
      <c r="Q8" s="90"/>
      <c r="R8" s="90"/>
    </row>
    <row r="9" spans="1:18" ht="12.75" customHeight="1">
      <c r="A9" s="88"/>
      <c r="B9" s="87" t="s">
        <v>143</v>
      </c>
      <c r="C9" s="90"/>
      <c r="D9" s="90"/>
      <c r="E9" s="99" t="s">
        <v>107</v>
      </c>
      <c r="F9" s="99" t="s">
        <v>107</v>
      </c>
      <c r="G9" s="99">
        <v>29595.222911521163</v>
      </c>
      <c r="H9" s="99">
        <v>17412.853154556495</v>
      </c>
      <c r="I9" s="99" t="s">
        <v>107</v>
      </c>
      <c r="J9" s="99" t="s">
        <v>107</v>
      </c>
      <c r="K9" s="99" t="s">
        <v>107</v>
      </c>
      <c r="L9" s="99">
        <v>23326.571923489639</v>
      </c>
      <c r="M9" s="99">
        <v>23402.463960005301</v>
      </c>
      <c r="N9" s="90"/>
      <c r="O9" s="90"/>
      <c r="P9" s="90"/>
      <c r="Q9" s="90"/>
      <c r="R9" s="90"/>
    </row>
    <row r="10" spans="1:18" ht="21" customHeight="1">
      <c r="A10" s="82" t="s">
        <v>101</v>
      </c>
      <c r="B10" s="87"/>
      <c r="C10" s="90"/>
      <c r="D10" s="90"/>
      <c r="E10" s="99"/>
      <c r="F10" s="99"/>
      <c r="G10" s="99"/>
      <c r="H10" s="99"/>
      <c r="I10" s="99"/>
      <c r="J10" s="99"/>
      <c r="K10" s="99"/>
      <c r="L10" s="99"/>
      <c r="M10" s="99"/>
      <c r="N10" s="90"/>
      <c r="O10" s="90"/>
      <c r="P10" s="90"/>
      <c r="Q10" s="90"/>
      <c r="R10" s="90"/>
    </row>
    <row r="11" spans="1:18">
      <c r="A11" s="88"/>
      <c r="B11" s="87" t="s">
        <v>140</v>
      </c>
      <c r="C11" s="90"/>
      <c r="D11" s="90"/>
      <c r="E11" s="99" t="s">
        <v>107</v>
      </c>
      <c r="F11" s="99" t="s">
        <v>107</v>
      </c>
      <c r="G11" s="99">
        <v>14199.298017033774</v>
      </c>
      <c r="H11" s="99">
        <v>12000.418081134751</v>
      </c>
      <c r="I11" s="99" t="s">
        <v>107</v>
      </c>
      <c r="J11" s="99" t="s">
        <v>107</v>
      </c>
      <c r="K11" s="99" t="s">
        <v>107</v>
      </c>
      <c r="L11" s="99">
        <v>13594.150290862292</v>
      </c>
      <c r="M11" s="99">
        <v>13265.220283310218</v>
      </c>
      <c r="N11" s="90"/>
      <c r="O11" s="90"/>
      <c r="P11" s="90"/>
      <c r="Q11" s="90"/>
      <c r="R11" s="90"/>
    </row>
    <row r="12" spans="1:18" ht="12.75" customHeight="1">
      <c r="A12" s="88"/>
      <c r="B12" s="87" t="s">
        <v>141</v>
      </c>
      <c r="C12" s="90"/>
      <c r="D12" s="90"/>
      <c r="E12" s="99" t="s">
        <v>107</v>
      </c>
      <c r="F12" s="99" t="s">
        <v>107</v>
      </c>
      <c r="G12" s="99">
        <v>25110.166917914827</v>
      </c>
      <c r="H12" s="99">
        <v>14039.011361843972</v>
      </c>
      <c r="I12" s="99" t="s">
        <v>107</v>
      </c>
      <c r="J12" s="99" t="s">
        <v>107</v>
      </c>
      <c r="K12" s="99" t="s">
        <v>107</v>
      </c>
      <c r="L12" s="99">
        <v>18844.012507207208</v>
      </c>
      <c r="M12" s="99">
        <v>19250.727877623671</v>
      </c>
      <c r="N12" s="90"/>
      <c r="O12" s="90"/>
      <c r="P12" s="90"/>
      <c r="Q12" s="90"/>
      <c r="R12" s="90"/>
    </row>
    <row r="13" spans="1:18" ht="21" customHeight="1">
      <c r="A13" s="88"/>
      <c r="B13" s="87" t="s">
        <v>142</v>
      </c>
      <c r="C13" s="90"/>
      <c r="D13" s="90"/>
      <c r="E13" s="99" t="s">
        <v>107</v>
      </c>
      <c r="F13" s="99" t="s">
        <v>107</v>
      </c>
      <c r="G13" s="99">
        <v>18376.169966091722</v>
      </c>
      <c r="H13" s="99">
        <v>15763.708446856901</v>
      </c>
      <c r="I13" s="99" t="s">
        <v>107</v>
      </c>
      <c r="J13" s="99" t="s">
        <v>107</v>
      </c>
      <c r="K13" s="99" t="s">
        <v>107</v>
      </c>
      <c r="L13" s="99">
        <v>18177.347696939498</v>
      </c>
      <c r="M13" s="99">
        <v>17453.035372183553</v>
      </c>
      <c r="N13" s="90"/>
      <c r="O13" s="90"/>
      <c r="P13" s="90"/>
      <c r="Q13" s="90"/>
      <c r="R13" s="90"/>
    </row>
    <row r="14" spans="1:18">
      <c r="A14" s="88"/>
      <c r="B14" s="87" t="s">
        <v>143</v>
      </c>
      <c r="C14" s="90"/>
      <c r="D14" s="90"/>
      <c r="E14" s="99" t="s">
        <v>107</v>
      </c>
      <c r="F14" s="99" t="s">
        <v>107</v>
      </c>
      <c r="G14" s="99">
        <v>32496.585014766006</v>
      </c>
      <c r="H14" s="99">
        <v>18441.59765884533</v>
      </c>
      <c r="I14" s="99" t="s">
        <v>107</v>
      </c>
      <c r="J14" s="99" t="s">
        <v>107</v>
      </c>
      <c r="K14" s="99" t="s">
        <v>107</v>
      </c>
      <c r="L14" s="99">
        <v>25197.173785788324</v>
      </c>
      <c r="M14" s="99">
        <v>25328.160966250027</v>
      </c>
      <c r="N14" s="90"/>
      <c r="O14" s="90"/>
      <c r="P14" s="90"/>
      <c r="Q14" s="90"/>
      <c r="R14" s="90"/>
    </row>
    <row r="15" spans="1:18" ht="21" customHeight="1">
      <c r="A15" s="82" t="s">
        <v>130</v>
      </c>
      <c r="B15" s="91"/>
      <c r="C15" s="91"/>
      <c r="D15" s="91"/>
      <c r="E15" s="98"/>
      <c r="F15" s="98"/>
      <c r="G15" s="98"/>
      <c r="H15" s="98"/>
      <c r="I15" s="98"/>
      <c r="J15" s="98"/>
      <c r="K15" s="98"/>
      <c r="L15" s="98"/>
      <c r="M15" s="98"/>
      <c r="N15" s="91"/>
      <c r="O15" s="91"/>
      <c r="P15" s="91"/>
      <c r="Q15" s="87"/>
      <c r="R15" s="87"/>
    </row>
    <row r="16" spans="1:18" ht="14.25" customHeight="1">
      <c r="B16" s="92" t="s">
        <v>166</v>
      </c>
      <c r="C16" s="91"/>
      <c r="D16" s="91"/>
      <c r="E16" s="99" t="s">
        <v>107</v>
      </c>
      <c r="F16" s="99" t="s">
        <v>107</v>
      </c>
      <c r="G16" s="101">
        <v>8.6840406975775899</v>
      </c>
      <c r="H16" s="101">
        <v>18.256832593857414</v>
      </c>
      <c r="I16" s="99" t="s">
        <v>107</v>
      </c>
      <c r="J16" s="99" t="s">
        <v>107</v>
      </c>
      <c r="K16" s="99" t="s">
        <v>107</v>
      </c>
      <c r="L16" s="101">
        <v>7.7932578589682633</v>
      </c>
      <c r="M16" s="101">
        <v>9.8695230396966362</v>
      </c>
      <c r="N16" s="91"/>
      <c r="O16" s="91"/>
      <c r="P16" s="91"/>
      <c r="Q16" s="87"/>
      <c r="R16" s="87"/>
    </row>
    <row r="17" spans="1:18">
      <c r="A17" s="93"/>
      <c r="B17" s="92" t="s">
        <v>95</v>
      </c>
      <c r="C17" s="92"/>
      <c r="D17" s="92"/>
      <c r="E17" s="99" t="s">
        <v>107</v>
      </c>
      <c r="F17" s="99" t="s">
        <v>107</v>
      </c>
      <c r="G17" s="101">
        <v>37.192636732199752</v>
      </c>
      <c r="H17" s="101">
        <v>466.76063946483026</v>
      </c>
      <c r="I17" s="99" t="s">
        <v>107</v>
      </c>
      <c r="J17" s="99" t="s">
        <v>107</v>
      </c>
      <c r="K17" s="99" t="s">
        <v>107</v>
      </c>
      <c r="L17" s="101">
        <v>49.486447985276008</v>
      </c>
      <c r="M17" s="101">
        <v>60.549198371115573</v>
      </c>
      <c r="N17" s="92"/>
      <c r="O17" s="92"/>
      <c r="P17" s="92"/>
      <c r="Q17" s="92"/>
      <c r="R17" s="92"/>
    </row>
    <row r="18" spans="1:18">
      <c r="A18" s="93"/>
      <c r="B18" s="92" t="s">
        <v>96</v>
      </c>
      <c r="C18" s="92"/>
      <c r="D18" s="92"/>
      <c r="E18" s="99" t="s">
        <v>107</v>
      </c>
      <c r="F18" s="99" t="s">
        <v>107</v>
      </c>
      <c r="G18" s="101">
        <v>39.626653901647103</v>
      </c>
      <c r="H18" s="101">
        <v>21.53913835294712</v>
      </c>
      <c r="I18" s="99" t="s">
        <v>107</v>
      </c>
      <c r="J18" s="99" t="s">
        <v>107</v>
      </c>
      <c r="K18" s="99" t="s">
        <v>107</v>
      </c>
      <c r="L18" s="101">
        <v>21.240686362111195</v>
      </c>
      <c r="M18" s="101">
        <v>24.507174265924323</v>
      </c>
      <c r="N18" s="92"/>
      <c r="O18" s="92"/>
      <c r="P18" s="92"/>
      <c r="Q18" s="92"/>
      <c r="R18" s="92"/>
    </row>
    <row r="19" spans="1:18">
      <c r="A19" s="93"/>
      <c r="B19" s="92" t="s">
        <v>145</v>
      </c>
      <c r="C19" s="92"/>
      <c r="D19" s="92"/>
      <c r="E19" s="99" t="s">
        <v>107</v>
      </c>
      <c r="F19" s="99" t="s">
        <v>107</v>
      </c>
      <c r="G19" s="101">
        <v>19.185542216230729</v>
      </c>
      <c r="H19" s="101">
        <v>20.589036587468687</v>
      </c>
      <c r="I19" s="99" t="s">
        <v>107</v>
      </c>
      <c r="J19" s="99" t="s">
        <v>107</v>
      </c>
      <c r="K19" s="99" t="s">
        <v>107</v>
      </c>
      <c r="L19" s="101">
        <v>14.861709448984733</v>
      </c>
      <c r="M19" s="101">
        <v>17.445956253920404</v>
      </c>
      <c r="N19" s="92"/>
      <c r="O19" s="92"/>
      <c r="P19" s="92"/>
      <c r="Q19" s="92"/>
      <c r="R19" s="92"/>
    </row>
    <row r="20" spans="1:18" ht="21" customHeight="1">
      <c r="A20" s="82" t="s">
        <v>150</v>
      </c>
      <c r="B20" s="91"/>
      <c r="C20" s="92"/>
      <c r="D20" s="92"/>
      <c r="E20" s="98"/>
      <c r="F20" s="98"/>
      <c r="G20" s="98"/>
      <c r="H20" s="98"/>
      <c r="I20" s="98"/>
      <c r="J20" s="98"/>
      <c r="K20" s="98"/>
      <c r="L20" s="98"/>
      <c r="M20" s="98"/>
      <c r="N20" s="92"/>
      <c r="O20" s="92"/>
      <c r="P20" s="92"/>
      <c r="Q20" s="92"/>
      <c r="R20" s="92"/>
    </row>
    <row r="21" spans="1:18">
      <c r="A21" s="93"/>
      <c r="B21" s="92" t="s">
        <v>166</v>
      </c>
      <c r="C21" s="92"/>
      <c r="D21" s="92"/>
      <c r="E21" s="99" t="s">
        <v>107</v>
      </c>
      <c r="F21" s="99" t="s">
        <v>107</v>
      </c>
      <c r="G21" s="101">
        <v>20.541916900366385</v>
      </c>
      <c r="H21" s="101">
        <v>25.308591982452029</v>
      </c>
      <c r="I21" s="99" t="s">
        <v>107</v>
      </c>
      <c r="J21" s="99" t="s">
        <v>107</v>
      </c>
      <c r="K21" s="99" t="s">
        <v>107</v>
      </c>
      <c r="L21" s="101">
        <v>25.830789117957448</v>
      </c>
      <c r="M21" s="101">
        <v>23.746199460586624</v>
      </c>
      <c r="N21" s="92"/>
      <c r="O21" s="92"/>
      <c r="P21" s="92"/>
      <c r="Q21" s="92"/>
      <c r="R21" s="92"/>
    </row>
    <row r="22" spans="1:18">
      <c r="A22" s="93"/>
      <c r="B22" s="92" t="s">
        <v>95</v>
      </c>
      <c r="C22" s="92"/>
      <c r="D22" s="92"/>
      <c r="E22" s="99" t="s">
        <v>107</v>
      </c>
      <c r="F22" s="99" t="s">
        <v>107</v>
      </c>
      <c r="G22" s="101">
        <v>74.855354393607001</v>
      </c>
      <c r="H22" s="101">
        <v>675.27366715336052</v>
      </c>
      <c r="I22" s="99" t="s">
        <v>107</v>
      </c>
      <c r="J22" s="99" t="s">
        <v>107</v>
      </c>
      <c r="K22" s="99" t="s">
        <v>107</v>
      </c>
      <c r="L22" s="101">
        <v>150.52149916879296</v>
      </c>
      <c r="M22" s="101">
        <v>141.33910750317168</v>
      </c>
      <c r="N22" s="92"/>
      <c r="O22" s="92"/>
      <c r="P22" s="92"/>
      <c r="Q22" s="92"/>
      <c r="R22" s="92"/>
    </row>
    <row r="23" spans="1:18">
      <c r="A23" s="93"/>
      <c r="B23" s="92" t="s">
        <v>96</v>
      </c>
      <c r="C23" s="92"/>
      <c r="D23" s="92"/>
      <c r="E23" s="99" t="s">
        <v>107</v>
      </c>
      <c r="F23" s="99" t="s">
        <v>107</v>
      </c>
      <c r="G23" s="101">
        <v>49.274930950057019</v>
      </c>
      <c r="H23" s="101">
        <v>27.035589155100105</v>
      </c>
      <c r="I23" s="99" t="s">
        <v>107</v>
      </c>
      <c r="J23" s="99" t="s">
        <v>107</v>
      </c>
      <c r="K23" s="99" t="s">
        <v>107</v>
      </c>
      <c r="L23" s="101">
        <v>83.694743897440077</v>
      </c>
      <c r="M23" s="101">
        <v>43.980496284353841</v>
      </c>
      <c r="N23" s="92"/>
      <c r="O23" s="92"/>
      <c r="P23" s="92"/>
      <c r="Q23" s="92"/>
      <c r="R23" s="92"/>
    </row>
    <row r="24" spans="1:18">
      <c r="A24" s="93"/>
      <c r="B24" s="92" t="s">
        <v>145</v>
      </c>
      <c r="C24" s="92"/>
      <c r="D24" s="92"/>
      <c r="E24" s="99" t="s">
        <v>107</v>
      </c>
      <c r="F24" s="99" t="s">
        <v>107</v>
      </c>
      <c r="G24" s="101">
        <v>29.71468573342246</v>
      </c>
      <c r="H24" s="101">
        <v>25.994846669652443</v>
      </c>
      <c r="I24" s="99" t="s">
        <v>107</v>
      </c>
      <c r="J24" s="99" t="s">
        <v>107</v>
      </c>
      <c r="K24" s="99" t="s">
        <v>107</v>
      </c>
      <c r="L24" s="101">
        <v>53.78729570189703</v>
      </c>
      <c r="M24" s="101">
        <v>33.542938606236973</v>
      </c>
      <c r="N24" s="92"/>
      <c r="O24" s="92"/>
      <c r="P24" s="92"/>
      <c r="Q24" s="92"/>
      <c r="R24" s="92"/>
    </row>
    <row r="25" spans="1:18" ht="21" customHeight="1">
      <c r="A25" s="88" t="s">
        <v>148</v>
      </c>
      <c r="B25" s="90"/>
      <c r="C25" s="90"/>
      <c r="D25" s="90"/>
      <c r="E25" s="99"/>
      <c r="F25" s="99"/>
      <c r="G25" s="99"/>
      <c r="H25" s="99"/>
      <c r="I25" s="99"/>
      <c r="J25" s="99"/>
      <c r="K25" s="99"/>
      <c r="L25" s="100"/>
      <c r="M25" s="100"/>
      <c r="N25" s="87"/>
      <c r="O25" s="87"/>
      <c r="P25" s="87"/>
      <c r="Q25" s="87"/>
      <c r="R25" s="87"/>
    </row>
    <row r="26" spans="1:18">
      <c r="A26" s="88"/>
      <c r="B26" s="90" t="s">
        <v>97</v>
      </c>
      <c r="C26" s="90"/>
      <c r="D26" s="90"/>
      <c r="E26" s="99" t="s">
        <v>107</v>
      </c>
      <c r="F26" s="99" t="s">
        <v>107</v>
      </c>
      <c r="G26" s="99">
        <v>18950262.747220002</v>
      </c>
      <c r="H26" s="99">
        <v>11076619.559899999</v>
      </c>
      <c r="I26" s="99" t="s">
        <v>107</v>
      </c>
      <c r="J26" s="99" t="s">
        <v>107</v>
      </c>
      <c r="K26" s="99" t="s">
        <v>107</v>
      </c>
      <c r="L26" s="99">
        <v>33110497.982599996</v>
      </c>
      <c r="M26" s="99">
        <v>63137380.289719999</v>
      </c>
      <c r="N26" s="90"/>
      <c r="O26" s="90"/>
      <c r="P26" s="90"/>
      <c r="Q26" s="90"/>
      <c r="R26" s="90"/>
    </row>
    <row r="27" spans="1:18">
      <c r="A27" s="88"/>
      <c r="B27" s="90" t="s">
        <v>102</v>
      </c>
      <c r="C27" s="90"/>
      <c r="D27" s="90"/>
      <c r="E27" s="99" t="s">
        <v>107</v>
      </c>
      <c r="F27" s="99">
        <v>0</v>
      </c>
      <c r="G27" s="99">
        <v>8800939.3572000004</v>
      </c>
      <c r="H27" s="99">
        <v>7982308.7198999999</v>
      </c>
      <c r="I27" s="99" t="s">
        <v>107</v>
      </c>
      <c r="J27" s="99" t="s">
        <v>107</v>
      </c>
      <c r="K27" s="99" t="s">
        <v>107</v>
      </c>
      <c r="L27" s="99">
        <v>9774877.7249999996</v>
      </c>
      <c r="M27" s="99">
        <v>26558125.802100003</v>
      </c>
      <c r="N27" s="90"/>
      <c r="O27" s="90"/>
      <c r="P27" s="90"/>
      <c r="Q27" s="90"/>
      <c r="R27" s="90"/>
    </row>
    <row r="28" spans="1:18">
      <c r="A28" s="88"/>
      <c r="B28" s="90" t="s">
        <v>205</v>
      </c>
      <c r="C28" s="90"/>
      <c r="D28" s="90"/>
      <c r="E28" s="99" t="s">
        <v>107</v>
      </c>
      <c r="F28" s="99" t="s">
        <v>107</v>
      </c>
      <c r="G28" s="99">
        <v>6772358.9480999997</v>
      </c>
      <c r="H28" s="99">
        <v>1363072.83</v>
      </c>
      <c r="I28" s="99" t="s">
        <v>107</v>
      </c>
      <c r="J28" s="99" t="s">
        <v>107</v>
      </c>
      <c r="K28" s="99" t="s">
        <v>107</v>
      </c>
      <c r="L28" s="99">
        <v>3779934.0353999999</v>
      </c>
      <c r="M28" s="99">
        <v>11915365.8135</v>
      </c>
      <c r="N28" s="90"/>
      <c r="O28" s="90"/>
      <c r="P28" s="90"/>
      <c r="Q28" s="90"/>
      <c r="R28" s="90"/>
    </row>
    <row r="29" spans="1:18">
      <c r="A29" s="88"/>
      <c r="B29" s="90" t="s">
        <v>24</v>
      </c>
      <c r="C29" s="90"/>
      <c r="D29" s="90"/>
      <c r="E29" s="99" t="s">
        <v>107</v>
      </c>
      <c r="F29" s="99" t="s">
        <v>107</v>
      </c>
      <c r="G29" s="99">
        <v>3229390.8607999999</v>
      </c>
      <c r="H29" s="99">
        <v>1731238.01</v>
      </c>
      <c r="I29" s="99" t="s">
        <v>107</v>
      </c>
      <c r="J29" s="99" t="s">
        <v>107</v>
      </c>
      <c r="K29" s="99" t="s">
        <v>107</v>
      </c>
      <c r="L29" s="99">
        <v>12026132.827</v>
      </c>
      <c r="M29" s="99">
        <v>16986761.697799999</v>
      </c>
      <c r="N29" s="90"/>
      <c r="O29" s="90"/>
      <c r="P29" s="90"/>
      <c r="Q29" s="90"/>
      <c r="R29" s="90"/>
    </row>
    <row r="30" spans="1:18">
      <c r="A30" s="88"/>
      <c r="B30" s="90" t="s">
        <v>103</v>
      </c>
      <c r="C30" s="90"/>
      <c r="D30" s="90"/>
      <c r="E30" s="99" t="s">
        <v>107</v>
      </c>
      <c r="F30" s="99" t="s">
        <v>107</v>
      </c>
      <c r="G30" s="99">
        <v>147573.58111999999</v>
      </c>
      <c r="H30" s="99">
        <v>0</v>
      </c>
      <c r="I30" s="99" t="s">
        <v>107</v>
      </c>
      <c r="J30" s="99" t="s">
        <v>107</v>
      </c>
      <c r="K30" s="99" t="s">
        <v>107</v>
      </c>
      <c r="L30" s="99">
        <v>7529553.3952000001</v>
      </c>
      <c r="M30" s="99">
        <v>7677126.9763200004</v>
      </c>
      <c r="N30" s="90"/>
      <c r="O30" s="90"/>
      <c r="P30" s="90"/>
      <c r="Q30" s="90"/>
      <c r="R30" s="90"/>
    </row>
    <row r="31" spans="1:18" ht="21" customHeight="1">
      <c r="A31" s="88" t="s">
        <v>149</v>
      </c>
      <c r="B31" s="90"/>
      <c r="C31" s="90"/>
      <c r="D31" s="90"/>
      <c r="E31" s="99"/>
      <c r="F31" s="99"/>
      <c r="G31" s="99"/>
      <c r="H31" s="99"/>
      <c r="I31" s="99"/>
      <c r="J31" s="99"/>
      <c r="K31" s="99"/>
      <c r="L31" s="99"/>
      <c r="M31" s="99"/>
      <c r="N31" s="90"/>
      <c r="O31" s="90"/>
      <c r="P31" s="90"/>
      <c r="Q31" s="90"/>
      <c r="R31" s="90"/>
    </row>
    <row r="32" spans="1:18" ht="12.75" customHeight="1">
      <c r="A32" s="88"/>
      <c r="B32" s="90" t="s">
        <v>97</v>
      </c>
      <c r="C32" s="90"/>
      <c r="D32" s="90"/>
      <c r="E32" s="99" t="s">
        <v>107</v>
      </c>
      <c r="F32" s="99" t="s">
        <v>107</v>
      </c>
      <c r="G32" s="99">
        <v>20808105.747229997</v>
      </c>
      <c r="H32" s="99">
        <v>11696697.559899999</v>
      </c>
      <c r="I32" s="99" t="s">
        <v>107</v>
      </c>
      <c r="J32" s="99" t="s">
        <v>107</v>
      </c>
      <c r="K32" s="99" t="s">
        <v>107</v>
      </c>
      <c r="L32" s="99">
        <v>35388626.983000003</v>
      </c>
      <c r="M32" s="99">
        <v>67893430.290129989</v>
      </c>
      <c r="N32" s="90"/>
      <c r="O32" s="90"/>
      <c r="P32" s="90"/>
      <c r="Q32" s="90"/>
      <c r="R32" s="90"/>
    </row>
    <row r="33" spans="1:18">
      <c r="A33" s="88"/>
      <c r="B33" s="90" t="s">
        <v>102</v>
      </c>
      <c r="C33" s="90"/>
      <c r="D33" s="90"/>
      <c r="E33" s="99" t="s">
        <v>107</v>
      </c>
      <c r="F33" s="99" t="s">
        <v>107</v>
      </c>
      <c r="G33" s="99">
        <v>9669721.9495999999</v>
      </c>
      <c r="H33" s="99">
        <v>8460294.7471999992</v>
      </c>
      <c r="I33" s="99" t="s">
        <v>107</v>
      </c>
      <c r="J33" s="99" t="s">
        <v>107</v>
      </c>
      <c r="K33" s="99" t="s">
        <v>107</v>
      </c>
      <c r="L33" s="99">
        <v>10562654.776000001</v>
      </c>
      <c r="M33" s="99">
        <v>28692671.472800002</v>
      </c>
      <c r="N33" s="90"/>
      <c r="O33" s="90"/>
      <c r="P33" s="90"/>
      <c r="Q33" s="90"/>
      <c r="R33" s="90"/>
    </row>
    <row r="34" spans="1:18">
      <c r="A34" s="88"/>
      <c r="B34" s="90" t="s">
        <v>205</v>
      </c>
      <c r="C34" s="90"/>
      <c r="D34" s="90"/>
      <c r="E34" s="99" t="s">
        <v>107</v>
      </c>
      <c r="F34" s="99" t="s">
        <v>107</v>
      </c>
      <c r="G34" s="99">
        <v>7430301.7215</v>
      </c>
      <c r="H34" s="99">
        <v>1437208.2629</v>
      </c>
      <c r="I34" s="99" t="s">
        <v>107</v>
      </c>
      <c r="J34" s="99" t="s">
        <v>107</v>
      </c>
      <c r="K34" s="99" t="s">
        <v>107</v>
      </c>
      <c r="L34" s="99">
        <v>4079142.9421000001</v>
      </c>
      <c r="M34" s="99">
        <v>12946652.9265</v>
      </c>
      <c r="N34" s="90"/>
      <c r="O34" s="90"/>
      <c r="P34" s="90"/>
      <c r="Q34" s="90"/>
      <c r="R34" s="90"/>
    </row>
    <row r="35" spans="1:18">
      <c r="A35" s="88"/>
      <c r="B35" s="90" t="s">
        <v>24</v>
      </c>
      <c r="C35" s="90"/>
      <c r="D35" s="90"/>
      <c r="E35" s="99" t="s">
        <v>107</v>
      </c>
      <c r="F35" s="99" t="s">
        <v>107</v>
      </c>
      <c r="G35" s="99">
        <v>3547449.5356999999</v>
      </c>
      <c r="H35" s="99">
        <v>1799194.5497999999</v>
      </c>
      <c r="I35" s="99" t="s">
        <v>107</v>
      </c>
      <c r="J35" s="99" t="s">
        <v>107</v>
      </c>
      <c r="K35" s="99" t="s">
        <v>107</v>
      </c>
      <c r="L35" s="99">
        <v>12711985.825999999</v>
      </c>
      <c r="M35" s="99">
        <v>18058629.911499999</v>
      </c>
      <c r="N35" s="90"/>
      <c r="O35" s="90"/>
      <c r="P35" s="90"/>
      <c r="Q35" s="90"/>
      <c r="R35" s="90"/>
    </row>
    <row r="36" spans="1:18">
      <c r="A36" s="88"/>
      <c r="B36" s="90" t="s">
        <v>103</v>
      </c>
      <c r="C36" s="90"/>
      <c r="D36" s="90"/>
      <c r="E36" s="99" t="s">
        <v>107</v>
      </c>
      <c r="F36" s="99" t="s">
        <v>107</v>
      </c>
      <c r="G36" s="99">
        <v>160632.54042999999</v>
      </c>
      <c r="H36" s="99">
        <v>0</v>
      </c>
      <c r="I36" s="99" t="s">
        <v>107</v>
      </c>
      <c r="J36" s="99" t="s">
        <v>107</v>
      </c>
      <c r="K36" s="99" t="s">
        <v>107</v>
      </c>
      <c r="L36" s="99">
        <v>8034843.4389000004</v>
      </c>
      <c r="M36" s="99">
        <v>8195475.9793300005</v>
      </c>
      <c r="N36" s="90"/>
      <c r="O36" s="90"/>
      <c r="P36" s="90"/>
      <c r="Q36" s="90"/>
      <c r="R36" s="90"/>
    </row>
    <row r="37" spans="1:18" ht="21" customHeight="1">
      <c r="A37" s="88" t="s">
        <v>104</v>
      </c>
      <c r="C37" s="87"/>
      <c r="D37" s="87"/>
      <c r="E37" s="100"/>
      <c r="F37" s="100"/>
      <c r="G37" s="100"/>
      <c r="H37" s="100"/>
      <c r="I37" s="99"/>
      <c r="J37" s="99"/>
      <c r="K37" s="99"/>
      <c r="L37" s="100"/>
      <c r="M37" s="99"/>
      <c r="N37" s="87"/>
      <c r="O37" s="87"/>
      <c r="P37" s="87"/>
      <c r="Q37" s="87"/>
      <c r="R37" s="87"/>
    </row>
    <row r="38" spans="1:18" ht="12.75" customHeight="1">
      <c r="A38" s="88"/>
      <c r="B38" s="95" t="s">
        <v>173</v>
      </c>
      <c r="C38" s="87"/>
      <c r="D38" s="87"/>
      <c r="E38" s="99" t="s">
        <v>107</v>
      </c>
      <c r="F38" s="99" t="s">
        <v>107</v>
      </c>
      <c r="G38" s="99">
        <v>707</v>
      </c>
      <c r="H38" s="99">
        <v>714</v>
      </c>
      <c r="I38" s="99" t="s">
        <v>107</v>
      </c>
      <c r="J38" s="99" t="s">
        <v>107</v>
      </c>
      <c r="K38" s="99" t="s">
        <v>107</v>
      </c>
      <c r="L38" s="99">
        <v>795</v>
      </c>
      <c r="M38" s="99">
        <v>2216</v>
      </c>
      <c r="N38" s="87"/>
      <c r="O38" s="87"/>
      <c r="P38" s="87"/>
      <c r="Q38" s="87"/>
      <c r="R38" s="87"/>
    </row>
    <row r="39" spans="1:18" ht="12.75" customHeight="1">
      <c r="A39" s="94"/>
      <c r="B39" s="95" t="s">
        <v>174</v>
      </c>
      <c r="C39" s="97"/>
      <c r="D39" s="97"/>
      <c r="E39" s="99" t="s">
        <v>107</v>
      </c>
      <c r="F39" s="99" t="s">
        <v>107</v>
      </c>
      <c r="G39" s="99">
        <v>681</v>
      </c>
      <c r="H39" s="99">
        <v>705</v>
      </c>
      <c r="I39" s="99" t="s">
        <v>107</v>
      </c>
      <c r="J39" s="99" t="s">
        <v>107</v>
      </c>
      <c r="K39" s="99" t="s">
        <v>107</v>
      </c>
      <c r="L39" s="99">
        <v>777</v>
      </c>
      <c r="M39" s="99">
        <v>2163</v>
      </c>
      <c r="N39" s="97"/>
      <c r="O39" s="97"/>
      <c r="P39" s="92"/>
      <c r="Q39" s="95"/>
      <c r="R39" s="95"/>
    </row>
    <row r="40" spans="1:18">
      <c r="A40" s="94"/>
      <c r="B40" s="95" t="s">
        <v>105</v>
      </c>
      <c r="E40" s="99" t="s">
        <v>107</v>
      </c>
      <c r="F40" s="99" t="s">
        <v>107</v>
      </c>
      <c r="G40" s="99">
        <v>526.20986676999996</v>
      </c>
      <c r="H40" s="99">
        <v>536.69444443999998</v>
      </c>
      <c r="I40" s="99" t="s">
        <v>107</v>
      </c>
      <c r="J40" s="99" t="s">
        <v>107</v>
      </c>
      <c r="K40" s="99" t="s">
        <v>107</v>
      </c>
      <c r="L40" s="99">
        <v>581.08888888000001</v>
      </c>
      <c r="M40" s="99">
        <v>1643.9932000899998</v>
      </c>
    </row>
    <row r="41" spans="1:18" ht="21" customHeight="1">
      <c r="A41" s="94" t="s">
        <v>110</v>
      </c>
      <c r="B41" s="95"/>
      <c r="E41" s="99"/>
      <c r="F41" s="99"/>
      <c r="G41" s="107"/>
      <c r="H41" s="107"/>
      <c r="I41" s="99"/>
      <c r="J41" s="99"/>
      <c r="K41" s="99"/>
      <c r="L41" s="107"/>
      <c r="M41" s="99"/>
    </row>
    <row r="42" spans="1:18" ht="12.75" customHeight="1">
      <c r="B42" s="89" t="s">
        <v>146</v>
      </c>
      <c r="J42" s="99"/>
      <c r="K42" s="99"/>
    </row>
    <row r="43" spans="1:18">
      <c r="B43" s="87" t="s">
        <v>165</v>
      </c>
      <c r="E43" s="99" t="s">
        <v>107</v>
      </c>
      <c r="F43" s="99" t="s">
        <v>107</v>
      </c>
      <c r="G43" s="101">
        <v>78.419715397000004</v>
      </c>
      <c r="H43" s="101">
        <v>38.615679711999995</v>
      </c>
      <c r="I43" s="101">
        <v>2.42256742</v>
      </c>
      <c r="J43" s="99" t="s">
        <v>107</v>
      </c>
      <c r="K43" s="99" t="s">
        <v>107</v>
      </c>
      <c r="L43" s="101">
        <v>99.701564359999992</v>
      </c>
      <c r="M43" s="99">
        <v>219.15952688900001</v>
      </c>
      <c r="N43" s="103"/>
    </row>
    <row r="44" spans="1:18">
      <c r="A44" s="94"/>
      <c r="B44" s="95" t="s">
        <v>98</v>
      </c>
      <c r="E44" s="99" t="s">
        <v>107</v>
      </c>
      <c r="F44" s="99" t="s">
        <v>107</v>
      </c>
      <c r="G44" s="101">
        <v>18.310075860000001</v>
      </c>
      <c r="H44" s="101">
        <v>1.510410134</v>
      </c>
      <c r="I44" s="101">
        <v>0.20126194</v>
      </c>
      <c r="J44" s="99" t="s">
        <v>107</v>
      </c>
      <c r="K44" s="99" t="s">
        <v>107</v>
      </c>
      <c r="L44" s="101">
        <v>15.70126836</v>
      </c>
      <c r="M44" s="99">
        <v>35.723016294000004</v>
      </c>
      <c r="N44" s="103"/>
    </row>
    <row r="45" spans="1:18">
      <c r="A45" s="94"/>
      <c r="B45" s="95" t="s">
        <v>99</v>
      </c>
      <c r="E45" s="99" t="s">
        <v>107</v>
      </c>
      <c r="F45" s="99" t="s">
        <v>107</v>
      </c>
      <c r="G45" s="101">
        <v>17.185402575000001</v>
      </c>
      <c r="H45" s="101">
        <v>32.731114329999997</v>
      </c>
      <c r="I45" s="101">
        <v>1.7626136800000001</v>
      </c>
      <c r="J45" s="99" t="s">
        <v>107</v>
      </c>
      <c r="K45" s="99" t="s">
        <v>107</v>
      </c>
      <c r="L45" s="101">
        <v>36.580738812</v>
      </c>
      <c r="M45" s="99">
        <v>88.259869396999989</v>
      </c>
      <c r="N45" s="103"/>
    </row>
    <row r="46" spans="1:18">
      <c r="B46" s="95" t="s">
        <v>167</v>
      </c>
      <c r="E46" s="99" t="s">
        <v>107</v>
      </c>
      <c r="F46" s="99" t="s">
        <v>107</v>
      </c>
      <c r="G46" s="99">
        <v>35.495478435000003</v>
      </c>
      <c r="H46" s="99">
        <v>34.241524463999994</v>
      </c>
      <c r="I46" s="99">
        <v>1.96387562</v>
      </c>
      <c r="J46" s="99" t="s">
        <v>107</v>
      </c>
      <c r="K46" s="99" t="s">
        <v>107</v>
      </c>
      <c r="L46" s="99">
        <v>52.282007172</v>
      </c>
      <c r="M46" s="99">
        <v>123.98288569100001</v>
      </c>
      <c r="N46" s="103"/>
    </row>
    <row r="47" spans="1:18" ht="21" customHeight="1">
      <c r="B47" s="89" t="s">
        <v>147</v>
      </c>
      <c r="E47" s="99"/>
      <c r="F47" s="99"/>
      <c r="G47" s="101"/>
      <c r="H47" s="101"/>
      <c r="I47" s="99"/>
      <c r="J47" s="99" t="s">
        <v>107</v>
      </c>
      <c r="K47" s="99" t="s">
        <v>107</v>
      </c>
      <c r="L47" s="101"/>
      <c r="M47" s="101"/>
      <c r="N47" s="102"/>
    </row>
    <row r="48" spans="1:18">
      <c r="B48" s="87" t="s">
        <v>165</v>
      </c>
      <c r="E48" s="99" t="s">
        <v>107</v>
      </c>
      <c r="F48" s="99" t="s">
        <v>107</v>
      </c>
      <c r="G48" s="101">
        <v>33.151725970999998</v>
      </c>
      <c r="H48" s="101">
        <v>27.856152586</v>
      </c>
      <c r="I48" s="101">
        <v>0</v>
      </c>
      <c r="J48" s="99" t="s">
        <v>107</v>
      </c>
      <c r="K48" s="99" t="s">
        <v>107</v>
      </c>
      <c r="L48" s="101">
        <v>30.080381844000001</v>
      </c>
      <c r="M48" s="99">
        <v>91.088260400999999</v>
      </c>
      <c r="N48" s="103"/>
    </row>
    <row r="49" spans="1:14">
      <c r="B49" s="95" t="s">
        <v>98</v>
      </c>
      <c r="E49" s="99" t="s">
        <v>107</v>
      </c>
      <c r="F49" s="99" t="s">
        <v>107</v>
      </c>
      <c r="G49" s="101">
        <v>9.0975456000000001</v>
      </c>
      <c r="H49" s="101">
        <v>1.0440211639999999</v>
      </c>
      <c r="I49" s="101">
        <v>0</v>
      </c>
      <c r="J49" s="99" t="s">
        <v>107</v>
      </c>
      <c r="K49" s="99" t="s">
        <v>107</v>
      </c>
      <c r="L49" s="101">
        <v>5.1620532900000002</v>
      </c>
      <c r="M49" s="99">
        <v>15.303620054</v>
      </c>
      <c r="N49" s="103"/>
    </row>
    <row r="50" spans="1:14">
      <c r="B50" s="95" t="s">
        <v>99</v>
      </c>
      <c r="E50" s="99" t="s">
        <v>107</v>
      </c>
      <c r="F50" s="99" t="s">
        <v>107</v>
      </c>
      <c r="G50" s="101">
        <v>13.820415105</v>
      </c>
      <c r="H50" s="101">
        <v>26.076738922000001</v>
      </c>
      <c r="I50" s="101">
        <v>0</v>
      </c>
      <c r="J50" s="99" t="s">
        <v>107</v>
      </c>
      <c r="K50" s="99" t="s">
        <v>107</v>
      </c>
      <c r="L50" s="101">
        <v>9.2837371120000007</v>
      </c>
      <c r="M50" s="99">
        <v>49.180891138999996</v>
      </c>
      <c r="N50" s="103"/>
    </row>
    <row r="51" spans="1:14">
      <c r="B51" s="95" t="s">
        <v>167</v>
      </c>
      <c r="E51" s="99" t="s">
        <v>107</v>
      </c>
      <c r="F51" s="99" t="s">
        <v>107</v>
      </c>
      <c r="G51" s="99">
        <v>22.917960704999999</v>
      </c>
      <c r="H51" s="99">
        <v>27.120760086000001</v>
      </c>
      <c r="I51" s="99">
        <v>0</v>
      </c>
      <c r="J51" s="99" t="s">
        <v>107</v>
      </c>
      <c r="K51" s="99" t="s">
        <v>107</v>
      </c>
      <c r="L51" s="99">
        <v>14.445790402</v>
      </c>
      <c r="M51" s="99">
        <v>64.484511193000003</v>
      </c>
      <c r="N51" s="103"/>
    </row>
    <row r="56" spans="1:14">
      <c r="A56" s="5" t="s">
        <v>168</v>
      </c>
    </row>
    <row r="57" spans="1:14">
      <c r="A57" s="5" t="s">
        <v>94</v>
      </c>
    </row>
    <row r="58" spans="1:14">
      <c r="A58" s="5" t="s">
        <v>226</v>
      </c>
    </row>
  </sheetData>
  <hyperlinks>
    <hyperlink ref="G1" location="Contenu!A1" display="retour" xr:uid="{00000000-0004-0000-1C00-000000000000}"/>
  </hyperlinks>
  <pageMargins left="0.70866141732283472" right="0.70866141732283472" top="0.74803149606299213" bottom="0.74803149606299213" header="0.31496062992125984" footer="0.31496062992125984"/>
  <pageSetup paperSize="9" scale="6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29">
    <tabColor theme="6" tint="0.39997558519241921"/>
    <pageSetUpPr fitToPage="1"/>
  </sheetPr>
  <dimension ref="A1:R58"/>
  <sheetViews>
    <sheetView zoomScale="82" zoomScaleNormal="82" workbookViewId="0">
      <pane ySplit="4" topLeftCell="A5" activePane="bottomLeft" state="frozen"/>
      <selection activeCell="C18" sqref="C18"/>
      <selection pane="bottomLeft" activeCell="O11" sqref="O11"/>
    </sheetView>
  </sheetViews>
  <sheetFormatPr baseColWidth="10" defaultColWidth="11.453125" defaultRowHeight="12.5"/>
  <cols>
    <col min="1" max="1" width="2.26953125" style="82" customWidth="1"/>
    <col min="2" max="2" width="47.7265625" style="5" customWidth="1"/>
    <col min="3" max="4" width="3.7265625" style="5" customWidth="1"/>
    <col min="5" max="12" width="10.7265625" style="5" customWidth="1"/>
    <col min="13" max="13" width="13.7265625" style="5" customWidth="1"/>
    <col min="14" max="14" width="10.7265625" style="5" customWidth="1"/>
    <col min="15" max="18" width="11.453125" style="5"/>
    <col min="19" max="16384" width="11.453125" style="65"/>
  </cols>
  <sheetData>
    <row r="1" spans="1:18" ht="13">
      <c r="A1" s="26" t="s">
        <v>256</v>
      </c>
      <c r="E1" s="65"/>
      <c r="G1" s="31" t="s">
        <v>54</v>
      </c>
    </row>
    <row r="2" spans="1:18">
      <c r="A2" s="82" t="s">
        <v>0</v>
      </c>
    </row>
    <row r="3" spans="1:18">
      <c r="A3" s="82" t="s">
        <v>0</v>
      </c>
      <c r="B3" s="38"/>
    </row>
    <row r="4" spans="1:18">
      <c r="A4" s="83"/>
      <c r="B4" s="84"/>
      <c r="C4" s="85"/>
      <c r="D4" s="85"/>
      <c r="E4" s="83" t="s">
        <v>36</v>
      </c>
      <c r="F4" s="83" t="s">
        <v>37</v>
      </c>
      <c r="G4" s="83" t="s">
        <v>38</v>
      </c>
      <c r="H4" s="83" t="s">
        <v>218</v>
      </c>
      <c r="I4" s="83" t="s">
        <v>39</v>
      </c>
      <c r="J4" s="83" t="s">
        <v>206</v>
      </c>
      <c r="K4" s="83" t="s">
        <v>207</v>
      </c>
      <c r="L4" s="83" t="s">
        <v>40</v>
      </c>
      <c r="M4" s="83" t="s">
        <v>106</v>
      </c>
      <c r="N4" s="85"/>
      <c r="O4" s="108"/>
      <c r="P4" s="108"/>
      <c r="Q4" s="86"/>
      <c r="R4" s="86"/>
    </row>
    <row r="5" spans="1:18">
      <c r="A5" s="82" t="s">
        <v>100</v>
      </c>
      <c r="B5" s="87"/>
      <c r="C5" s="87"/>
      <c r="D5" s="87"/>
      <c r="E5" s="100"/>
      <c r="F5" s="100"/>
      <c r="G5" s="100"/>
      <c r="H5" s="100"/>
      <c r="I5" s="100"/>
      <c r="J5" s="100"/>
      <c r="K5" s="100"/>
      <c r="L5" s="100"/>
      <c r="M5" s="100"/>
      <c r="N5" s="87"/>
      <c r="O5" s="87"/>
      <c r="P5" s="87"/>
      <c r="Q5" s="87"/>
      <c r="R5" s="87"/>
    </row>
    <row r="6" spans="1:18">
      <c r="A6" s="88"/>
      <c r="B6" s="87" t="s">
        <v>140</v>
      </c>
      <c r="C6" s="90"/>
      <c r="D6" s="90"/>
      <c r="E6" s="99">
        <v>18513.030289951574</v>
      </c>
      <c r="F6" s="99">
        <v>23948.986843557526</v>
      </c>
      <c r="G6" s="99" t="s">
        <v>107</v>
      </c>
      <c r="H6" s="99" t="s">
        <v>107</v>
      </c>
      <c r="I6" s="99">
        <v>16217.694037364798</v>
      </c>
      <c r="J6" s="99">
        <v>20132.647142857146</v>
      </c>
      <c r="K6" s="99" t="s">
        <v>107</v>
      </c>
      <c r="L6" s="99">
        <v>20566.269272105521</v>
      </c>
      <c r="M6" s="99">
        <v>21199.602800241471</v>
      </c>
      <c r="N6" s="90"/>
      <c r="O6" s="90"/>
      <c r="P6" s="90"/>
      <c r="Q6" s="90"/>
      <c r="R6" s="90"/>
    </row>
    <row r="7" spans="1:18" ht="12.75" customHeight="1">
      <c r="A7" s="88"/>
      <c r="B7" s="87" t="s">
        <v>141</v>
      </c>
      <c r="C7" s="90"/>
      <c r="D7" s="90"/>
      <c r="E7" s="99">
        <v>24188.106990799031</v>
      </c>
      <c r="F7" s="99">
        <v>29366.506544715445</v>
      </c>
      <c r="G7" s="99" t="s">
        <v>107</v>
      </c>
      <c r="H7" s="99" t="s">
        <v>107</v>
      </c>
      <c r="I7" s="99">
        <v>20343.089138839725</v>
      </c>
      <c r="J7" s="99">
        <v>26447.667648809525</v>
      </c>
      <c r="K7" s="99" t="s">
        <v>107</v>
      </c>
      <c r="L7" s="99">
        <v>24263.190532486566</v>
      </c>
      <c r="M7" s="99">
        <v>26166.116981450996</v>
      </c>
      <c r="N7" s="90"/>
      <c r="O7" s="90"/>
      <c r="P7" s="90"/>
      <c r="Q7" s="90"/>
      <c r="R7" s="90"/>
    </row>
    <row r="8" spans="1:18" ht="21" customHeight="1">
      <c r="A8" s="88"/>
      <c r="B8" s="87" t="s">
        <v>142</v>
      </c>
      <c r="C8" s="90"/>
      <c r="D8" s="90"/>
      <c r="E8" s="99">
        <v>25514.621277655322</v>
      </c>
      <c r="F8" s="99">
        <v>26724.392269475888</v>
      </c>
      <c r="G8" s="99" t="s">
        <v>107</v>
      </c>
      <c r="H8" s="99" t="s">
        <v>107</v>
      </c>
      <c r="I8" s="99">
        <v>23982.485535804037</v>
      </c>
      <c r="J8" s="99">
        <v>28809.511960772983</v>
      </c>
      <c r="K8" s="99" t="s">
        <v>107</v>
      </c>
      <c r="L8" s="99">
        <v>26803.934634156158</v>
      </c>
      <c r="M8" s="99">
        <v>26353.105393846421</v>
      </c>
      <c r="N8" s="90"/>
      <c r="O8" s="90"/>
      <c r="P8" s="90"/>
      <c r="Q8" s="90"/>
      <c r="R8" s="90"/>
    </row>
    <row r="9" spans="1:18" ht="12.75" customHeight="1">
      <c r="A9" s="88"/>
      <c r="B9" s="87" t="s">
        <v>143</v>
      </c>
      <c r="C9" s="90"/>
      <c r="D9" s="90"/>
      <c r="E9" s="99">
        <v>33336.000623767075</v>
      </c>
      <c r="F9" s="99">
        <v>32769.738678787769</v>
      </c>
      <c r="G9" s="99" t="s">
        <v>107</v>
      </c>
      <c r="H9" s="99" t="s">
        <v>107</v>
      </c>
      <c r="I9" s="99">
        <v>30083.058658138973</v>
      </c>
      <c r="J9" s="99">
        <v>37846.210289999384</v>
      </c>
      <c r="K9" s="99" t="s">
        <v>107</v>
      </c>
      <c r="L9" s="99">
        <v>31622.116993816129</v>
      </c>
      <c r="M9" s="99">
        <v>32526.95086117549</v>
      </c>
      <c r="N9" s="90"/>
      <c r="O9" s="90"/>
      <c r="P9" s="90"/>
      <c r="Q9" s="90"/>
      <c r="R9" s="90"/>
    </row>
    <row r="10" spans="1:18" ht="21" customHeight="1">
      <c r="A10" s="82" t="s">
        <v>101</v>
      </c>
      <c r="B10" s="87"/>
      <c r="C10" s="90"/>
      <c r="D10" s="90"/>
      <c r="E10" s="99"/>
      <c r="F10" s="99"/>
      <c r="G10" s="99"/>
      <c r="H10" s="99"/>
      <c r="I10" s="99"/>
      <c r="J10" s="99"/>
      <c r="K10" s="99"/>
      <c r="L10" s="99"/>
      <c r="M10" s="99"/>
      <c r="N10" s="90"/>
      <c r="O10" s="90"/>
      <c r="P10" s="90"/>
      <c r="Q10" s="90"/>
      <c r="R10" s="90"/>
    </row>
    <row r="11" spans="1:18">
      <c r="A11" s="88"/>
      <c r="B11" s="87" t="s">
        <v>140</v>
      </c>
      <c r="C11" s="90"/>
      <c r="D11" s="90"/>
      <c r="E11" s="99">
        <v>20292.323161622277</v>
      </c>
      <c r="F11" s="99">
        <v>26650.137477211134</v>
      </c>
      <c r="G11" s="99" t="s">
        <v>107</v>
      </c>
      <c r="H11" s="99" t="s">
        <v>107</v>
      </c>
      <c r="I11" s="99">
        <v>18962.004904621437</v>
      </c>
      <c r="J11" s="99">
        <v>24688.00130952381</v>
      </c>
      <c r="K11" s="99" t="s">
        <v>107</v>
      </c>
      <c r="L11" s="99">
        <v>22945.949482169031</v>
      </c>
      <c r="M11" s="99">
        <v>23734.574898584127</v>
      </c>
      <c r="N11" s="90"/>
      <c r="O11" s="90"/>
      <c r="P11" s="90"/>
      <c r="Q11" s="90"/>
      <c r="R11" s="90"/>
    </row>
    <row r="12" spans="1:18" ht="12.75" customHeight="1">
      <c r="A12" s="88"/>
      <c r="B12" s="87" t="s">
        <v>141</v>
      </c>
      <c r="C12" s="90"/>
      <c r="D12" s="90"/>
      <c r="E12" s="99">
        <v>26270.365261440678</v>
      </c>
      <c r="F12" s="99">
        <v>32488.894030549396</v>
      </c>
      <c r="G12" s="99" t="s">
        <v>107</v>
      </c>
      <c r="H12" s="99" t="s">
        <v>107</v>
      </c>
      <c r="I12" s="99">
        <v>23489.22390629302</v>
      </c>
      <c r="J12" s="99">
        <v>32334.587291666667</v>
      </c>
      <c r="K12" s="99" t="s">
        <v>107</v>
      </c>
      <c r="L12" s="99">
        <v>27067.987142159262</v>
      </c>
      <c r="M12" s="99">
        <v>29133.157282910764</v>
      </c>
      <c r="N12" s="90"/>
      <c r="O12" s="90"/>
      <c r="P12" s="90"/>
      <c r="Q12" s="90"/>
      <c r="R12" s="90"/>
    </row>
    <row r="13" spans="1:18" ht="21" customHeight="1">
      <c r="A13" s="88"/>
      <c r="B13" s="87" t="s">
        <v>142</v>
      </c>
      <c r="C13" s="90"/>
      <c r="D13" s="90"/>
      <c r="E13" s="99">
        <v>27966.839150779568</v>
      </c>
      <c r="F13" s="99">
        <v>29738.574438610991</v>
      </c>
      <c r="G13" s="99" t="s">
        <v>107</v>
      </c>
      <c r="H13" s="99" t="s">
        <v>107</v>
      </c>
      <c r="I13" s="99">
        <v>28040.731765391094</v>
      </c>
      <c r="J13" s="99">
        <v>35328.154512788409</v>
      </c>
      <c r="K13" s="99" t="s">
        <v>107</v>
      </c>
      <c r="L13" s="99">
        <v>29905.362119949605</v>
      </c>
      <c r="M13" s="99">
        <v>29504.314758831464</v>
      </c>
      <c r="N13" s="90"/>
      <c r="O13" s="90"/>
      <c r="P13" s="90"/>
      <c r="Q13" s="90"/>
      <c r="R13" s="90"/>
    </row>
    <row r="14" spans="1:18">
      <c r="A14" s="88"/>
      <c r="B14" s="87" t="s">
        <v>143</v>
      </c>
      <c r="C14" s="90"/>
      <c r="D14" s="90"/>
      <c r="E14" s="99">
        <v>36205.764803136655</v>
      </c>
      <c r="F14" s="99">
        <v>36253.974088569877</v>
      </c>
      <c r="G14" s="99" t="s">
        <v>107</v>
      </c>
      <c r="H14" s="99" t="s">
        <v>107</v>
      </c>
      <c r="I14" s="99">
        <v>34735.516114809492</v>
      </c>
      <c r="J14" s="99">
        <v>46270.3027930647</v>
      </c>
      <c r="K14" s="99" t="s">
        <v>107</v>
      </c>
      <c r="L14" s="99">
        <v>35277.596944656674</v>
      </c>
      <c r="M14" s="99">
        <v>36215.261746475124</v>
      </c>
      <c r="N14" s="90"/>
      <c r="O14" s="90"/>
      <c r="P14" s="90"/>
      <c r="Q14" s="90"/>
      <c r="R14" s="90"/>
    </row>
    <row r="15" spans="1:18" ht="21" customHeight="1">
      <c r="A15" s="82" t="s">
        <v>130</v>
      </c>
      <c r="B15" s="91"/>
      <c r="C15" s="91"/>
      <c r="D15" s="91"/>
      <c r="E15" s="98"/>
      <c r="F15" s="98"/>
      <c r="G15" s="98"/>
      <c r="H15" s="98"/>
      <c r="I15" s="98"/>
      <c r="J15" s="98"/>
      <c r="K15" s="98"/>
      <c r="L15" s="98"/>
      <c r="M15" s="98"/>
      <c r="N15" s="91"/>
      <c r="O15" s="91"/>
      <c r="P15" s="91"/>
      <c r="Q15" s="87"/>
      <c r="R15" s="87"/>
    </row>
    <row r="16" spans="1:18" ht="14.25" customHeight="1">
      <c r="B16" s="92" t="s">
        <v>166</v>
      </c>
      <c r="C16" s="91"/>
      <c r="D16" s="91"/>
      <c r="E16" s="101">
        <v>8.787251081640667</v>
      </c>
      <c r="F16" s="101">
        <v>8.5832127208810025</v>
      </c>
      <c r="G16" s="99" t="s">
        <v>107</v>
      </c>
      <c r="H16" s="99" t="s">
        <v>107</v>
      </c>
      <c r="I16" s="101">
        <v>10.002617837438649</v>
      </c>
      <c r="J16" s="101">
        <v>9.8593686296567089</v>
      </c>
      <c r="K16" s="99" t="s">
        <v>107</v>
      </c>
      <c r="L16" s="101">
        <v>11.152445637457337</v>
      </c>
      <c r="M16" s="101">
        <v>9.2950483320295589</v>
      </c>
      <c r="N16" s="91"/>
      <c r="O16" s="91"/>
      <c r="P16" s="91"/>
      <c r="Q16" s="87"/>
      <c r="R16" s="87"/>
    </row>
    <row r="17" spans="1:18">
      <c r="A17" s="93"/>
      <c r="B17" s="92" t="s">
        <v>95</v>
      </c>
      <c r="C17" s="92"/>
      <c r="D17" s="92"/>
      <c r="E17" s="101">
        <v>103.61186541131023</v>
      </c>
      <c r="F17" s="101">
        <v>118.05932621324212</v>
      </c>
      <c r="G17" s="99" t="s">
        <v>107</v>
      </c>
      <c r="H17" s="99" t="s">
        <v>107</v>
      </c>
      <c r="I17" s="101">
        <v>72.595550387267593</v>
      </c>
      <c r="J17" s="101">
        <v>99.41175461155153</v>
      </c>
      <c r="K17" s="99" t="s">
        <v>107</v>
      </c>
      <c r="L17" s="101">
        <v>59.623358800307706</v>
      </c>
      <c r="M17" s="101">
        <v>89.282978872796889</v>
      </c>
      <c r="N17" s="92"/>
      <c r="O17" s="92"/>
      <c r="P17" s="92"/>
      <c r="Q17" s="92"/>
      <c r="R17" s="92"/>
    </row>
    <row r="18" spans="1:18">
      <c r="A18" s="93"/>
      <c r="B18" s="92" t="s">
        <v>96</v>
      </c>
      <c r="C18" s="92"/>
      <c r="D18" s="92"/>
      <c r="E18" s="101">
        <v>19.505624952897072</v>
      </c>
      <c r="F18" s="101">
        <v>11.733558885956485</v>
      </c>
      <c r="G18" s="99" t="s">
        <v>107</v>
      </c>
      <c r="H18" s="99" t="s">
        <v>107</v>
      </c>
      <c r="I18" s="101">
        <v>16.328029647843994</v>
      </c>
      <c r="J18" s="101">
        <v>16.206870615009514</v>
      </c>
      <c r="K18" s="99" t="s">
        <v>107</v>
      </c>
      <c r="L18" s="101">
        <v>19.896847557236558</v>
      </c>
      <c r="M18" s="101">
        <v>14.778050258287838</v>
      </c>
      <c r="N18" s="92"/>
      <c r="O18" s="92"/>
      <c r="P18" s="92"/>
      <c r="Q18" s="92"/>
      <c r="R18" s="92"/>
    </row>
    <row r="19" spans="1:18">
      <c r="A19" s="93"/>
      <c r="B19" s="92" t="s">
        <v>145</v>
      </c>
      <c r="C19" s="92"/>
      <c r="D19" s="92"/>
      <c r="E19" s="101">
        <v>16.415329628670005</v>
      </c>
      <c r="F19" s="101">
        <v>10.672819662654803</v>
      </c>
      <c r="G19" s="99" t="s">
        <v>107</v>
      </c>
      <c r="H19" s="99" t="s">
        <v>107</v>
      </c>
      <c r="I19" s="101">
        <v>13.329898532614454</v>
      </c>
      <c r="J19" s="101">
        <v>13.935068345981001</v>
      </c>
      <c r="K19" s="99" t="s">
        <v>107</v>
      </c>
      <c r="L19" s="101">
        <v>14.918433128381748</v>
      </c>
      <c r="M19" s="101">
        <v>12.679370557923004</v>
      </c>
      <c r="N19" s="92"/>
      <c r="O19" s="92"/>
      <c r="P19" s="92"/>
      <c r="Q19" s="92"/>
      <c r="R19" s="92"/>
    </row>
    <row r="20" spans="1:18" ht="21" customHeight="1">
      <c r="A20" s="82" t="s">
        <v>150</v>
      </c>
      <c r="B20" s="91"/>
      <c r="C20" s="92"/>
      <c r="D20" s="92"/>
      <c r="E20" s="98"/>
      <c r="F20" s="98"/>
      <c r="G20" s="99"/>
      <c r="H20" s="99"/>
      <c r="I20" s="98"/>
      <c r="J20" s="98"/>
      <c r="K20" s="99"/>
      <c r="L20" s="98"/>
      <c r="M20" s="98"/>
      <c r="N20" s="92"/>
      <c r="O20" s="92"/>
      <c r="P20" s="92"/>
      <c r="Q20" s="92"/>
      <c r="R20" s="92"/>
    </row>
    <row r="21" spans="1:18">
      <c r="A21" s="93"/>
      <c r="B21" s="92" t="s">
        <v>166</v>
      </c>
      <c r="C21" s="92"/>
      <c r="D21" s="92"/>
      <c r="E21" s="101">
        <v>13.560012354666798</v>
      </c>
      <c r="F21" s="101">
        <v>11.854420308901828</v>
      </c>
      <c r="G21" s="99" t="s">
        <v>107</v>
      </c>
      <c r="H21" s="99" t="s">
        <v>107</v>
      </c>
      <c r="I21" s="101">
        <v>16.417653269423582</v>
      </c>
      <c r="J21" s="101">
        <v>16.830563141355846</v>
      </c>
      <c r="K21" s="99" t="s">
        <v>107</v>
      </c>
      <c r="L21" s="101">
        <v>16.622534806201056</v>
      </c>
      <c r="M21" s="101">
        <v>13.612973866433919</v>
      </c>
      <c r="N21" s="92"/>
      <c r="O21" s="92"/>
      <c r="P21" s="92"/>
      <c r="Q21" s="92"/>
      <c r="R21" s="92"/>
    </row>
    <row r="22" spans="1:18">
      <c r="A22" s="93"/>
      <c r="B22" s="92" t="s">
        <v>95</v>
      </c>
      <c r="C22" s="92"/>
      <c r="D22" s="92"/>
      <c r="E22" s="101">
        <v>151.64146335212783</v>
      </c>
      <c r="F22" s="101">
        <v>181.87777013925</v>
      </c>
      <c r="G22" s="99" t="s">
        <v>107</v>
      </c>
      <c r="H22" s="99" t="s">
        <v>107</v>
      </c>
      <c r="I22" s="101">
        <v>158.39306636454552</v>
      </c>
      <c r="J22" s="101">
        <v>152.4811888813077</v>
      </c>
      <c r="K22" s="99" t="s">
        <v>107</v>
      </c>
      <c r="L22" s="101">
        <v>89.475620377324489</v>
      </c>
      <c r="M22" s="101">
        <v>140.7901582082915</v>
      </c>
      <c r="N22" s="92"/>
      <c r="O22" s="92"/>
      <c r="P22" s="92"/>
      <c r="Q22" s="92"/>
      <c r="R22" s="92"/>
    </row>
    <row r="23" spans="1:18">
      <c r="A23" s="93"/>
      <c r="B23" s="92" t="s">
        <v>96</v>
      </c>
      <c r="C23" s="92"/>
      <c r="D23" s="92"/>
      <c r="E23" s="101">
        <v>26.078559916600575</v>
      </c>
      <c r="F23" s="101">
        <v>14.621259948449131</v>
      </c>
      <c r="G23" s="99" t="s">
        <v>107</v>
      </c>
      <c r="H23" s="99" t="s">
        <v>107</v>
      </c>
      <c r="I23" s="101">
        <v>22.898646205195174</v>
      </c>
      <c r="J23" s="101">
        <v>24.766230518212325</v>
      </c>
      <c r="K23" s="99" t="s">
        <v>107</v>
      </c>
      <c r="L23" s="101">
        <v>24.661966213236504</v>
      </c>
      <c r="M23" s="101">
        <v>18.904890752811454</v>
      </c>
      <c r="N23" s="92"/>
      <c r="O23" s="92"/>
      <c r="P23" s="92"/>
      <c r="Q23" s="92"/>
      <c r="R23" s="92"/>
    </row>
    <row r="24" spans="1:18">
      <c r="A24" s="93"/>
      <c r="B24" s="92" t="s">
        <v>145</v>
      </c>
      <c r="C24" s="92"/>
      <c r="D24" s="92"/>
      <c r="E24" s="101">
        <v>22.251803230352749</v>
      </c>
      <c r="F24" s="101">
        <v>13.533309324037853</v>
      </c>
      <c r="G24" s="99" t="s">
        <v>107</v>
      </c>
      <c r="H24" s="99" t="s">
        <v>107</v>
      </c>
      <c r="I24" s="101">
        <v>20.00635735978538</v>
      </c>
      <c r="J24" s="101">
        <v>21.30572217253825</v>
      </c>
      <c r="K24" s="99" t="s">
        <v>107</v>
      </c>
      <c r="L24" s="101">
        <v>19.333199453127722</v>
      </c>
      <c r="M24" s="101">
        <v>16.666907191638014</v>
      </c>
      <c r="N24" s="92"/>
      <c r="O24" s="92"/>
      <c r="P24" s="92"/>
      <c r="Q24" s="92"/>
      <c r="R24" s="92"/>
    </row>
    <row r="25" spans="1:18" ht="21" customHeight="1">
      <c r="A25" s="88" t="s">
        <v>148</v>
      </c>
      <c r="B25" s="90"/>
      <c r="C25" s="90"/>
      <c r="D25" s="90"/>
      <c r="E25" s="99"/>
      <c r="F25" s="99"/>
      <c r="G25" s="99"/>
      <c r="H25" s="99"/>
      <c r="I25" s="99"/>
      <c r="J25" s="99"/>
      <c r="K25" s="99"/>
      <c r="L25" s="100"/>
      <c r="M25" s="100"/>
      <c r="N25" s="87"/>
      <c r="O25" s="87"/>
      <c r="P25" s="87"/>
      <c r="Q25" s="87"/>
      <c r="R25" s="87"/>
    </row>
    <row r="26" spans="1:18">
      <c r="A26" s="88"/>
      <c r="B26" s="90" t="s">
        <v>97</v>
      </c>
      <c r="C26" s="90"/>
      <c r="D26" s="90"/>
      <c r="E26" s="99">
        <v>43088215.218699001</v>
      </c>
      <c r="F26" s="99">
        <v>129837405.10229999</v>
      </c>
      <c r="G26" s="99" t="s">
        <v>107</v>
      </c>
      <c r="H26" s="99" t="s">
        <v>107</v>
      </c>
      <c r="I26" s="99">
        <v>25206800.347410001</v>
      </c>
      <c r="J26" s="99">
        <v>10493519.939999999</v>
      </c>
      <c r="K26" s="99" t="s">
        <v>107</v>
      </c>
      <c r="L26" s="99">
        <v>53959231.700000003</v>
      </c>
      <c r="M26" s="99">
        <v>262585172.30840898</v>
      </c>
      <c r="N26" s="90"/>
      <c r="O26" s="90"/>
      <c r="P26" s="90"/>
      <c r="Q26" s="90"/>
      <c r="R26" s="90"/>
    </row>
    <row r="27" spans="1:18">
      <c r="A27" s="88"/>
      <c r="B27" s="90" t="s">
        <v>102</v>
      </c>
      <c r="C27" s="90"/>
      <c r="D27" s="90"/>
      <c r="E27" s="99">
        <v>30583526.039000001</v>
      </c>
      <c r="F27" s="99">
        <v>97208937.598000005</v>
      </c>
      <c r="G27" s="99" t="s">
        <v>107</v>
      </c>
      <c r="H27" s="99" t="s">
        <v>107</v>
      </c>
      <c r="I27" s="99">
        <v>16493394.835999999</v>
      </c>
      <c r="J27" s="99">
        <v>6764569.4400000004</v>
      </c>
      <c r="K27" s="99" t="s">
        <v>107</v>
      </c>
      <c r="L27" s="99">
        <v>42099153.200000003</v>
      </c>
      <c r="M27" s="99">
        <v>193149581.11300004</v>
      </c>
      <c r="N27" s="90"/>
      <c r="O27" s="90"/>
      <c r="P27" s="90"/>
      <c r="Q27" s="90"/>
      <c r="R27" s="90"/>
    </row>
    <row r="28" spans="1:18">
      <c r="A28" s="88"/>
      <c r="B28" s="90" t="s">
        <v>205</v>
      </c>
      <c r="C28" s="90"/>
      <c r="D28" s="90"/>
      <c r="E28" s="99">
        <v>9375226.7097999994</v>
      </c>
      <c r="F28" s="99">
        <v>21989712.467</v>
      </c>
      <c r="G28" s="99" t="s">
        <v>107</v>
      </c>
      <c r="H28" s="99" t="s">
        <v>107</v>
      </c>
      <c r="I28" s="99">
        <v>4195526.8181999996</v>
      </c>
      <c r="J28" s="99">
        <v>2121846.89</v>
      </c>
      <c r="K28" s="99" t="s">
        <v>107</v>
      </c>
      <c r="L28" s="99">
        <v>7567597.8200000003</v>
      </c>
      <c r="M28" s="99">
        <v>45249910.704999998</v>
      </c>
      <c r="N28" s="90"/>
      <c r="O28" s="90"/>
      <c r="P28" s="90"/>
      <c r="Q28" s="90"/>
      <c r="R28" s="90"/>
    </row>
    <row r="29" spans="1:18">
      <c r="A29" s="88"/>
      <c r="B29" s="90" t="s">
        <v>24</v>
      </c>
      <c r="C29" s="90"/>
      <c r="D29" s="90"/>
      <c r="E29" s="99">
        <v>3106262.0699</v>
      </c>
      <c r="F29" s="99">
        <v>7751807.2556999996</v>
      </c>
      <c r="G29" s="99" t="s">
        <v>107</v>
      </c>
      <c r="H29" s="99" t="s">
        <v>107</v>
      </c>
      <c r="I29" s="99">
        <v>4154246.3314999999</v>
      </c>
      <c r="J29" s="99">
        <v>1060420.6599999999</v>
      </c>
      <c r="K29" s="99" t="s">
        <v>107</v>
      </c>
      <c r="L29" s="99">
        <v>3668068.42</v>
      </c>
      <c r="M29" s="99">
        <v>19740804.737099998</v>
      </c>
      <c r="N29" s="90"/>
      <c r="O29" s="90"/>
      <c r="P29" s="90"/>
      <c r="Q29" s="90"/>
      <c r="R29" s="90"/>
    </row>
    <row r="30" spans="1:18">
      <c r="A30" s="88"/>
      <c r="B30" s="90" t="s">
        <v>103</v>
      </c>
      <c r="C30" s="90"/>
      <c r="D30" s="90"/>
      <c r="E30" s="99">
        <v>23200.399999000001</v>
      </c>
      <c r="F30" s="99">
        <v>2886947.7815999999</v>
      </c>
      <c r="G30" s="99" t="s">
        <v>107</v>
      </c>
      <c r="H30" s="99" t="s">
        <v>107</v>
      </c>
      <c r="I30" s="99">
        <v>363632.36171000003</v>
      </c>
      <c r="J30" s="99">
        <v>546682.94999999995</v>
      </c>
      <c r="K30" s="99" t="s">
        <v>107</v>
      </c>
      <c r="L30" s="99">
        <v>624412.26</v>
      </c>
      <c r="M30" s="99">
        <v>4444875.7533089994</v>
      </c>
      <c r="N30" s="90"/>
      <c r="O30" s="90"/>
      <c r="P30" s="90"/>
      <c r="Q30" s="90"/>
      <c r="R30" s="90"/>
    </row>
    <row r="31" spans="1:18" ht="21" customHeight="1">
      <c r="A31" s="88" t="s">
        <v>149</v>
      </c>
      <c r="B31" s="90"/>
      <c r="C31" s="90"/>
      <c r="D31" s="90"/>
      <c r="E31" s="99"/>
      <c r="F31" s="99"/>
      <c r="G31" s="99"/>
      <c r="H31" s="99"/>
      <c r="I31" s="99"/>
      <c r="J31" s="99"/>
      <c r="K31" s="99"/>
      <c r="L31" s="99"/>
      <c r="M31" s="99"/>
      <c r="N31" s="90"/>
      <c r="O31" s="90"/>
      <c r="P31" s="90"/>
      <c r="Q31" s="90"/>
      <c r="R31" s="90"/>
    </row>
    <row r="32" spans="1:18" ht="12.75" customHeight="1">
      <c r="A32" s="88"/>
      <c r="B32" s="90" t="s">
        <v>97</v>
      </c>
      <c r="C32" s="90"/>
      <c r="D32" s="90"/>
      <c r="E32" s="99">
        <v>46943952.218998998</v>
      </c>
      <c r="F32" s="99">
        <v>143637147.70519999</v>
      </c>
      <c r="G32" s="99" t="s">
        <v>107</v>
      </c>
      <c r="H32" s="99" t="s">
        <v>107</v>
      </c>
      <c r="I32" s="99">
        <v>29358721.436570004</v>
      </c>
      <c r="J32" s="99">
        <v>12848287.939999999</v>
      </c>
      <c r="K32" s="99" t="s">
        <v>107</v>
      </c>
      <c r="L32" s="99">
        <v>60177217.690000005</v>
      </c>
      <c r="M32" s="99">
        <v>292965326.99076897</v>
      </c>
      <c r="N32" s="90"/>
      <c r="O32" s="90"/>
      <c r="P32" s="90"/>
      <c r="Q32" s="90"/>
      <c r="R32" s="90"/>
    </row>
    <row r="33" spans="1:18">
      <c r="A33" s="88"/>
      <c r="B33" s="90" t="s">
        <v>102</v>
      </c>
      <c r="C33" s="90"/>
      <c r="D33" s="90"/>
      <c r="E33" s="99">
        <v>33522917.863000002</v>
      </c>
      <c r="F33" s="99">
        <v>108172908.02</v>
      </c>
      <c r="G33" s="99" t="s">
        <v>107</v>
      </c>
      <c r="H33" s="99" t="s">
        <v>107</v>
      </c>
      <c r="I33" s="99">
        <v>19284358.988000002</v>
      </c>
      <c r="J33" s="99">
        <v>8295168.4400000004</v>
      </c>
      <c r="K33" s="99" t="s">
        <v>107</v>
      </c>
      <c r="L33" s="99">
        <v>46970358.590000004</v>
      </c>
      <c r="M33" s="99">
        <v>216245711.90099999</v>
      </c>
      <c r="N33" s="90"/>
      <c r="O33" s="90"/>
      <c r="P33" s="90"/>
      <c r="Q33" s="90"/>
      <c r="R33" s="90"/>
    </row>
    <row r="34" spans="1:18">
      <c r="A34" s="88"/>
      <c r="B34" s="90" t="s">
        <v>205</v>
      </c>
      <c r="C34" s="90"/>
      <c r="D34" s="90"/>
      <c r="E34" s="99">
        <v>9875725.5489000008</v>
      </c>
      <c r="F34" s="99">
        <v>23699512.850000001</v>
      </c>
      <c r="G34" s="99" t="s">
        <v>107</v>
      </c>
      <c r="H34" s="99" t="s">
        <v>107</v>
      </c>
      <c r="I34" s="99">
        <v>4604181.7247000001</v>
      </c>
      <c r="J34" s="99">
        <v>2569252.89</v>
      </c>
      <c r="K34" s="99" t="s">
        <v>107</v>
      </c>
      <c r="L34" s="99">
        <v>8437811.0899999999</v>
      </c>
      <c r="M34" s="99">
        <v>49186484.10360001</v>
      </c>
      <c r="N34" s="90"/>
      <c r="O34" s="90"/>
      <c r="P34" s="90"/>
      <c r="Q34" s="90"/>
      <c r="R34" s="90"/>
    </row>
    <row r="35" spans="1:18">
      <c r="A35" s="88"/>
      <c r="B35" s="90" t="s">
        <v>24</v>
      </c>
      <c r="C35" s="90"/>
      <c r="D35" s="90"/>
      <c r="E35" s="99">
        <v>3522108.4071</v>
      </c>
      <c r="F35" s="99">
        <v>8586083.5625999998</v>
      </c>
      <c r="G35" s="99" t="s">
        <v>107</v>
      </c>
      <c r="H35" s="99" t="s">
        <v>107</v>
      </c>
      <c r="I35" s="99">
        <v>5064897.2778000003</v>
      </c>
      <c r="J35" s="99">
        <v>1342992.66</v>
      </c>
      <c r="K35" s="99" t="s">
        <v>107</v>
      </c>
      <c r="L35" s="99">
        <v>4092701</v>
      </c>
      <c r="M35" s="99">
        <v>22608782.907499999</v>
      </c>
      <c r="N35" s="90"/>
      <c r="O35" s="90"/>
      <c r="P35" s="90"/>
      <c r="Q35" s="90"/>
      <c r="R35" s="90"/>
    </row>
    <row r="36" spans="1:18">
      <c r="A36" s="88"/>
      <c r="B36" s="90" t="s">
        <v>103</v>
      </c>
      <c r="C36" s="90"/>
      <c r="D36" s="90"/>
      <c r="E36" s="99">
        <v>23200.399999000001</v>
      </c>
      <c r="F36" s="99">
        <v>3178643.2725999998</v>
      </c>
      <c r="G36" s="99" t="s">
        <v>107</v>
      </c>
      <c r="H36" s="99" t="s">
        <v>107</v>
      </c>
      <c r="I36" s="99">
        <v>405283.44607000001</v>
      </c>
      <c r="J36" s="99">
        <v>640873.94999999995</v>
      </c>
      <c r="K36" s="99" t="s">
        <v>107</v>
      </c>
      <c r="L36" s="99">
        <v>676347.01</v>
      </c>
      <c r="M36" s="99">
        <v>4924348.0786689995</v>
      </c>
      <c r="N36" s="90"/>
      <c r="O36" s="90"/>
      <c r="P36" s="90"/>
      <c r="Q36" s="90"/>
      <c r="R36" s="90"/>
    </row>
    <row r="37" spans="1:18" ht="21" customHeight="1">
      <c r="A37" s="88" t="s">
        <v>104</v>
      </c>
      <c r="C37" s="87"/>
      <c r="D37" s="87"/>
      <c r="E37" s="100"/>
      <c r="F37" s="100"/>
      <c r="G37" s="99"/>
      <c r="H37" s="100"/>
      <c r="I37" s="100"/>
      <c r="J37" s="100"/>
      <c r="K37" s="100"/>
      <c r="L37" s="100"/>
      <c r="M37" s="99"/>
      <c r="N37" s="87"/>
      <c r="O37" s="87"/>
      <c r="P37" s="87"/>
      <c r="Q37" s="87"/>
      <c r="R37" s="87"/>
    </row>
    <row r="38" spans="1:18" ht="12.75" customHeight="1">
      <c r="A38" s="88"/>
      <c r="B38" s="95" t="s">
        <v>173</v>
      </c>
      <c r="C38" s="87"/>
      <c r="D38" s="87"/>
      <c r="E38" s="103">
        <v>1676</v>
      </c>
      <c r="F38" s="103">
        <v>4111</v>
      </c>
      <c r="G38" s="99" t="s">
        <v>107</v>
      </c>
      <c r="H38" s="103" t="s">
        <v>107</v>
      </c>
      <c r="I38" s="103">
        <v>1060</v>
      </c>
      <c r="J38" s="103">
        <v>344</v>
      </c>
      <c r="K38" s="103" t="s">
        <v>107</v>
      </c>
      <c r="L38" s="103">
        <v>2062</v>
      </c>
      <c r="M38" s="103">
        <v>9253</v>
      </c>
      <c r="N38" s="87"/>
      <c r="O38" s="87"/>
      <c r="P38" s="87"/>
      <c r="Q38" s="87"/>
      <c r="R38" s="87"/>
    </row>
    <row r="39" spans="1:18" ht="12.75" customHeight="1">
      <c r="A39" s="94"/>
      <c r="B39" s="95" t="s">
        <v>174</v>
      </c>
      <c r="C39" s="97"/>
      <c r="D39" s="97"/>
      <c r="E39" s="103">
        <v>1652</v>
      </c>
      <c r="F39" s="103">
        <v>4059</v>
      </c>
      <c r="G39" s="99" t="s">
        <v>107</v>
      </c>
      <c r="H39" s="103" t="s">
        <v>107</v>
      </c>
      <c r="I39" s="103">
        <v>1017</v>
      </c>
      <c r="J39" s="103">
        <v>336</v>
      </c>
      <c r="K39" s="103" t="s">
        <v>107</v>
      </c>
      <c r="L39" s="103">
        <v>2047</v>
      </c>
      <c r="M39" s="103">
        <v>9111</v>
      </c>
      <c r="N39" s="97"/>
      <c r="O39" s="97"/>
      <c r="P39" s="92"/>
      <c r="Q39" s="95"/>
      <c r="R39" s="95"/>
    </row>
    <row r="40" spans="1:18">
      <c r="A40" s="94"/>
      <c r="B40" s="95" t="s">
        <v>105</v>
      </c>
      <c r="E40" s="103">
        <v>1198.6666667</v>
      </c>
      <c r="F40" s="103">
        <v>3637.4611110999999</v>
      </c>
      <c r="G40" s="99" t="s">
        <v>107</v>
      </c>
      <c r="H40" s="103" t="s">
        <v>107</v>
      </c>
      <c r="I40" s="103">
        <v>687.72666666999999</v>
      </c>
      <c r="J40" s="103">
        <v>234.80333332999999</v>
      </c>
      <c r="K40" s="103" t="s">
        <v>107</v>
      </c>
      <c r="L40" s="103">
        <v>1570.6333333</v>
      </c>
      <c r="M40" s="103">
        <v>7329.2911111000003</v>
      </c>
    </row>
    <row r="41" spans="1:18" ht="21" customHeight="1">
      <c r="A41" s="94" t="s">
        <v>110</v>
      </c>
      <c r="B41" s="95"/>
      <c r="E41" s="102"/>
      <c r="F41" s="102"/>
      <c r="G41" s="99"/>
      <c r="H41" s="102"/>
      <c r="I41" s="102"/>
      <c r="J41" s="102"/>
      <c r="K41" s="102"/>
      <c r="L41" s="102"/>
      <c r="M41" s="103"/>
    </row>
    <row r="42" spans="1:18" ht="12.75" customHeight="1">
      <c r="B42" s="89" t="s">
        <v>146</v>
      </c>
      <c r="G42" s="99"/>
    </row>
    <row r="43" spans="1:18">
      <c r="B43" s="87" t="s">
        <v>165</v>
      </c>
      <c r="E43" s="101">
        <v>187.999635455</v>
      </c>
      <c r="F43" s="101">
        <v>472.89984904200003</v>
      </c>
      <c r="G43" s="99" t="s">
        <v>107</v>
      </c>
      <c r="H43" s="101" t="s">
        <v>107</v>
      </c>
      <c r="I43" s="101">
        <v>101.67338356099999</v>
      </c>
      <c r="J43" s="101">
        <v>34.079261322000001</v>
      </c>
      <c r="K43" s="101" t="s">
        <v>107</v>
      </c>
      <c r="L43" s="101">
        <v>183.547184765</v>
      </c>
      <c r="M43" s="103">
        <v>980.19931414500002</v>
      </c>
      <c r="N43" s="102"/>
    </row>
    <row r="44" spans="1:18">
      <c r="A44" s="94"/>
      <c r="B44" s="95" t="s">
        <v>98</v>
      </c>
      <c r="E44" s="101">
        <v>15.94411985</v>
      </c>
      <c r="F44" s="101">
        <v>34.381019528000003</v>
      </c>
      <c r="G44" s="99" t="s">
        <v>107</v>
      </c>
      <c r="H44" s="101" t="s">
        <v>107</v>
      </c>
      <c r="I44" s="101">
        <v>14.009123074</v>
      </c>
      <c r="J44" s="101">
        <v>3.3798819999999998</v>
      </c>
      <c r="K44" s="101" t="s">
        <v>107</v>
      </c>
      <c r="L44" s="101">
        <v>34.332181902999999</v>
      </c>
      <c r="M44" s="103">
        <v>102.04632635499999</v>
      </c>
      <c r="N44" s="102"/>
    </row>
    <row r="45" spans="1:18">
      <c r="A45" s="94"/>
      <c r="B45" s="95" t="s">
        <v>99</v>
      </c>
      <c r="E45" s="101">
        <v>84.693518100000006</v>
      </c>
      <c r="F45" s="101">
        <v>345.93085008999998</v>
      </c>
      <c r="G45" s="99" t="s">
        <v>107</v>
      </c>
      <c r="H45" s="101" t="s">
        <v>107</v>
      </c>
      <c r="I45" s="101">
        <v>62.285531196000001</v>
      </c>
      <c r="J45" s="101">
        <v>20.731948072000002</v>
      </c>
      <c r="K45" s="101" t="s">
        <v>107</v>
      </c>
      <c r="L45" s="101">
        <v>102.88061936</v>
      </c>
      <c r="M45" s="103">
        <v>616.522466818</v>
      </c>
      <c r="N45" s="102"/>
    </row>
    <row r="46" spans="1:18">
      <c r="B46" s="95" t="s">
        <v>167</v>
      </c>
      <c r="E46" s="101">
        <v>100.63763795</v>
      </c>
      <c r="F46" s="101">
        <v>380.311869618</v>
      </c>
      <c r="G46" s="99" t="s">
        <v>107</v>
      </c>
      <c r="H46" s="101" t="s">
        <v>107</v>
      </c>
      <c r="I46" s="101">
        <v>76.294654269999995</v>
      </c>
      <c r="J46" s="101">
        <v>24.111830072</v>
      </c>
      <c r="K46" s="101" t="s">
        <v>107</v>
      </c>
      <c r="L46" s="101">
        <v>137.21280126299999</v>
      </c>
      <c r="M46" s="103">
        <v>718.5687931729999</v>
      </c>
      <c r="N46" s="102"/>
    </row>
    <row r="47" spans="1:18" ht="21" customHeight="1">
      <c r="B47" s="89" t="s">
        <v>147</v>
      </c>
      <c r="E47" s="101"/>
      <c r="F47" s="101"/>
      <c r="G47" s="99"/>
      <c r="H47" s="102"/>
      <c r="I47" s="101"/>
      <c r="J47" s="101"/>
      <c r="K47" s="102"/>
      <c r="L47" s="101"/>
      <c r="M47" s="101"/>
      <c r="N47" s="102"/>
    </row>
    <row r="48" spans="1:18">
      <c r="B48" s="87" t="s">
        <v>165</v>
      </c>
      <c r="E48" s="101">
        <v>121.82879755499999</v>
      </c>
      <c r="F48" s="101">
        <v>342.40392142600001</v>
      </c>
      <c r="G48" s="99" t="s">
        <v>107</v>
      </c>
      <c r="H48" s="101" t="s">
        <v>107</v>
      </c>
      <c r="I48" s="101">
        <v>61.945515799999995</v>
      </c>
      <c r="J48" s="101">
        <v>19.963681380000001</v>
      </c>
      <c r="K48" s="101" t="s">
        <v>107</v>
      </c>
      <c r="L48" s="101">
        <v>123.146079937</v>
      </c>
      <c r="M48" s="103">
        <v>669.28799609800001</v>
      </c>
      <c r="N48" s="102"/>
    </row>
    <row r="49" spans="1:14">
      <c r="B49" s="95" t="s">
        <v>98</v>
      </c>
      <c r="E49" s="101">
        <v>10.89411803</v>
      </c>
      <c r="F49" s="101">
        <v>22.317185859999999</v>
      </c>
      <c r="G49" s="99" t="s">
        <v>107</v>
      </c>
      <c r="H49" s="101" t="s">
        <v>107</v>
      </c>
      <c r="I49" s="101">
        <v>6.4207356000000004</v>
      </c>
      <c r="J49" s="101">
        <v>2.2035505</v>
      </c>
      <c r="K49" s="101" t="s">
        <v>107</v>
      </c>
      <c r="L49" s="101">
        <v>22.877740231000001</v>
      </c>
      <c r="M49" s="103">
        <v>64.713330220999993</v>
      </c>
      <c r="N49" s="102"/>
    </row>
    <row r="50" spans="1:14">
      <c r="B50" s="95" t="s">
        <v>99</v>
      </c>
      <c r="E50" s="101">
        <v>63.347056174999999</v>
      </c>
      <c r="F50" s="101">
        <v>277.60945461</v>
      </c>
      <c r="G50" s="99" t="s">
        <v>107</v>
      </c>
      <c r="H50" s="101" t="s">
        <v>107</v>
      </c>
      <c r="I50" s="101">
        <v>44.413105948999998</v>
      </c>
      <c r="J50" s="101">
        <v>13.566860719999999</v>
      </c>
      <c r="K50" s="101" t="s">
        <v>107</v>
      </c>
      <c r="L50" s="101">
        <v>83.002303315999995</v>
      </c>
      <c r="M50" s="103">
        <v>481.93878076999999</v>
      </c>
      <c r="N50" s="102"/>
    </row>
    <row r="51" spans="1:14">
      <c r="B51" s="95" t="s">
        <v>167</v>
      </c>
      <c r="E51" s="101">
        <v>74.241174204999993</v>
      </c>
      <c r="F51" s="101">
        <v>299.92664047</v>
      </c>
      <c r="G51" s="99" t="s">
        <v>107</v>
      </c>
      <c r="H51" s="101" t="s">
        <v>107</v>
      </c>
      <c r="I51" s="101">
        <v>50.833841548999999</v>
      </c>
      <c r="J51" s="101">
        <v>15.77041122</v>
      </c>
      <c r="K51" s="101" t="s">
        <v>107</v>
      </c>
      <c r="L51" s="101">
        <v>105.880043547</v>
      </c>
      <c r="M51" s="103">
        <v>546.65211099099997</v>
      </c>
      <c r="N51" s="102"/>
    </row>
    <row r="56" spans="1:14">
      <c r="A56" s="5" t="s">
        <v>168</v>
      </c>
    </row>
    <row r="57" spans="1:14">
      <c r="A57" s="5" t="s">
        <v>94</v>
      </c>
    </row>
    <row r="58" spans="1:14">
      <c r="A58" s="5" t="s">
        <v>226</v>
      </c>
    </row>
  </sheetData>
  <hyperlinks>
    <hyperlink ref="G1" location="Contenu!A1" display="retour" xr:uid="{00000000-0004-0000-1D00-000000000000}"/>
  </hyperlinks>
  <pageMargins left="0.70866141732283472" right="0.70866141732283472" top="0.74803149606299213" bottom="0.74803149606299213" header="0.31496062992125984" footer="0.31496062992125984"/>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tabColor theme="9" tint="0.39997558519241921"/>
    <pageSetUpPr fitToPage="1"/>
  </sheetPr>
  <dimension ref="A1:K34"/>
  <sheetViews>
    <sheetView zoomScale="63" zoomScaleNormal="63" workbookViewId="0">
      <selection activeCell="M19" sqref="M19"/>
    </sheetView>
  </sheetViews>
  <sheetFormatPr baseColWidth="10" defaultColWidth="11.453125" defaultRowHeight="12.5"/>
  <cols>
    <col min="1" max="1" width="2.26953125" style="2" customWidth="1"/>
    <col min="2" max="2" width="50.7265625" style="2" customWidth="1"/>
    <col min="3" max="3" width="17.7265625" style="2" customWidth="1"/>
    <col min="4" max="5" width="17.26953125" style="2" customWidth="1"/>
    <col min="6" max="6" width="17.7265625" style="2" customWidth="1"/>
    <col min="7" max="10" width="15.7265625" style="2" customWidth="1"/>
    <col min="11" max="11" width="18.26953125" style="2" customWidth="1"/>
    <col min="12" max="16384" width="11.453125" style="2"/>
  </cols>
  <sheetData>
    <row r="1" spans="1:11" ht="13">
      <c r="A1" s="7" t="s">
        <v>225</v>
      </c>
      <c r="F1" s="3"/>
      <c r="H1" s="56" t="s">
        <v>54</v>
      </c>
      <c r="I1" s="56"/>
      <c r="J1" s="31"/>
    </row>
    <row r="3" spans="1:11">
      <c r="B3" s="55" t="s">
        <v>19</v>
      </c>
      <c r="K3" s="142"/>
    </row>
    <row r="4" spans="1:11" ht="23.25" customHeight="1">
      <c r="A4" s="8"/>
      <c r="B4" s="9"/>
      <c r="C4" s="72" t="s">
        <v>36</v>
      </c>
      <c r="D4" s="72" t="s">
        <v>37</v>
      </c>
      <c r="E4" s="73" t="s">
        <v>38</v>
      </c>
      <c r="F4" s="72" t="s">
        <v>213</v>
      </c>
      <c r="G4" s="73" t="s">
        <v>39</v>
      </c>
      <c r="H4" s="73" t="s">
        <v>206</v>
      </c>
      <c r="I4" s="73" t="s">
        <v>207</v>
      </c>
      <c r="J4" s="73" t="s">
        <v>40</v>
      </c>
      <c r="K4" s="143" t="s">
        <v>22</v>
      </c>
    </row>
    <row r="5" spans="1:11">
      <c r="C5" s="65"/>
      <c r="D5" s="65"/>
      <c r="E5" s="74"/>
      <c r="F5" s="74"/>
      <c r="G5" s="74"/>
      <c r="H5" s="65"/>
      <c r="I5" s="65"/>
      <c r="J5" s="74"/>
      <c r="K5" s="144"/>
    </row>
    <row r="6" spans="1:11" ht="13">
      <c r="A6" s="7" t="s">
        <v>33</v>
      </c>
      <c r="C6" s="65"/>
      <c r="D6" s="65"/>
      <c r="E6" s="74"/>
      <c r="F6" s="74"/>
      <c r="G6" s="74"/>
      <c r="H6" s="65"/>
      <c r="I6" s="65"/>
      <c r="J6" s="74"/>
      <c r="K6" s="144"/>
    </row>
    <row r="7" spans="1:11" s="10" customFormat="1" ht="18" customHeight="1">
      <c r="B7" s="11" t="s">
        <v>41</v>
      </c>
      <c r="C7" s="75">
        <v>89600.189039800011</v>
      </c>
      <c r="D7" s="75">
        <v>208019.44066374001</v>
      </c>
      <c r="E7" s="75">
        <v>109317.80542405001</v>
      </c>
      <c r="F7" s="75">
        <v>80764.177590000007</v>
      </c>
      <c r="G7" s="75">
        <v>57250.224569999998</v>
      </c>
      <c r="H7" s="75">
        <v>60845.057596400002</v>
      </c>
      <c r="I7" s="75">
        <v>15110.824430000001</v>
      </c>
      <c r="J7" s="75">
        <v>168907.42843990002</v>
      </c>
      <c r="K7" s="177">
        <v>789815.14775389014</v>
      </c>
    </row>
    <row r="8" spans="1:11" ht="13">
      <c r="B8" s="19" t="s">
        <v>187</v>
      </c>
      <c r="C8" s="76">
        <v>59645.891000000003</v>
      </c>
      <c r="D8" s="76">
        <v>168465.56690000001</v>
      </c>
      <c r="E8" s="76">
        <v>78252.836549</v>
      </c>
      <c r="F8" s="76">
        <v>60091.935010000001</v>
      </c>
      <c r="G8" s="76">
        <v>36662.403149999998</v>
      </c>
      <c r="H8" s="76">
        <v>33708.281000000003</v>
      </c>
      <c r="I8" s="76">
        <v>12864.222</v>
      </c>
      <c r="J8" s="76">
        <v>120493.924</v>
      </c>
      <c r="K8" s="145">
        <v>570185.05960900011</v>
      </c>
    </row>
    <row r="9" spans="1:11" ht="13">
      <c r="B9" s="19" t="s">
        <v>202</v>
      </c>
      <c r="C9" s="76">
        <v>11587.57101</v>
      </c>
      <c r="D9" s="76">
        <v>20363.71326</v>
      </c>
      <c r="E9" s="76">
        <v>14048.580017</v>
      </c>
      <c r="F9" s="76">
        <v>10752.59799</v>
      </c>
      <c r="G9" s="76">
        <v>8688.8925500000005</v>
      </c>
      <c r="H9" s="76">
        <v>15860.500728999999</v>
      </c>
      <c r="I9" s="76">
        <v>1800.71802</v>
      </c>
      <c r="J9" s="76">
        <v>25334.816269999999</v>
      </c>
      <c r="K9" s="145">
        <v>108437.38984599999</v>
      </c>
    </row>
    <row r="10" spans="1:11" ht="13">
      <c r="B10" s="19" t="s">
        <v>125</v>
      </c>
      <c r="C10" s="76">
        <v>6968.1116399000002</v>
      </c>
      <c r="D10" s="76">
        <v>9212.0034398000007</v>
      </c>
      <c r="E10" s="76">
        <v>7641.8111787999997</v>
      </c>
      <c r="F10" s="76">
        <v>3973.7547800000002</v>
      </c>
      <c r="G10" s="76">
        <v>3016.73587</v>
      </c>
      <c r="H10" s="76">
        <v>938.39323999999999</v>
      </c>
      <c r="I10" s="76">
        <v>361.48862000000003</v>
      </c>
      <c r="J10" s="76">
        <v>9049.4523800000006</v>
      </c>
      <c r="K10" s="145">
        <v>41161.7511485</v>
      </c>
    </row>
    <row r="11" spans="1:11" ht="13">
      <c r="B11" s="19" t="s">
        <v>195</v>
      </c>
      <c r="C11" s="76">
        <v>282.18175000000002</v>
      </c>
      <c r="D11" s="76">
        <v>520.13176394000004</v>
      </c>
      <c r="E11" s="76">
        <v>588.92631885000003</v>
      </c>
      <c r="F11" s="76">
        <v>159.59899999999999</v>
      </c>
      <c r="G11" s="76">
        <v>343.15600000000001</v>
      </c>
      <c r="H11" s="76">
        <v>728.72</v>
      </c>
      <c r="I11" s="76">
        <v>0</v>
      </c>
      <c r="J11" s="76">
        <v>1031.9884999999999</v>
      </c>
      <c r="K11" s="145">
        <v>3654.7033327899999</v>
      </c>
    </row>
    <row r="12" spans="1:11" ht="13">
      <c r="B12" s="2" t="s">
        <v>42</v>
      </c>
      <c r="C12" s="76">
        <v>9516.0601299000009</v>
      </c>
      <c r="D12" s="76">
        <v>5189.0754200000001</v>
      </c>
      <c r="E12" s="76">
        <v>6289.2511278000002</v>
      </c>
      <c r="F12" s="76">
        <v>3005.1946499999999</v>
      </c>
      <c r="G12" s="76">
        <v>2473.509</v>
      </c>
      <c r="H12" s="76">
        <v>8235.3830273999993</v>
      </c>
      <c r="I12" s="76">
        <v>84.395790000000005</v>
      </c>
      <c r="J12" s="76">
        <v>8323.3492599000001</v>
      </c>
      <c r="K12" s="145">
        <v>43116.218405000007</v>
      </c>
    </row>
    <row r="13" spans="1:11" ht="13">
      <c r="B13" s="2" t="s">
        <v>43</v>
      </c>
      <c r="C13" s="76">
        <v>1600.3735099999999</v>
      </c>
      <c r="D13" s="76">
        <v>4268.9498800000001</v>
      </c>
      <c r="E13" s="76">
        <v>2496.4002326</v>
      </c>
      <c r="F13" s="76">
        <v>2781.0961600000001</v>
      </c>
      <c r="G13" s="76">
        <v>6065.5280000000002</v>
      </c>
      <c r="H13" s="76">
        <v>1373.7796000000001</v>
      </c>
      <c r="I13" s="76">
        <v>0</v>
      </c>
      <c r="J13" s="76">
        <v>4673.8980300000003</v>
      </c>
      <c r="K13" s="145">
        <v>23260.025412600004</v>
      </c>
    </row>
    <row r="14" spans="1:11" ht="13">
      <c r="A14" s="7"/>
      <c r="C14" s="68"/>
      <c r="D14" s="68"/>
      <c r="E14" s="68"/>
      <c r="F14" s="68"/>
      <c r="G14" s="68"/>
      <c r="H14" s="68"/>
      <c r="I14" s="68"/>
      <c r="J14" s="68"/>
      <c r="K14" s="145"/>
    </row>
    <row r="15" spans="1:11" ht="13">
      <c r="A15" s="7" t="s">
        <v>44</v>
      </c>
      <c r="C15" s="77"/>
      <c r="D15" s="77"/>
      <c r="E15" s="77"/>
      <c r="F15" s="77"/>
      <c r="G15" s="77"/>
      <c r="H15" s="77"/>
      <c r="I15" s="77"/>
      <c r="J15" s="77"/>
      <c r="K15" s="145"/>
    </row>
    <row r="16" spans="1:11" s="10" customFormat="1" ht="18" customHeight="1">
      <c r="B16" s="11" t="s">
        <v>41</v>
      </c>
      <c r="C16" s="75">
        <v>158875.73868899999</v>
      </c>
      <c r="D16" s="75">
        <v>435107.14156000002</v>
      </c>
      <c r="E16" s="75">
        <v>160130.14707400001</v>
      </c>
      <c r="F16" s="75">
        <v>129039.0916</v>
      </c>
      <c r="G16" s="75">
        <v>61395.88204099999</v>
      </c>
      <c r="H16" s="75">
        <v>82007.257373</v>
      </c>
      <c r="I16" s="75">
        <v>31332.119599999998</v>
      </c>
      <c r="J16" s="75">
        <v>330661.99167000002</v>
      </c>
      <c r="K16" s="177">
        <v>1388549.3696070001</v>
      </c>
    </row>
    <row r="17" spans="1:11" ht="25">
      <c r="B17" s="14" t="s">
        <v>45</v>
      </c>
      <c r="C17" s="135">
        <v>45848.011109999999</v>
      </c>
      <c r="D17" s="135">
        <v>230240.11111</v>
      </c>
      <c r="E17" s="135">
        <v>76083.591755000001</v>
      </c>
      <c r="F17" s="135">
        <v>44564.243170000002</v>
      </c>
      <c r="G17" s="135">
        <v>23687.400549999998</v>
      </c>
      <c r="H17" s="135">
        <v>29655.691900000002</v>
      </c>
      <c r="I17" s="135">
        <v>4102.3</v>
      </c>
      <c r="J17" s="135">
        <v>113457.68557</v>
      </c>
      <c r="K17" s="145">
        <v>567639.03516500001</v>
      </c>
    </row>
    <row r="18" spans="1:11" ht="25">
      <c r="B18" s="14" t="s">
        <v>46</v>
      </c>
      <c r="C18" s="135">
        <v>48471.312798999999</v>
      </c>
      <c r="D18" s="135">
        <v>10426.03276</v>
      </c>
      <c r="E18" s="135">
        <v>38536.355736999998</v>
      </c>
      <c r="F18" s="135">
        <v>62737.1489</v>
      </c>
      <c r="G18" s="135">
        <v>16815.636999999999</v>
      </c>
      <c r="H18" s="135">
        <v>20185.688730000002</v>
      </c>
      <c r="I18" s="135">
        <v>18238.4876</v>
      </c>
      <c r="J18" s="135">
        <v>106694.77996</v>
      </c>
      <c r="K18" s="145">
        <v>322105.443486</v>
      </c>
    </row>
    <row r="19" spans="1:11" ht="25">
      <c r="B19" s="104" t="s">
        <v>85</v>
      </c>
      <c r="C19" s="135">
        <v>64556.414779999999</v>
      </c>
      <c r="D19" s="135">
        <v>194440.99768999999</v>
      </c>
      <c r="E19" s="135">
        <v>45510.199582000001</v>
      </c>
      <c r="F19" s="135">
        <v>21737.699530000002</v>
      </c>
      <c r="G19" s="135">
        <v>20892.844491</v>
      </c>
      <c r="H19" s="135">
        <v>32165.876743000001</v>
      </c>
      <c r="I19" s="135">
        <v>8991.3320000000003</v>
      </c>
      <c r="J19" s="135">
        <v>110509.52614</v>
      </c>
      <c r="K19" s="145">
        <v>498804.89095599996</v>
      </c>
    </row>
    <row r="20" spans="1:11" ht="13">
      <c r="A20" s="7"/>
      <c r="C20" s="68"/>
      <c r="D20" s="68"/>
      <c r="E20" s="68"/>
      <c r="F20" s="68"/>
      <c r="G20" s="68"/>
      <c r="H20" s="68"/>
      <c r="I20" s="68"/>
      <c r="J20" s="68"/>
      <c r="K20" s="145"/>
    </row>
    <row r="21" spans="1:11" ht="13">
      <c r="A21" s="7" t="s">
        <v>47</v>
      </c>
      <c r="C21" s="77"/>
      <c r="D21" s="77"/>
      <c r="E21" s="77"/>
      <c r="F21" s="77"/>
      <c r="G21" s="77"/>
      <c r="H21" s="77"/>
      <c r="I21" s="77"/>
      <c r="J21" s="77"/>
      <c r="K21" s="145"/>
    </row>
    <row r="22" spans="1:11" s="10" customFormat="1" ht="18" customHeight="1">
      <c r="B22" s="11" t="s">
        <v>41</v>
      </c>
      <c r="C22" s="75">
        <v>56048.792229999999</v>
      </c>
      <c r="D22" s="75">
        <v>144274.7325248</v>
      </c>
      <c r="E22" s="75">
        <v>70060.2241201</v>
      </c>
      <c r="F22" s="75">
        <v>70622.075110000005</v>
      </c>
      <c r="G22" s="75">
        <v>38647.677539999997</v>
      </c>
      <c r="H22" s="75">
        <v>39437.125729999992</v>
      </c>
      <c r="I22" s="75">
        <v>15243.812810000001</v>
      </c>
      <c r="J22" s="75">
        <v>124301.5464399</v>
      </c>
      <c r="K22" s="177">
        <v>558635.98650479992</v>
      </c>
    </row>
    <row r="23" spans="1:11" ht="13">
      <c r="B23" s="2" t="s">
        <v>48</v>
      </c>
      <c r="C23" s="76">
        <v>34367.762920000001</v>
      </c>
      <c r="D23" s="76">
        <v>77483.081273999996</v>
      </c>
      <c r="E23" s="76">
        <v>45029.021111000002</v>
      </c>
      <c r="F23" s="76">
        <v>43338.79451</v>
      </c>
      <c r="G23" s="76">
        <v>24152.608629999999</v>
      </c>
      <c r="H23" s="76">
        <v>16159.323479999999</v>
      </c>
      <c r="I23" s="76">
        <v>9275.0177100000001</v>
      </c>
      <c r="J23" s="76">
        <v>76953.035999999993</v>
      </c>
      <c r="K23" s="145">
        <v>326758.64563499996</v>
      </c>
    </row>
    <row r="24" spans="1:11" ht="13">
      <c r="B24" s="2" t="s">
        <v>49</v>
      </c>
      <c r="C24" s="76">
        <v>19944.6584</v>
      </c>
      <c r="D24" s="76">
        <v>59012.173669000003</v>
      </c>
      <c r="E24" s="76">
        <v>20776.748265999999</v>
      </c>
      <c r="F24" s="76">
        <v>20190.008300000001</v>
      </c>
      <c r="G24" s="76">
        <v>12462.30791</v>
      </c>
      <c r="H24" s="76">
        <v>17299.179639999998</v>
      </c>
      <c r="I24" s="76">
        <v>5894.3437199999998</v>
      </c>
      <c r="J24" s="76">
        <v>41292.09708</v>
      </c>
      <c r="K24" s="145">
        <v>196871.51698499999</v>
      </c>
    </row>
    <row r="25" spans="1:11" ht="13">
      <c r="B25" s="2" t="s">
        <v>50</v>
      </c>
      <c r="C25" s="76">
        <v>1736.3709100000001</v>
      </c>
      <c r="D25" s="76">
        <v>7779.4775817999998</v>
      </c>
      <c r="E25" s="76">
        <v>4254.4547431000001</v>
      </c>
      <c r="F25" s="76">
        <v>7093.2722999999996</v>
      </c>
      <c r="G25" s="76">
        <v>2032.761</v>
      </c>
      <c r="H25" s="76">
        <v>5978.6226100000003</v>
      </c>
      <c r="I25" s="76">
        <v>74.45138</v>
      </c>
      <c r="J25" s="76">
        <v>6056.4133598999997</v>
      </c>
      <c r="K25" s="145">
        <v>35005.823884799996</v>
      </c>
    </row>
    <row r="26" spans="1:11" ht="13">
      <c r="A26" s="7"/>
      <c r="C26" s="69"/>
      <c r="D26" s="69"/>
      <c r="E26" s="69"/>
      <c r="F26" s="69"/>
      <c r="G26" s="69"/>
      <c r="H26" s="69"/>
      <c r="I26" s="69"/>
      <c r="J26" s="69"/>
      <c r="K26" s="145"/>
    </row>
    <row r="27" spans="1:11" ht="15.5">
      <c r="A27" s="7" t="s">
        <v>51</v>
      </c>
      <c r="B27" s="12"/>
      <c r="C27" s="176">
        <v>304524.71995880001</v>
      </c>
      <c r="D27" s="176">
        <v>787401.31474854006</v>
      </c>
      <c r="E27" s="176">
        <v>339508.17661814997</v>
      </c>
      <c r="F27" s="176">
        <v>280425.3443</v>
      </c>
      <c r="G27" s="176">
        <v>157293.784151</v>
      </c>
      <c r="H27" s="176">
        <v>182289.4406994</v>
      </c>
      <c r="I27" s="176">
        <v>61686.756840000002</v>
      </c>
      <c r="J27" s="176">
        <v>623870.96654980001</v>
      </c>
      <c r="K27" s="177">
        <v>2737000.50386569</v>
      </c>
    </row>
    <row r="28" spans="1:11" ht="13">
      <c r="A28" s="7"/>
      <c r="B28" s="12"/>
      <c r="C28" s="12"/>
      <c r="D28" s="12"/>
      <c r="E28" s="12"/>
      <c r="F28" s="12"/>
      <c r="G28" s="12"/>
      <c r="H28" s="12"/>
      <c r="I28" s="12"/>
      <c r="J28" s="12"/>
      <c r="K28" s="145"/>
    </row>
    <row r="29" spans="1:11">
      <c r="A29" s="5" t="s">
        <v>35</v>
      </c>
    </row>
    <row r="32" spans="1:11">
      <c r="A32" s="5" t="s">
        <v>175</v>
      </c>
    </row>
    <row r="33" spans="1:1">
      <c r="A33" s="5" t="s">
        <v>94</v>
      </c>
    </row>
    <row r="34" spans="1:1">
      <c r="A34" s="5" t="s">
        <v>226</v>
      </c>
    </row>
  </sheetData>
  <phoneticPr fontId="3" type="noConversion"/>
  <hyperlinks>
    <hyperlink ref="H1" location="Contenu!A1" display="retour" xr:uid="{00000000-0004-0000-0500-000000000000}"/>
  </hyperlinks>
  <pageMargins left="0.78740157480314965" right="0.78740157480314965" top="0.98425196850393704" bottom="0.98425196850393704" header="0.51181102362204722" footer="0.51181102362204722"/>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theme="9" tint="0.39997558519241921"/>
    <pageSetUpPr fitToPage="1"/>
  </sheetPr>
  <dimension ref="A1:L34"/>
  <sheetViews>
    <sheetView zoomScale="64" zoomScaleNormal="64" workbookViewId="0">
      <selection activeCell="L7" sqref="L7"/>
    </sheetView>
  </sheetViews>
  <sheetFormatPr baseColWidth="10" defaultColWidth="11.453125" defaultRowHeight="12.5"/>
  <cols>
    <col min="1" max="1" width="2.26953125" style="2" customWidth="1"/>
    <col min="2" max="2" width="50.7265625" style="2" customWidth="1"/>
    <col min="3" max="11" width="15.7265625" style="2" customWidth="1"/>
    <col min="12" max="16384" width="11.453125" style="2"/>
  </cols>
  <sheetData>
    <row r="1" spans="1:11" ht="13">
      <c r="A1" s="7" t="s">
        <v>227</v>
      </c>
      <c r="F1" s="3"/>
      <c r="H1" s="31" t="s">
        <v>54</v>
      </c>
      <c r="I1" s="31"/>
      <c r="J1" s="31"/>
    </row>
    <row r="3" spans="1:11">
      <c r="B3" s="55" t="s">
        <v>12</v>
      </c>
      <c r="K3" s="142"/>
    </row>
    <row r="4" spans="1:11" ht="13">
      <c r="A4" s="8"/>
      <c r="B4" s="9"/>
      <c r="C4" s="72" t="s">
        <v>36</v>
      </c>
      <c r="D4" s="72" t="s">
        <v>37</v>
      </c>
      <c r="E4" s="73" t="s">
        <v>38</v>
      </c>
      <c r="F4" s="72" t="s">
        <v>213</v>
      </c>
      <c r="G4" s="72" t="s">
        <v>39</v>
      </c>
      <c r="H4" s="73" t="s">
        <v>206</v>
      </c>
      <c r="I4" s="73" t="s">
        <v>207</v>
      </c>
      <c r="J4" s="72" t="s">
        <v>40</v>
      </c>
      <c r="K4" s="143" t="s">
        <v>22</v>
      </c>
    </row>
    <row r="5" spans="1:11" ht="13">
      <c r="C5" s="65"/>
      <c r="D5" s="65"/>
      <c r="E5" s="74"/>
      <c r="F5" s="74"/>
      <c r="G5" s="74"/>
      <c r="H5" s="65"/>
      <c r="I5" s="65"/>
      <c r="J5" s="74"/>
      <c r="K5" s="146"/>
    </row>
    <row r="6" spans="1:11" ht="13">
      <c r="A6" s="7" t="s">
        <v>33</v>
      </c>
      <c r="C6" s="65"/>
      <c r="D6" s="65"/>
      <c r="E6" s="74"/>
      <c r="F6" s="74"/>
      <c r="G6" s="74"/>
      <c r="H6" s="65"/>
      <c r="I6" s="65"/>
      <c r="J6" s="74"/>
      <c r="K6" s="146"/>
    </row>
    <row r="7" spans="1:11" s="10" customFormat="1" ht="18" customHeight="1">
      <c r="B7" s="11" t="s">
        <v>41</v>
      </c>
      <c r="C7" s="136">
        <v>29.422960819706937</v>
      </c>
      <c r="D7" s="136">
        <v>26.418477689508546</v>
      </c>
      <c r="E7" s="136">
        <v>32.198872649538984</v>
      </c>
      <c r="F7" s="136">
        <v>27.808856444363826</v>
      </c>
      <c r="G7" s="136">
        <v>36.397003784358397</v>
      </c>
      <c r="H7" s="136">
        <v>33.378267749877551</v>
      </c>
      <c r="I7" s="136">
        <v>24.496059128531744</v>
      </c>
      <c r="J7" s="136">
        <v>27.074096647582508</v>
      </c>
      <c r="K7" s="177">
        <v>28.856960261365291</v>
      </c>
    </row>
    <row r="8" spans="1:11" ht="13">
      <c r="B8" s="19" t="s">
        <v>187</v>
      </c>
      <c r="C8" s="76">
        <v>19.5865514655328</v>
      </c>
      <c r="D8" s="76">
        <v>21.395134062457107</v>
      </c>
      <c r="E8" s="76">
        <v>23.048881275402142</v>
      </c>
      <c r="F8" s="76">
        <v>21.428853073177809</v>
      </c>
      <c r="G8" s="76">
        <v>23.30823391902414</v>
      </c>
      <c r="H8" s="76">
        <v>18.491625664475997</v>
      </c>
      <c r="I8" s="76">
        <v>20.854106552183591</v>
      </c>
      <c r="J8" s="76">
        <v>19.313917534321043</v>
      </c>
      <c r="K8" s="145">
        <v>20.832479161172277</v>
      </c>
    </row>
    <row r="9" spans="1:11" ht="13">
      <c r="B9" s="19" t="s">
        <v>202</v>
      </c>
      <c r="C9" s="76">
        <v>3.8051331305937048</v>
      </c>
      <c r="D9" s="76">
        <v>2.586192438160106</v>
      </c>
      <c r="E9" s="76">
        <v>4.1379209646548958</v>
      </c>
      <c r="F9" s="76">
        <v>3.8343887985020473</v>
      </c>
      <c r="G9" s="76">
        <v>5.5239897729580818</v>
      </c>
      <c r="H9" s="76">
        <v>8.7007237874816763</v>
      </c>
      <c r="I9" s="76">
        <v>2.9191322615170248</v>
      </c>
      <c r="J9" s="76">
        <v>4.0609064419377283</v>
      </c>
      <c r="K9" s="145">
        <v>3.9619060973078004</v>
      </c>
    </row>
    <row r="10" spans="1:11" ht="13">
      <c r="B10" s="19" t="s">
        <v>125</v>
      </c>
      <c r="C10" s="76">
        <v>2.2881924465254366</v>
      </c>
      <c r="D10" s="76">
        <v>1.1699248232449158</v>
      </c>
      <c r="E10" s="76">
        <v>2.2508474626208668</v>
      </c>
      <c r="F10" s="76">
        <v>1.4170455205892032</v>
      </c>
      <c r="G10" s="76">
        <v>1.917898972475589</v>
      </c>
      <c r="H10" s="76">
        <v>0.51478200624216885</v>
      </c>
      <c r="I10" s="76">
        <v>0.58600684898642186</v>
      </c>
      <c r="J10" s="76">
        <v>1.4505327007035254</v>
      </c>
      <c r="K10" s="145">
        <v>1.503900020857281</v>
      </c>
    </row>
    <row r="11" spans="1:11" ht="13">
      <c r="B11" s="19" t="s">
        <v>195</v>
      </c>
      <c r="C11" s="76">
        <v>9.2663002871549202E-2</v>
      </c>
      <c r="D11" s="76">
        <v>6.6056755836902084E-2</v>
      </c>
      <c r="E11" s="76">
        <v>0.17346454648495094</v>
      </c>
      <c r="F11" s="76">
        <v>5.691318678716159E-2</v>
      </c>
      <c r="G11" s="76">
        <v>0.21816246703720643</v>
      </c>
      <c r="H11" s="76">
        <v>0.3997598529043041</v>
      </c>
      <c r="I11" s="76">
        <v>0</v>
      </c>
      <c r="J11" s="76">
        <v>0.1654169780823776</v>
      </c>
      <c r="K11" s="145">
        <v>0.13352950895069851</v>
      </c>
    </row>
    <row r="12" spans="1:11" ht="13">
      <c r="B12" s="2" t="s">
        <v>42</v>
      </c>
      <c r="C12" s="76">
        <v>3.1248892146382912</v>
      </c>
      <c r="D12" s="76">
        <v>0.65901279599173046</v>
      </c>
      <c r="E12" s="76">
        <v>1.8524593989009039</v>
      </c>
      <c r="F12" s="76">
        <v>1.0716558653076065</v>
      </c>
      <c r="G12" s="76">
        <v>1.5725408434610888</v>
      </c>
      <c r="H12" s="76">
        <v>4.5177509985234741</v>
      </c>
      <c r="I12" s="76">
        <v>0.13681346584470561</v>
      </c>
      <c r="J12" s="76">
        <v>1.3341459542396568</v>
      </c>
      <c r="K12" s="145">
        <v>1.5753091146349238</v>
      </c>
    </row>
    <row r="13" spans="1:11" ht="13">
      <c r="B13" s="2" t="s">
        <v>43</v>
      </c>
      <c r="C13" s="76">
        <v>0.52553155954515574</v>
      </c>
      <c r="D13" s="76">
        <v>0.5421568138177808</v>
      </c>
      <c r="E13" s="76">
        <v>0.73529900147522498</v>
      </c>
      <c r="F13" s="76">
        <v>0</v>
      </c>
      <c r="G13" s="76">
        <v>3.8561778094022912</v>
      </c>
      <c r="H13" s="76">
        <v>0.7536254402499365</v>
      </c>
      <c r="I13" s="76">
        <v>0</v>
      </c>
      <c r="J13" s="76">
        <v>0.74917703829817672</v>
      </c>
      <c r="K13" s="145">
        <v>0.84983635844231542</v>
      </c>
    </row>
    <row r="14" spans="1:11" ht="13">
      <c r="A14" s="7"/>
      <c r="C14" s="68"/>
      <c r="D14" s="68"/>
      <c r="E14" s="68"/>
      <c r="F14" s="68"/>
      <c r="G14" s="68"/>
      <c r="H14" s="68"/>
      <c r="I14" s="68"/>
      <c r="J14" s="68"/>
      <c r="K14" s="145"/>
    </row>
    <row r="15" spans="1:11" ht="13">
      <c r="A15" s="7" t="s">
        <v>44</v>
      </c>
      <c r="C15" s="77"/>
      <c r="D15" s="77"/>
      <c r="E15" s="77"/>
      <c r="F15" s="77"/>
      <c r="G15" s="77"/>
      <c r="H15" s="77"/>
      <c r="I15" s="77"/>
      <c r="J15" s="77"/>
      <c r="K15" s="145"/>
    </row>
    <row r="16" spans="1:11" s="10" customFormat="1" ht="18" customHeight="1">
      <c r="B16" s="11" t="s">
        <v>41</v>
      </c>
      <c r="C16" s="137">
        <v>52.171705045979429</v>
      </c>
      <c r="D16" s="137">
        <v>55.258625228350468</v>
      </c>
      <c r="E16" s="137">
        <v>47.165328584737097</v>
      </c>
      <c r="F16" s="137">
        <v>46.015488336872124</v>
      </c>
      <c r="G16" s="137">
        <v>39.032618086205332</v>
      </c>
      <c r="H16" s="137">
        <v>44.987387672241582</v>
      </c>
      <c r="I16" s="137">
        <v>50.792295145727422</v>
      </c>
      <c r="J16" s="137">
        <v>53.001663709190282</v>
      </c>
      <c r="K16" s="177">
        <v>50.73252151929961</v>
      </c>
    </row>
    <row r="17" spans="1:12" ht="25">
      <c r="B17" s="14" t="s">
        <v>45</v>
      </c>
      <c r="C17" s="135">
        <v>15.055595853171758</v>
      </c>
      <c r="D17" s="135">
        <v>29.240503768212296</v>
      </c>
      <c r="E17" s="135">
        <v>22.409943852566585</v>
      </c>
      <c r="F17" s="135">
        <v>15.891660320946249</v>
      </c>
      <c r="G17" s="135">
        <v>15.059336691436197</v>
      </c>
      <c r="H17" s="135">
        <v>16.268463925402571</v>
      </c>
      <c r="I17" s="135">
        <v>6.6502118285134344</v>
      </c>
      <c r="J17" s="135">
        <v>18.186082003055247</v>
      </c>
      <c r="K17" s="145">
        <v>20.739456728753865</v>
      </c>
    </row>
    <row r="18" spans="1:12" ht="25">
      <c r="B18" s="14" t="s">
        <v>46</v>
      </c>
      <c r="C18" s="135">
        <v>15.917037147446624</v>
      </c>
      <c r="D18" s="135">
        <v>1.3241065978318307</v>
      </c>
      <c r="E18" s="135">
        <v>11.350641425152604</v>
      </c>
      <c r="F18" s="135">
        <v>22.372139385833677</v>
      </c>
      <c r="G18" s="135">
        <v>10.690592187582698</v>
      </c>
      <c r="H18" s="135">
        <v>11.073427321161583</v>
      </c>
      <c r="I18" s="135">
        <v>29.566293535752042</v>
      </c>
      <c r="J18" s="135">
        <v>17.102058868046903</v>
      </c>
      <c r="K18" s="145">
        <v>11.768556236327472</v>
      </c>
    </row>
    <row r="19" spans="1:12" ht="25">
      <c r="B19" s="104" t="s">
        <v>85</v>
      </c>
      <c r="C19" s="135">
        <v>21.199072045361049</v>
      </c>
      <c r="D19" s="135">
        <v>24.694014862306339</v>
      </c>
      <c r="E19" s="135">
        <v>13.404743307017911</v>
      </c>
      <c r="F19" s="135">
        <v>7.7516886300921986</v>
      </c>
      <c r="G19" s="135">
        <v>13.282689207186433</v>
      </c>
      <c r="H19" s="135">
        <v>17.645496425677425</v>
      </c>
      <c r="I19" s="135">
        <v>14.575789781461948</v>
      </c>
      <c r="J19" s="135">
        <v>17.713522838088132</v>
      </c>
      <c r="K19" s="145">
        <v>18.224508554218275</v>
      </c>
    </row>
    <row r="20" spans="1:12" ht="13">
      <c r="A20" s="7"/>
      <c r="C20" s="68"/>
      <c r="D20" s="68"/>
      <c r="E20" s="68"/>
      <c r="F20" s="68"/>
      <c r="G20" s="68"/>
      <c r="H20" s="68"/>
      <c r="I20" s="68"/>
      <c r="J20" s="68"/>
      <c r="K20" s="145"/>
    </row>
    <row r="21" spans="1:12" ht="13">
      <c r="A21" s="7" t="s">
        <v>47</v>
      </c>
      <c r="C21" s="77"/>
      <c r="D21" s="77"/>
      <c r="E21" s="77"/>
      <c r="F21" s="77"/>
      <c r="G21" s="77"/>
      <c r="H21" s="77"/>
      <c r="I21" s="77"/>
      <c r="J21" s="77"/>
      <c r="K21" s="145"/>
    </row>
    <row r="22" spans="1:12" s="10" customFormat="1" ht="18" customHeight="1">
      <c r="B22" s="11" t="s">
        <v>41</v>
      </c>
      <c r="C22" s="137">
        <v>18.405334134313627</v>
      </c>
      <c r="D22" s="137">
        <v>18.322897082140987</v>
      </c>
      <c r="E22" s="137">
        <v>20.635798765723926</v>
      </c>
      <c r="F22" s="137">
        <v>25.183913132490716</v>
      </c>
      <c r="G22" s="137">
        <v>24.570378129436268</v>
      </c>
      <c r="H22" s="137">
        <v>21.634344577880864</v>
      </c>
      <c r="I22" s="137">
        <v>24.71164572574083</v>
      </c>
      <c r="J22" s="137">
        <v>19.924239643227203</v>
      </c>
      <c r="K22" s="177">
        <v>20.410518219335092</v>
      </c>
      <c r="L22" s="75"/>
    </row>
    <row r="23" spans="1:12" ht="13">
      <c r="B23" s="2" t="s">
        <v>48</v>
      </c>
      <c r="C23" s="76">
        <v>11.285705450989237</v>
      </c>
      <c r="D23" s="76">
        <v>9.8403545717655483</v>
      </c>
      <c r="E23" s="76">
        <v>13.26301521204446</v>
      </c>
      <c r="F23" s="76">
        <v>15.454663920688997</v>
      </c>
      <c r="G23" s="76">
        <v>15.355094138248848</v>
      </c>
      <c r="H23" s="76">
        <v>8.8646514126109697</v>
      </c>
      <c r="I23" s="76">
        <v>15.035670839459225</v>
      </c>
      <c r="J23" s="76">
        <v>12.334767944976532</v>
      </c>
      <c r="K23" s="145">
        <v>11.938567244452164</v>
      </c>
    </row>
    <row r="24" spans="1:12" ht="13">
      <c r="B24" s="2" t="s">
        <v>49</v>
      </c>
      <c r="C24" s="76">
        <v>6.549438220548522</v>
      </c>
      <c r="D24" s="76">
        <v>7.4945485311827031</v>
      </c>
      <c r="E24" s="76">
        <v>6.1196606435101923</v>
      </c>
      <c r="F24" s="76">
        <v>7.1997801591002633</v>
      </c>
      <c r="G24" s="76">
        <v>7.9229500245453721</v>
      </c>
      <c r="H24" s="76">
        <v>9.4899515702211161</v>
      </c>
      <c r="I24" s="76">
        <v>9.5552822387606646</v>
      </c>
      <c r="J24" s="76">
        <v>6.6186918920683402</v>
      </c>
      <c r="K24" s="145">
        <v>7.1929660483051512</v>
      </c>
    </row>
    <row r="25" spans="1:12" ht="13">
      <c r="B25" s="2" t="s">
        <v>50</v>
      </c>
      <c r="C25" s="76">
        <v>0.57019046277586882</v>
      </c>
      <c r="D25" s="76">
        <v>0.98799397919273335</v>
      </c>
      <c r="E25" s="76">
        <v>1.2531229101692742</v>
      </c>
      <c r="F25" s="76">
        <v>2.5294690527014536</v>
      </c>
      <c r="G25" s="76">
        <v>1.2923339666420484</v>
      </c>
      <c r="H25" s="76">
        <v>3.2797415950487796</v>
      </c>
      <c r="I25" s="76">
        <v>0.1206926475209391</v>
      </c>
      <c r="J25" s="76">
        <v>0.97077980618233362</v>
      </c>
      <c r="K25" s="145">
        <v>1.2789849265777775</v>
      </c>
    </row>
    <row r="26" spans="1:12" ht="13">
      <c r="A26" s="7"/>
      <c r="C26" s="69"/>
      <c r="D26" s="69"/>
      <c r="E26" s="69"/>
      <c r="F26" s="69"/>
      <c r="G26" s="69"/>
      <c r="H26" s="69"/>
      <c r="I26" s="69"/>
      <c r="J26" s="69"/>
      <c r="K26" s="145"/>
    </row>
    <row r="27" spans="1:12" ht="13">
      <c r="A27" s="7" t="s">
        <v>51</v>
      </c>
      <c r="B27" s="12"/>
      <c r="C27" s="75">
        <v>100</v>
      </c>
      <c r="D27" s="75">
        <v>100</v>
      </c>
      <c r="E27" s="75">
        <v>100</v>
      </c>
      <c r="F27" s="75">
        <v>99.008257913726666</v>
      </c>
      <c r="G27" s="75">
        <v>99.999999999999986</v>
      </c>
      <c r="H27" s="75">
        <v>100</v>
      </c>
      <c r="I27" s="75">
        <v>100</v>
      </c>
      <c r="J27" s="75">
        <v>100</v>
      </c>
      <c r="K27" s="145">
        <v>99.999999999999986</v>
      </c>
    </row>
    <row r="28" spans="1:12" ht="13">
      <c r="A28" s="7"/>
      <c r="B28" s="12"/>
      <c r="C28" s="12"/>
      <c r="D28" s="12"/>
      <c r="E28" s="12"/>
      <c r="F28" s="12"/>
      <c r="G28" s="12"/>
      <c r="H28" s="12"/>
      <c r="I28" s="12"/>
      <c r="J28" s="12"/>
      <c r="K28" s="145"/>
    </row>
    <row r="29" spans="1:12">
      <c r="A29" s="5" t="s">
        <v>35</v>
      </c>
    </row>
    <row r="32" spans="1:12">
      <c r="A32" s="5" t="s">
        <v>175</v>
      </c>
    </row>
    <row r="33" spans="1:1">
      <c r="A33" s="5" t="s">
        <v>94</v>
      </c>
    </row>
    <row r="34" spans="1:1">
      <c r="A34" s="5" t="s">
        <v>226</v>
      </c>
    </row>
  </sheetData>
  <phoneticPr fontId="3" type="noConversion"/>
  <hyperlinks>
    <hyperlink ref="H1" location="Contenu!A1" display="retour" xr:uid="{00000000-0004-0000-0600-000000000000}"/>
  </hyperlinks>
  <pageMargins left="0.78740157499999996" right="0.78740157499999996" top="0.984251969" bottom="0.984251969" header="0.4921259845" footer="0.4921259845"/>
  <pageSetup paperSize="9" scale="6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tabColor theme="9" tint="0.39997558519241921"/>
    <pageSetUpPr fitToPage="1"/>
  </sheetPr>
  <dimension ref="A1:N34"/>
  <sheetViews>
    <sheetView zoomScale="60" zoomScaleNormal="60" workbookViewId="0">
      <selection activeCell="O3" sqref="O3"/>
    </sheetView>
  </sheetViews>
  <sheetFormatPr baseColWidth="10" defaultColWidth="11.453125" defaultRowHeight="12.5"/>
  <cols>
    <col min="1" max="1" width="2.26953125" style="2" customWidth="1"/>
    <col min="2" max="2" width="55.26953125" style="2" customWidth="1"/>
    <col min="3" max="10" width="17.7265625" style="2" customWidth="1"/>
    <col min="11" max="11" width="20.1796875" style="2" customWidth="1"/>
    <col min="12" max="12" width="17.7265625" style="2" customWidth="1"/>
    <col min="13" max="13" width="19.54296875" style="2" customWidth="1"/>
    <col min="14" max="14" width="17.7265625" style="2" customWidth="1"/>
    <col min="15" max="16384" width="11.453125" style="2"/>
  </cols>
  <sheetData>
    <row r="1" spans="1:14" ht="13">
      <c r="A1" s="7" t="s">
        <v>228</v>
      </c>
      <c r="F1" s="3"/>
      <c r="H1" s="31" t="s">
        <v>54</v>
      </c>
      <c r="I1" s="31"/>
    </row>
    <row r="3" spans="1:14">
      <c r="B3" s="55" t="s">
        <v>19</v>
      </c>
      <c r="N3" s="142"/>
    </row>
    <row r="4" spans="1:14" ht="39">
      <c r="A4" s="8"/>
      <c r="B4" s="9"/>
      <c r="C4" s="8" t="s">
        <v>156</v>
      </c>
      <c r="D4" s="8" t="s">
        <v>164</v>
      </c>
      <c r="E4" s="8" t="s">
        <v>157</v>
      </c>
      <c r="F4" s="8" t="s">
        <v>158</v>
      </c>
      <c r="G4" s="8" t="s">
        <v>159</v>
      </c>
      <c r="H4" s="8" t="s">
        <v>162</v>
      </c>
      <c r="I4" s="8" t="s">
        <v>163</v>
      </c>
      <c r="J4" s="8" t="s">
        <v>160</v>
      </c>
      <c r="K4" s="8" t="s">
        <v>9</v>
      </c>
      <c r="L4" s="8" t="s">
        <v>161</v>
      </c>
      <c r="M4" s="8" t="s">
        <v>11</v>
      </c>
      <c r="N4" s="143" t="s">
        <v>14</v>
      </c>
    </row>
    <row r="5" spans="1:14" ht="13">
      <c r="C5" s="65"/>
      <c r="D5" s="65"/>
      <c r="E5" s="74"/>
      <c r="F5" s="74"/>
      <c r="G5" s="74"/>
      <c r="H5" s="65"/>
      <c r="I5" s="74"/>
      <c r="J5" s="29"/>
      <c r="N5" s="142"/>
    </row>
    <row r="6" spans="1:14" ht="13">
      <c r="A6" s="7" t="s">
        <v>33</v>
      </c>
      <c r="C6" s="65"/>
      <c r="D6" s="65"/>
      <c r="E6" s="74"/>
      <c r="F6" s="74"/>
      <c r="G6" s="74"/>
      <c r="H6" s="65"/>
      <c r="I6" s="74"/>
      <c r="J6" s="29"/>
      <c r="N6" s="142"/>
    </row>
    <row r="7" spans="1:14" s="10" customFormat="1" ht="18" customHeight="1">
      <c r="B7" s="11" t="s">
        <v>41</v>
      </c>
      <c r="C7" s="138">
        <v>57312.486816565994</v>
      </c>
      <c r="D7" s="138">
        <v>263455.22959160001</v>
      </c>
      <c r="E7" s="138">
        <v>65476.241136479992</v>
      </c>
      <c r="F7" s="138">
        <v>17584.457835884499</v>
      </c>
      <c r="G7" s="138">
        <v>121750.0142362</v>
      </c>
      <c r="H7" s="138">
        <v>37861.880186150003</v>
      </c>
      <c r="I7" s="138">
        <v>87896.695406568993</v>
      </c>
      <c r="J7" s="138">
        <v>7193.7360899980004</v>
      </c>
      <c r="K7" s="138">
        <v>54317.515685620005</v>
      </c>
      <c r="L7" s="138">
        <v>12457.019202553</v>
      </c>
      <c r="M7" s="138">
        <v>64509.871567772992</v>
      </c>
      <c r="N7" s="179">
        <v>789815.14775539353</v>
      </c>
    </row>
    <row r="8" spans="1:14" ht="13">
      <c r="B8" s="19" t="s">
        <v>187</v>
      </c>
      <c r="C8" s="52">
        <v>41825.166020999997</v>
      </c>
      <c r="D8" s="52">
        <v>148527.65912999999</v>
      </c>
      <c r="E8" s="52">
        <v>40896.838154999998</v>
      </c>
      <c r="F8" s="52">
        <v>9405.7153529000007</v>
      </c>
      <c r="G8" s="52">
        <v>99347.843991000002</v>
      </c>
      <c r="H8" s="52">
        <v>32371.601682</v>
      </c>
      <c r="I8" s="52">
        <v>80208.364119000005</v>
      </c>
      <c r="J8" s="52">
        <v>6415.4000900000001</v>
      </c>
      <c r="K8" s="52">
        <v>43296.193973000001</v>
      </c>
      <c r="L8" s="52">
        <v>9640.0969769999992</v>
      </c>
      <c r="M8" s="52">
        <v>58250.180120999998</v>
      </c>
      <c r="N8" s="147">
        <v>570185.05961190001</v>
      </c>
    </row>
    <row r="9" spans="1:14" ht="13">
      <c r="B9" s="19" t="s">
        <v>202</v>
      </c>
      <c r="C9" s="52">
        <v>7555.4183771999997</v>
      </c>
      <c r="D9" s="52">
        <v>70036.946339000002</v>
      </c>
      <c r="E9" s="52">
        <v>11845.730871</v>
      </c>
      <c r="F9" s="52">
        <v>390.91707998999999</v>
      </c>
      <c r="G9" s="52">
        <v>13615.729056</v>
      </c>
      <c r="H9" s="52">
        <v>1475.1797297999999</v>
      </c>
      <c r="I9" s="52">
        <v>110.67484530999999</v>
      </c>
      <c r="J9" s="52">
        <v>79.728579999000004</v>
      </c>
      <c r="K9" s="52">
        <v>1241.2971781000001</v>
      </c>
      <c r="L9" s="52">
        <v>1076.6919398</v>
      </c>
      <c r="M9" s="52">
        <v>1009.0758493</v>
      </c>
      <c r="N9" s="147">
        <v>108437.389845499</v>
      </c>
    </row>
    <row r="10" spans="1:14" ht="13">
      <c r="B10" s="19" t="s">
        <v>125</v>
      </c>
      <c r="C10" s="52">
        <v>1880.8225996000001</v>
      </c>
      <c r="D10" s="52">
        <v>7811.5253091000004</v>
      </c>
      <c r="E10" s="52">
        <v>4733.6799801999996</v>
      </c>
      <c r="F10" s="52">
        <v>918.30957699999999</v>
      </c>
      <c r="G10" s="52">
        <v>3637.3491896</v>
      </c>
      <c r="H10" s="52">
        <v>3152.9063225</v>
      </c>
      <c r="I10" s="52">
        <v>7128.4320238999999</v>
      </c>
      <c r="J10" s="52">
        <v>511.00617999999997</v>
      </c>
      <c r="K10" s="52">
        <v>6769.5480320999995</v>
      </c>
      <c r="L10" s="52">
        <v>725.73952937000001</v>
      </c>
      <c r="M10" s="52">
        <v>3892.4324049000002</v>
      </c>
      <c r="N10" s="147">
        <v>41161.751148269999</v>
      </c>
    </row>
    <row r="11" spans="1:14" ht="13">
      <c r="B11" s="19" t="s">
        <v>195</v>
      </c>
      <c r="C11" s="52">
        <v>60.506134766000002</v>
      </c>
      <c r="D11" s="52">
        <v>1502.1829745</v>
      </c>
      <c r="E11" s="52">
        <v>-82.538722519999993</v>
      </c>
      <c r="F11" s="52">
        <v>1.9587016445000001</v>
      </c>
      <c r="G11" s="52">
        <v>465.04619079999998</v>
      </c>
      <c r="H11" s="52">
        <v>407.23979051999999</v>
      </c>
      <c r="I11" s="52">
        <v>156.05753027</v>
      </c>
      <c r="J11" s="52">
        <v>97.757000000000005</v>
      </c>
      <c r="K11" s="52">
        <v>205.34078928</v>
      </c>
      <c r="L11" s="52">
        <v>289.85943994000002</v>
      </c>
      <c r="M11" s="52">
        <v>551.29350360000001</v>
      </c>
      <c r="N11" s="147">
        <v>3654.7033328005</v>
      </c>
    </row>
    <row r="12" spans="1:14" ht="13">
      <c r="B12" s="2" t="s">
        <v>42</v>
      </c>
      <c r="C12" s="52">
        <v>4738.0532190000004</v>
      </c>
      <c r="D12" s="52">
        <v>18733.209131</v>
      </c>
      <c r="E12" s="52">
        <v>5890.9310298</v>
      </c>
      <c r="F12" s="52">
        <v>6687.0645800000002</v>
      </c>
      <c r="G12" s="52">
        <v>2926.6952946000001</v>
      </c>
      <c r="H12" s="52">
        <v>182.72670805000001</v>
      </c>
      <c r="I12" s="52">
        <v>273.48562969</v>
      </c>
      <c r="J12" s="52">
        <v>99.470899998999997</v>
      </c>
      <c r="K12" s="52">
        <v>2173.4110983999999</v>
      </c>
      <c r="L12" s="52">
        <v>695.94784574000005</v>
      </c>
      <c r="M12" s="52">
        <v>715.22296843000004</v>
      </c>
      <c r="N12" s="147">
        <v>43116.218404709012</v>
      </c>
    </row>
    <row r="13" spans="1:14" ht="13">
      <c r="B13" s="2" t="s">
        <v>43</v>
      </c>
      <c r="C13" s="52">
        <v>1252.5204650000001</v>
      </c>
      <c r="D13" s="52">
        <v>16843.706708000002</v>
      </c>
      <c r="E13" s="52">
        <v>2191.599823</v>
      </c>
      <c r="F13" s="52">
        <v>180.49254435</v>
      </c>
      <c r="G13" s="52">
        <v>1757.3505141999999</v>
      </c>
      <c r="H13" s="52">
        <v>272.22595328</v>
      </c>
      <c r="I13" s="52">
        <v>19.681258399000001</v>
      </c>
      <c r="J13" s="52">
        <v>-9.6266599999999993</v>
      </c>
      <c r="K13" s="52">
        <v>631.72461473999999</v>
      </c>
      <c r="L13" s="52">
        <v>28.683470703000001</v>
      </c>
      <c r="M13" s="52">
        <v>91.666720542999997</v>
      </c>
      <c r="N13" s="147">
        <v>23260.025412215</v>
      </c>
    </row>
    <row r="14" spans="1:14" ht="13">
      <c r="A14" s="7"/>
      <c r="C14" s="52"/>
      <c r="D14" s="52"/>
      <c r="E14" s="52"/>
      <c r="F14" s="52"/>
      <c r="G14" s="52"/>
      <c r="H14" s="52"/>
      <c r="I14" s="52"/>
      <c r="J14" s="52"/>
      <c r="K14" s="52"/>
      <c r="L14" s="52"/>
      <c r="M14" s="52"/>
      <c r="N14" s="148"/>
    </row>
    <row r="15" spans="1:14" ht="13">
      <c r="A15" s="7" t="s">
        <v>44</v>
      </c>
      <c r="C15" s="52"/>
      <c r="D15" s="52"/>
      <c r="E15" s="52"/>
      <c r="F15" s="52"/>
      <c r="G15" s="52"/>
      <c r="H15" s="52"/>
      <c r="I15" s="52"/>
      <c r="J15" s="52"/>
      <c r="K15" s="52"/>
      <c r="L15" s="52"/>
      <c r="M15" s="52"/>
      <c r="N15" s="148"/>
    </row>
    <row r="16" spans="1:14" s="10" customFormat="1" ht="18" customHeight="1">
      <c r="B16" s="11" t="s">
        <v>41</v>
      </c>
      <c r="C16" s="138">
        <v>101195.768453</v>
      </c>
      <c r="D16" s="138">
        <v>345328.555383</v>
      </c>
      <c r="E16" s="138">
        <v>103990.91769</v>
      </c>
      <c r="F16" s="138">
        <v>17946.1921091</v>
      </c>
      <c r="G16" s="138">
        <v>224685.33083200001</v>
      </c>
      <c r="H16" s="138">
        <v>84069.892328999995</v>
      </c>
      <c r="I16" s="138">
        <v>216044.33122300002</v>
      </c>
      <c r="J16" s="138">
        <v>15835.691808000001</v>
      </c>
      <c r="K16" s="138">
        <v>101189.88451600001</v>
      </c>
      <c r="L16" s="138">
        <v>22380.9423298</v>
      </c>
      <c r="M16" s="138">
        <v>155881.86292099999</v>
      </c>
      <c r="N16" s="179">
        <v>1388549.3695939002</v>
      </c>
    </row>
    <row r="17" spans="1:14" ht="25.5">
      <c r="B17" s="14" t="s">
        <v>45</v>
      </c>
      <c r="C17" s="52">
        <v>39458.892971000001</v>
      </c>
      <c r="D17" s="52">
        <v>140780.51396000001</v>
      </c>
      <c r="E17" s="52">
        <v>39512.920807000002</v>
      </c>
      <c r="F17" s="52">
        <v>3646.7694443</v>
      </c>
      <c r="G17" s="52">
        <v>113644.4479</v>
      </c>
      <c r="H17" s="52">
        <v>28084.567547999999</v>
      </c>
      <c r="I17" s="52">
        <v>55554.439111</v>
      </c>
      <c r="J17" s="52">
        <v>4944.9440000000004</v>
      </c>
      <c r="K17" s="52">
        <v>54837.016341000002</v>
      </c>
      <c r="L17" s="52">
        <v>7382.6554495999999</v>
      </c>
      <c r="M17" s="52">
        <v>79791.867629999993</v>
      </c>
      <c r="N17" s="149">
        <v>567639.0351619001</v>
      </c>
    </row>
    <row r="18" spans="1:14" ht="25.5">
      <c r="B18" s="14" t="s">
        <v>46</v>
      </c>
      <c r="C18" s="52">
        <v>23038.729103000001</v>
      </c>
      <c r="D18" s="52">
        <v>75811.594133000006</v>
      </c>
      <c r="E18" s="52">
        <v>29479.691704000001</v>
      </c>
      <c r="F18" s="52">
        <v>8824.4991499000007</v>
      </c>
      <c r="G18" s="52">
        <v>52074.159624</v>
      </c>
      <c r="H18" s="52">
        <v>25033.384558000002</v>
      </c>
      <c r="I18" s="52">
        <v>43754.111762</v>
      </c>
      <c r="J18" s="52">
        <v>7406.6798999000002</v>
      </c>
      <c r="K18" s="52">
        <v>16996.854771999999</v>
      </c>
      <c r="L18" s="52">
        <v>9858.3092699999997</v>
      </c>
      <c r="M18" s="52">
        <v>29827.429510000002</v>
      </c>
      <c r="N18" s="149">
        <v>322105.4434858</v>
      </c>
    </row>
    <row r="19" spans="1:14" ht="25.5">
      <c r="B19" s="104" t="s">
        <v>85</v>
      </c>
      <c r="C19" s="52">
        <v>38698.146378999998</v>
      </c>
      <c r="D19" s="52">
        <v>128736.44729</v>
      </c>
      <c r="E19" s="52">
        <v>34998.305179000003</v>
      </c>
      <c r="F19" s="52">
        <v>5474.9235148999996</v>
      </c>
      <c r="G19" s="52">
        <v>58966.723308000001</v>
      </c>
      <c r="H19" s="52">
        <v>30951.940223000001</v>
      </c>
      <c r="I19" s="52">
        <v>116735.78035</v>
      </c>
      <c r="J19" s="52">
        <v>3484.0679080999998</v>
      </c>
      <c r="K19" s="52">
        <v>29356.013403000001</v>
      </c>
      <c r="L19" s="52">
        <v>5139.9776101999996</v>
      </c>
      <c r="M19" s="52">
        <v>46262.565780999998</v>
      </c>
      <c r="N19" s="149">
        <v>498804.89094620006</v>
      </c>
    </row>
    <row r="20" spans="1:14" ht="13">
      <c r="A20" s="7"/>
      <c r="C20" s="52"/>
      <c r="D20" s="52"/>
      <c r="E20" s="52"/>
      <c r="F20" s="52"/>
      <c r="G20" s="52"/>
      <c r="H20" s="52"/>
      <c r="I20" s="52"/>
      <c r="J20" s="52"/>
      <c r="K20" s="52"/>
      <c r="L20" s="52"/>
      <c r="M20" s="52"/>
      <c r="N20" s="148"/>
    </row>
    <row r="21" spans="1:14" ht="13">
      <c r="A21" s="7" t="s">
        <v>47</v>
      </c>
      <c r="C21" s="52"/>
      <c r="D21" s="52"/>
      <c r="E21" s="52"/>
      <c r="F21" s="52"/>
      <c r="G21" s="52"/>
      <c r="H21" s="52"/>
      <c r="I21" s="52"/>
      <c r="J21" s="52"/>
      <c r="K21" s="52"/>
      <c r="L21" s="52"/>
      <c r="M21" s="52"/>
      <c r="N21" s="148"/>
    </row>
    <row r="22" spans="1:14" s="10" customFormat="1" ht="18" customHeight="1">
      <c r="B22" s="11" t="s">
        <v>41</v>
      </c>
      <c r="C22" s="138">
        <v>36065.858795800006</v>
      </c>
      <c r="D22" s="138">
        <v>115690.1488155</v>
      </c>
      <c r="E22" s="138">
        <v>28817.471691900002</v>
      </c>
      <c r="F22" s="138">
        <v>7596.05304643</v>
      </c>
      <c r="G22" s="138">
        <v>195605.6695433</v>
      </c>
      <c r="H22" s="138">
        <v>14360.009838999998</v>
      </c>
      <c r="I22" s="138">
        <v>29400.302160799998</v>
      </c>
      <c r="J22" s="138">
        <v>5445.9250099999999</v>
      </c>
      <c r="K22" s="138">
        <v>56003.792205899997</v>
      </c>
      <c r="L22" s="138">
        <v>28047.098435100001</v>
      </c>
      <c r="M22" s="138">
        <v>41603.656965599999</v>
      </c>
      <c r="N22" s="179">
        <v>558635.98650932999</v>
      </c>
    </row>
    <row r="23" spans="1:14" ht="13">
      <c r="B23" s="2" t="s">
        <v>48</v>
      </c>
      <c r="C23" s="52">
        <v>16416.115388999999</v>
      </c>
      <c r="D23" s="52">
        <v>42820.935011000001</v>
      </c>
      <c r="E23" s="52">
        <v>7592.4303465000003</v>
      </c>
      <c r="F23" s="52">
        <v>1331.74611</v>
      </c>
      <c r="G23" s="52">
        <v>146499.00156999999</v>
      </c>
      <c r="H23" s="52">
        <v>6969.9711878999997</v>
      </c>
      <c r="I23" s="52">
        <v>15853.847256999999</v>
      </c>
      <c r="J23" s="52">
        <v>3674.8335999999999</v>
      </c>
      <c r="K23" s="52">
        <v>39241.705840000002</v>
      </c>
      <c r="L23" s="52">
        <v>18433.719270000001</v>
      </c>
      <c r="M23" s="52">
        <v>27924.340059999999</v>
      </c>
      <c r="N23" s="147">
        <v>326758.64564140001</v>
      </c>
    </row>
    <row r="24" spans="1:14" ht="13">
      <c r="B24" s="2" t="s">
        <v>49</v>
      </c>
      <c r="C24" s="52">
        <v>18452.393972000002</v>
      </c>
      <c r="D24" s="52">
        <v>63773.163958999998</v>
      </c>
      <c r="E24" s="52">
        <v>19925.758974</v>
      </c>
      <c r="F24" s="52">
        <v>6161.7650868000001</v>
      </c>
      <c r="G24" s="52">
        <v>42667.610510999999</v>
      </c>
      <c r="H24" s="52">
        <v>4028.6406453999998</v>
      </c>
      <c r="I24" s="52">
        <v>7682.3824596000004</v>
      </c>
      <c r="J24" s="52">
        <v>1582.99342</v>
      </c>
      <c r="K24" s="52">
        <v>13671.167076</v>
      </c>
      <c r="L24" s="52">
        <v>8634.0903854000007</v>
      </c>
      <c r="M24" s="52">
        <v>10291.550493999999</v>
      </c>
      <c r="N24" s="147">
        <v>196871.51698320001</v>
      </c>
    </row>
    <row r="25" spans="1:14" ht="13">
      <c r="B25" s="2" t="s">
        <v>50</v>
      </c>
      <c r="C25" s="52">
        <v>1197.3494347999999</v>
      </c>
      <c r="D25" s="52">
        <v>9096.0498454999997</v>
      </c>
      <c r="E25" s="52">
        <v>1299.2823714000001</v>
      </c>
      <c r="F25" s="52">
        <v>102.54184963</v>
      </c>
      <c r="G25" s="52">
        <v>6439.0574623000002</v>
      </c>
      <c r="H25" s="52">
        <v>3361.3980056999999</v>
      </c>
      <c r="I25" s="52">
        <v>5864.0724442000001</v>
      </c>
      <c r="J25" s="52">
        <v>188.09799000000001</v>
      </c>
      <c r="K25" s="52">
        <v>3090.9192899</v>
      </c>
      <c r="L25" s="52">
        <v>979.28877969999996</v>
      </c>
      <c r="M25" s="52">
        <v>3387.7664116000001</v>
      </c>
      <c r="N25" s="147">
        <v>35005.823884730002</v>
      </c>
    </row>
    <row r="26" spans="1:14" ht="13">
      <c r="A26" s="7"/>
      <c r="C26" s="69"/>
      <c r="D26" s="69"/>
      <c r="E26" s="69"/>
      <c r="F26" s="69"/>
      <c r="G26" s="69"/>
      <c r="H26" s="69"/>
      <c r="I26" s="69"/>
      <c r="J26" s="12"/>
      <c r="N26" s="148"/>
    </row>
    <row r="27" spans="1:14" ht="15.5">
      <c r="A27" s="7" t="s">
        <v>51</v>
      </c>
      <c r="B27" s="12"/>
      <c r="C27" s="178">
        <v>194574.11406536601</v>
      </c>
      <c r="D27" s="178">
        <v>724473.93379009992</v>
      </c>
      <c r="E27" s="178">
        <v>198284.63051837997</v>
      </c>
      <c r="F27" s="178">
        <v>43126.702991414502</v>
      </c>
      <c r="G27" s="178">
        <v>542041.01461150008</v>
      </c>
      <c r="H27" s="178">
        <v>136291.78235415</v>
      </c>
      <c r="I27" s="178">
        <v>333341.32879036898</v>
      </c>
      <c r="J27" s="178">
        <v>28475.352907998</v>
      </c>
      <c r="K27" s="178">
        <v>211511.19240752002</v>
      </c>
      <c r="L27" s="178">
        <v>62885.059967453002</v>
      </c>
      <c r="M27" s="178">
        <v>261995.39145437299</v>
      </c>
      <c r="N27" s="179">
        <v>2737000.5038586236</v>
      </c>
    </row>
    <row r="28" spans="1:14" ht="13">
      <c r="A28" s="7"/>
      <c r="B28" s="12"/>
      <c r="C28" s="12"/>
      <c r="D28" s="12"/>
      <c r="E28" s="12"/>
      <c r="F28" s="12"/>
      <c r="G28" s="12"/>
      <c r="H28" s="12"/>
      <c r="I28" s="12"/>
      <c r="J28" s="12"/>
      <c r="N28" s="142"/>
    </row>
    <row r="29" spans="1:14">
      <c r="A29" s="5" t="s">
        <v>35</v>
      </c>
    </row>
    <row r="32" spans="1:14">
      <c r="A32" s="5" t="s">
        <v>175</v>
      </c>
    </row>
    <row r="33" spans="1:1">
      <c r="A33" s="5" t="s">
        <v>94</v>
      </c>
    </row>
    <row r="34" spans="1:1">
      <c r="A34" s="5" t="s">
        <v>226</v>
      </c>
    </row>
  </sheetData>
  <phoneticPr fontId="3" type="noConversion"/>
  <hyperlinks>
    <hyperlink ref="H1" location="Contenu!A1" display="retour" xr:uid="{00000000-0004-0000-0700-000000000000}"/>
  </hyperlinks>
  <pageMargins left="0.78740157480314965" right="0.78740157480314965" top="0.98425196850393704" bottom="0.98425196850393704" header="0.51181102362204722" footer="0.51181102362204722"/>
  <pageSetup paperSize="9" scale="5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theme="9" tint="0.39997558519241921"/>
    <pageSetUpPr fitToPage="1"/>
  </sheetPr>
  <dimension ref="A1:N34"/>
  <sheetViews>
    <sheetView zoomScale="53" zoomScaleNormal="53" workbookViewId="0">
      <selection activeCell="Q10" sqref="Q10"/>
    </sheetView>
  </sheetViews>
  <sheetFormatPr baseColWidth="10" defaultColWidth="11.453125" defaultRowHeight="12.5"/>
  <cols>
    <col min="1" max="1" width="2.26953125" style="2" customWidth="1"/>
    <col min="2" max="2" width="55.26953125" style="2" customWidth="1"/>
    <col min="3" max="14" width="17.7265625" style="2" customWidth="1"/>
    <col min="15" max="16384" width="11.453125" style="2"/>
  </cols>
  <sheetData>
    <row r="1" spans="1:14" ht="13">
      <c r="A1" s="7" t="s">
        <v>229</v>
      </c>
      <c r="F1" s="3"/>
      <c r="H1" s="31" t="s">
        <v>54</v>
      </c>
      <c r="I1" s="31"/>
    </row>
    <row r="3" spans="1:14">
      <c r="B3" s="55" t="s">
        <v>12</v>
      </c>
      <c r="N3" s="142"/>
    </row>
    <row r="4" spans="1:14" ht="39">
      <c r="A4" s="8"/>
      <c r="B4" s="9"/>
      <c r="C4" s="8" t="s">
        <v>156</v>
      </c>
      <c r="D4" s="8" t="s">
        <v>164</v>
      </c>
      <c r="E4" s="8" t="s">
        <v>157</v>
      </c>
      <c r="F4" s="8" t="s">
        <v>158</v>
      </c>
      <c r="G4" s="8" t="s">
        <v>159</v>
      </c>
      <c r="H4" s="8" t="s">
        <v>162</v>
      </c>
      <c r="I4" s="8" t="s">
        <v>163</v>
      </c>
      <c r="J4" s="8" t="s">
        <v>160</v>
      </c>
      <c r="K4" s="8" t="s">
        <v>9</v>
      </c>
      <c r="L4" s="8" t="s">
        <v>161</v>
      </c>
      <c r="M4" s="8" t="s">
        <v>11</v>
      </c>
      <c r="N4" s="143" t="s">
        <v>14</v>
      </c>
    </row>
    <row r="5" spans="1:14" ht="13">
      <c r="C5" s="65"/>
      <c r="D5" s="65"/>
      <c r="E5" s="74"/>
      <c r="F5" s="74"/>
      <c r="G5" s="74"/>
      <c r="H5" s="65"/>
      <c r="I5" s="74"/>
      <c r="J5" s="29"/>
      <c r="N5" s="142"/>
    </row>
    <row r="6" spans="1:14" ht="13">
      <c r="A6" s="7" t="s">
        <v>33</v>
      </c>
      <c r="C6" s="65"/>
      <c r="D6" s="65"/>
      <c r="E6" s="74"/>
      <c r="F6" s="74"/>
      <c r="G6" s="74"/>
      <c r="H6" s="65"/>
      <c r="I6" s="74"/>
      <c r="J6" s="29"/>
      <c r="N6" s="142"/>
    </row>
    <row r="7" spans="1:14" s="10" customFormat="1" ht="18" customHeight="1">
      <c r="B7" s="11" t="s">
        <v>41</v>
      </c>
      <c r="C7" s="139">
        <v>29.455350261706553</v>
      </c>
      <c r="D7" s="139">
        <v>36.365039141343388</v>
      </c>
      <c r="E7" s="139">
        <v>33.021339558847295</v>
      </c>
      <c r="F7" s="139">
        <v>40.773944253019174</v>
      </c>
      <c r="G7" s="139">
        <v>22.46140254228963</v>
      </c>
      <c r="H7" s="139">
        <v>27.780016910900081</v>
      </c>
      <c r="I7" s="139">
        <v>26.368376140315114</v>
      </c>
      <c r="J7" s="139">
        <v>25.26302698772686</v>
      </c>
      <c r="K7" s="139">
        <v>25.680681512572665</v>
      </c>
      <c r="L7" s="139">
        <v>19.809187124891505</v>
      </c>
      <c r="M7" s="139">
        <v>24.622521491568875</v>
      </c>
      <c r="N7" s="180">
        <v>28.856960261494731</v>
      </c>
    </row>
    <row r="8" spans="1:14" ht="13">
      <c r="B8" s="19" t="s">
        <v>187</v>
      </c>
      <c r="C8" s="140">
        <v>21.495750460901021</v>
      </c>
      <c r="D8" s="140">
        <v>20.501449700608905</v>
      </c>
      <c r="E8" s="140">
        <v>20.62531929382649</v>
      </c>
      <c r="F8" s="140">
        <v>21.809493192123806</v>
      </c>
      <c r="G8" s="140">
        <v>18.328473549590356</v>
      </c>
      <c r="H8" s="140">
        <v>23.751690030645715</v>
      </c>
      <c r="I8" s="140">
        <v>24.061932077267649</v>
      </c>
      <c r="J8" s="140">
        <v>22.529659634869979</v>
      </c>
      <c r="K8" s="140">
        <v>20.469930446792119</v>
      </c>
      <c r="L8" s="140">
        <v>15.329709444483889</v>
      </c>
      <c r="M8" s="140">
        <v>22.233284256507382</v>
      </c>
      <c r="N8" s="151">
        <v>20.832479161332014</v>
      </c>
    </row>
    <row r="9" spans="1:14" ht="13">
      <c r="B9" s="19" t="s">
        <v>202</v>
      </c>
      <c r="C9" s="140">
        <v>3.8830542353962882</v>
      </c>
      <c r="D9" s="140">
        <v>9.6672831239904404</v>
      </c>
      <c r="E9" s="140">
        <v>5.9741044174888591</v>
      </c>
      <c r="F9" s="140">
        <v>0.90643859343437927</v>
      </c>
      <c r="G9" s="140">
        <v>2.5119370470072035</v>
      </c>
      <c r="H9" s="140">
        <v>1.082368800465747</v>
      </c>
      <c r="I9" s="140">
        <v>3.3201657205728902E-2</v>
      </c>
      <c r="J9" s="140">
        <v>0.27999154306040674</v>
      </c>
      <c r="K9" s="140">
        <v>0.58687068233646222</v>
      </c>
      <c r="L9" s="140">
        <v>1.7121585641442598</v>
      </c>
      <c r="M9" s="140">
        <v>0.38515022867329041</v>
      </c>
      <c r="N9" s="151">
        <v>3.9619060972997251</v>
      </c>
    </row>
    <row r="10" spans="1:14" ht="13">
      <c r="B10" s="19" t="s">
        <v>125</v>
      </c>
      <c r="C10" s="140">
        <v>0.96663557155817181</v>
      </c>
      <c r="D10" s="140">
        <v>1.0782341427018429</v>
      </c>
      <c r="E10" s="140">
        <v>2.3873156319905551</v>
      </c>
      <c r="F10" s="140">
        <v>2.1293294253975628</v>
      </c>
      <c r="G10" s="140">
        <v>0.67104685652007656</v>
      </c>
      <c r="H10" s="140">
        <v>2.3133502754460062</v>
      </c>
      <c r="I10" s="140">
        <v>2.1384783128355842</v>
      </c>
      <c r="J10" s="140">
        <v>1.7945560908446945</v>
      </c>
      <c r="K10" s="140">
        <v>3.2005625589103892</v>
      </c>
      <c r="L10" s="140">
        <v>1.1540730496967264</v>
      </c>
      <c r="M10" s="140">
        <v>1.485687356289958</v>
      </c>
      <c r="N10" s="151">
        <v>1.5039000208527604</v>
      </c>
    </row>
    <row r="11" spans="1:14" ht="13">
      <c r="B11" s="19" t="s">
        <v>195</v>
      </c>
      <c r="C11" s="140">
        <v>3.10967032056861E-2</v>
      </c>
      <c r="D11" s="140">
        <v>0.20734810521633257</v>
      </c>
      <c r="E11" s="140">
        <v>-4.1626384407211572E-2</v>
      </c>
      <c r="F11" s="140">
        <v>4.5417375051599257E-3</v>
      </c>
      <c r="G11" s="140">
        <v>8.5795387851473753E-2</v>
      </c>
      <c r="H11" s="140">
        <v>0.29879995953226285</v>
      </c>
      <c r="I11" s="140">
        <v>4.6816136131784945E-2</v>
      </c>
      <c r="J11" s="140">
        <v>0.34330391028285573</v>
      </c>
      <c r="K11" s="140">
        <v>9.7082706093570947E-2</v>
      </c>
      <c r="L11" s="140">
        <v>0.46093530019693174</v>
      </c>
      <c r="M11" s="140">
        <v>0.21042106906525829</v>
      </c>
      <c r="N11" s="151">
        <v>0.1335295089514269</v>
      </c>
    </row>
    <row r="12" spans="1:14" ht="13">
      <c r="B12" s="2" t="s">
        <v>42</v>
      </c>
      <c r="C12" s="140">
        <v>2.4350891904399368</v>
      </c>
      <c r="D12" s="140">
        <v>2.5857671694269024</v>
      </c>
      <c r="E12" s="140">
        <v>2.9709468728863184</v>
      </c>
      <c r="F12" s="140">
        <v>15.505624395473113</v>
      </c>
      <c r="G12" s="140">
        <v>0.5399398229482073</v>
      </c>
      <c r="H12" s="140">
        <v>0.13407023145033814</v>
      </c>
      <c r="I12" s="140">
        <v>8.204372097586167E-2</v>
      </c>
      <c r="J12" s="140">
        <v>0.34932279968709767</v>
      </c>
      <c r="K12" s="140">
        <v>1.0275631628100674</v>
      </c>
      <c r="L12" s="140">
        <v>1.1066982302317865</v>
      </c>
      <c r="M12" s="140">
        <v>0.27299066768300673</v>
      </c>
      <c r="N12" s="151">
        <v>1.5753091146283593</v>
      </c>
    </row>
    <row r="13" spans="1:14" ht="13">
      <c r="B13" s="2" t="s">
        <v>43</v>
      </c>
      <c r="C13" s="140">
        <v>0.64372410020544835</v>
      </c>
      <c r="D13" s="140">
        <v>2.3249568993989627</v>
      </c>
      <c r="E13" s="140">
        <v>1.1052797270622798</v>
      </c>
      <c r="F13" s="140">
        <v>0.41851690908514788</v>
      </c>
      <c r="G13" s="140">
        <v>0.3242098783723138</v>
      </c>
      <c r="H13" s="140">
        <v>0.19973761336001114</v>
      </c>
      <c r="I13" s="140">
        <v>5.9042358985066361E-3</v>
      </c>
      <c r="J13" s="140">
        <v>-3.380699101817318E-2</v>
      </c>
      <c r="K13" s="140">
        <v>0.29867195563006044</v>
      </c>
      <c r="L13" s="140">
        <v>4.561253613790861E-2</v>
      </c>
      <c r="M13" s="140">
        <v>3.4987913349981171E-2</v>
      </c>
      <c r="N13" s="151">
        <v>0.84983635843044292</v>
      </c>
    </row>
    <row r="14" spans="1:14" ht="13">
      <c r="A14" s="7"/>
      <c r="C14" s="140"/>
      <c r="D14" s="140"/>
      <c r="E14" s="140"/>
      <c r="F14" s="140"/>
      <c r="G14" s="140"/>
      <c r="H14" s="140"/>
      <c r="I14" s="140"/>
      <c r="J14" s="140"/>
      <c r="K14" s="140"/>
      <c r="L14" s="140"/>
      <c r="M14" s="140"/>
      <c r="N14" s="151"/>
    </row>
    <row r="15" spans="1:14" ht="13">
      <c r="A15" s="7" t="s">
        <v>44</v>
      </c>
      <c r="C15" s="140"/>
      <c r="D15" s="140"/>
      <c r="E15" s="140"/>
      <c r="F15" s="140"/>
      <c r="G15" s="140"/>
      <c r="H15" s="140"/>
      <c r="I15" s="140"/>
      <c r="J15" s="140"/>
      <c r="K15" s="140"/>
      <c r="L15" s="140"/>
      <c r="M15" s="140"/>
      <c r="N15" s="151"/>
    </row>
    <row r="16" spans="1:14" s="10" customFormat="1" ht="18" customHeight="1">
      <c r="B16" s="11" t="s">
        <v>41</v>
      </c>
      <c r="C16" s="139">
        <v>52.008854795044257</v>
      </c>
      <c r="D16" s="139">
        <v>47.666111819428309</v>
      </c>
      <c r="E16" s="139">
        <v>52.445273957005242</v>
      </c>
      <c r="F16" s="139">
        <v>41.612715242045418</v>
      </c>
      <c r="G16" s="139">
        <v>41.451721322793233</v>
      </c>
      <c r="H16" s="139">
        <v>61.683757360034356</v>
      </c>
      <c r="I16" s="139">
        <v>64.811744768337903</v>
      </c>
      <c r="J16" s="139">
        <v>55.611924667497831</v>
      </c>
      <c r="K16" s="139">
        <v>47.841385301746485</v>
      </c>
      <c r="L16" s="139">
        <v>35.590237715259477</v>
      </c>
      <c r="M16" s="139">
        <v>59.497940805629447</v>
      </c>
      <c r="N16" s="180">
        <v>50.732521518951977</v>
      </c>
    </row>
    <row r="17" spans="1:14" ht="25.5">
      <c r="B17" s="14" t="s">
        <v>45</v>
      </c>
      <c r="C17" s="140">
        <v>20.2796210382559</v>
      </c>
      <c r="D17" s="140">
        <v>19.432102025190048</v>
      </c>
      <c r="E17" s="140">
        <v>19.927374453431153</v>
      </c>
      <c r="F17" s="140">
        <v>8.4559430500077521</v>
      </c>
      <c r="G17" s="140">
        <v>20.966023757713792</v>
      </c>
      <c r="H17" s="140">
        <v>20.606207551841322</v>
      </c>
      <c r="I17" s="140">
        <v>16.665931978070731</v>
      </c>
      <c r="J17" s="140">
        <v>17.365698735944697</v>
      </c>
      <c r="K17" s="140">
        <v>25.926295302304929</v>
      </c>
      <c r="L17" s="140">
        <v>11.739919550718392</v>
      </c>
      <c r="M17" s="140">
        <v>30.455447016477734</v>
      </c>
      <c r="N17" s="151">
        <v>20.739456728694151</v>
      </c>
    </row>
    <row r="18" spans="1:14" ht="25.5">
      <c r="B18" s="14" t="s">
        <v>46</v>
      </c>
      <c r="C18" s="140">
        <v>11.840593088996556</v>
      </c>
      <c r="D18" s="140">
        <v>10.464364637163705</v>
      </c>
      <c r="E18" s="140">
        <v>14.867360938127469</v>
      </c>
      <c r="F18" s="140">
        <v>20.461798695014426</v>
      </c>
      <c r="G18" s="140">
        <v>9.6070515367408849</v>
      </c>
      <c r="H18" s="140">
        <v>18.367493715029365</v>
      </c>
      <c r="I18" s="140">
        <v>13.125918685443292</v>
      </c>
      <c r="J18" s="140">
        <v>26.010844971194906</v>
      </c>
      <c r="K18" s="140">
        <v>8.0359126997175867</v>
      </c>
      <c r="L18" s="140">
        <v>15.676711249225647</v>
      </c>
      <c r="M18" s="140">
        <v>11.384715335801816</v>
      </c>
      <c r="N18" s="151">
        <v>11.76855623635055</v>
      </c>
    </row>
    <row r="19" spans="1:14" ht="25.5">
      <c r="B19" s="104" t="s">
        <v>85</v>
      </c>
      <c r="C19" s="140">
        <v>19.888640667791805</v>
      </c>
      <c r="D19" s="140">
        <v>17.769645157074553</v>
      </c>
      <c r="E19" s="140">
        <v>17.650538565446624</v>
      </c>
      <c r="F19" s="140">
        <v>12.69497349702324</v>
      </c>
      <c r="G19" s="140">
        <v>10.878646028338562</v>
      </c>
      <c r="H19" s="140">
        <v>22.710056093163665</v>
      </c>
      <c r="I19" s="140">
        <v>35.019894104823877</v>
      </c>
      <c r="J19" s="140">
        <v>12.235380960358226</v>
      </c>
      <c r="K19" s="140">
        <v>13.879177299723967</v>
      </c>
      <c r="L19" s="140">
        <v>8.1736069153154407</v>
      </c>
      <c r="M19" s="140">
        <v>17.657778453349898</v>
      </c>
      <c r="N19" s="151">
        <v>18.224508553907278</v>
      </c>
    </row>
    <row r="20" spans="1:14" ht="13">
      <c r="A20" s="7"/>
      <c r="C20" s="140"/>
      <c r="D20" s="140"/>
      <c r="E20" s="140"/>
      <c r="F20" s="140"/>
      <c r="G20" s="140"/>
      <c r="H20" s="140"/>
      <c r="I20" s="140"/>
      <c r="J20" s="140"/>
      <c r="K20" s="140"/>
      <c r="L20" s="140"/>
      <c r="M20" s="140"/>
      <c r="N20" s="151"/>
    </row>
    <row r="21" spans="1:14" ht="13">
      <c r="A21" s="7" t="s">
        <v>47</v>
      </c>
      <c r="C21" s="140"/>
      <c r="D21" s="140"/>
      <c r="E21" s="140"/>
      <c r="F21" s="140"/>
      <c r="G21" s="140"/>
      <c r="H21" s="140"/>
      <c r="I21" s="140"/>
      <c r="J21" s="140"/>
      <c r="K21" s="140"/>
      <c r="L21" s="140"/>
      <c r="M21" s="140"/>
      <c r="N21" s="151"/>
    </row>
    <row r="22" spans="1:14" s="10" customFormat="1" ht="18" customHeight="1">
      <c r="B22" s="11" t="s">
        <v>41</v>
      </c>
      <c r="C22" s="139">
        <v>18.535794943249176</v>
      </c>
      <c r="D22" s="139">
        <v>15.968849039228322</v>
      </c>
      <c r="E22" s="139">
        <v>14.53338648414748</v>
      </c>
      <c r="F22" s="139">
        <v>17.613340504935405</v>
      </c>
      <c r="G22" s="139">
        <v>36.086876134917112</v>
      </c>
      <c r="H22" s="139">
        <v>10.536225729065571</v>
      </c>
      <c r="I22" s="139">
        <v>8.819879091346996</v>
      </c>
      <c r="J22" s="139">
        <v>19.125048344775312</v>
      </c>
      <c r="K22" s="139">
        <v>26.477933185680843</v>
      </c>
      <c r="L22" s="139">
        <v>44.600575159849022</v>
      </c>
      <c r="M22" s="139">
        <v>15.879537702801677</v>
      </c>
      <c r="N22" s="180">
        <v>20.410518219553303</v>
      </c>
    </row>
    <row r="23" spans="1:14" ht="13">
      <c r="B23" s="2" t="s">
        <v>48</v>
      </c>
      <c r="C23" s="140">
        <v>8.4369472618979025</v>
      </c>
      <c r="D23" s="140">
        <v>5.9106246634687629</v>
      </c>
      <c r="E23" s="140">
        <v>3.8290564057592054</v>
      </c>
      <c r="F23" s="140">
        <v>3.0879849782746409</v>
      </c>
      <c r="G23" s="140">
        <v>27.027290854549264</v>
      </c>
      <c r="H23" s="140">
        <v>5.114006925075457</v>
      </c>
      <c r="I23" s="140">
        <v>4.7560400969572347</v>
      </c>
      <c r="J23" s="140">
        <v>12.905313629907052</v>
      </c>
      <c r="K23" s="140">
        <v>18.553016222608566</v>
      </c>
      <c r="L23" s="140">
        <v>29.313352455321851</v>
      </c>
      <c r="M23" s="140">
        <v>10.65833253973976</v>
      </c>
      <c r="N23" s="151">
        <v>11.938567244716822</v>
      </c>
    </row>
    <row r="24" spans="1:14" ht="13">
      <c r="B24" s="2" t="s">
        <v>49</v>
      </c>
      <c r="C24" s="140">
        <v>9.4834783448126245</v>
      </c>
      <c r="D24" s="140">
        <v>8.8026857813047066</v>
      </c>
      <c r="E24" s="140">
        <v>10.049068816835497</v>
      </c>
      <c r="F24" s="140">
        <v>14.287586714028802</v>
      </c>
      <c r="G24" s="140">
        <v>7.871657192137274</v>
      </c>
      <c r="H24" s="140">
        <v>2.9558940207647306</v>
      </c>
      <c r="I24" s="140">
        <v>2.3046594574629782</v>
      </c>
      <c r="J24" s="140">
        <v>5.559170504803042</v>
      </c>
      <c r="K24" s="140">
        <v>6.4635667362981293</v>
      </c>
      <c r="L24" s="140">
        <v>13.729954920721536</v>
      </c>
      <c r="M24" s="140">
        <v>3.9281418031325539</v>
      </c>
      <c r="N24" s="151">
        <v>7.1929660482579569</v>
      </c>
    </row>
    <row r="25" spans="1:14" ht="13">
      <c r="B25" s="2" t="s">
        <v>50</v>
      </c>
      <c r="C25" s="140">
        <v>0.61536933653865045</v>
      </c>
      <c r="D25" s="140">
        <v>1.2555385944548525</v>
      </c>
      <c r="E25" s="140">
        <v>0.65526126155277742</v>
      </c>
      <c r="F25" s="140">
        <v>0.23776881263196412</v>
      </c>
      <c r="G25" s="140">
        <v>1.1879280882305741</v>
      </c>
      <c r="H25" s="140">
        <v>2.4663247832253825</v>
      </c>
      <c r="I25" s="140">
        <v>1.7591795369267835</v>
      </c>
      <c r="J25" s="140">
        <v>0.66056421006521782</v>
      </c>
      <c r="K25" s="140">
        <v>1.4613502267741487</v>
      </c>
      <c r="L25" s="140">
        <v>1.557267783805635</v>
      </c>
      <c r="M25" s="140">
        <v>1.2930633599293619</v>
      </c>
      <c r="N25" s="151">
        <v>1.2789849265785223</v>
      </c>
    </row>
    <row r="26" spans="1:14" ht="13">
      <c r="A26" s="7"/>
      <c r="C26" s="141"/>
      <c r="D26" s="141"/>
      <c r="E26" s="141"/>
      <c r="F26" s="141"/>
      <c r="G26" s="141"/>
      <c r="H26" s="141"/>
      <c r="I26" s="141"/>
      <c r="J26" s="141"/>
      <c r="K26" s="141"/>
      <c r="L26" s="141"/>
      <c r="M26" s="141"/>
      <c r="N26" s="152"/>
    </row>
    <row r="27" spans="1:14" ht="13">
      <c r="A27" s="7" t="s">
        <v>51</v>
      </c>
      <c r="B27" s="12"/>
      <c r="C27" s="139">
        <v>99.999999999999986</v>
      </c>
      <c r="D27" s="139">
        <v>100.00000000000001</v>
      </c>
      <c r="E27" s="139">
        <v>100.00000000000003</v>
      </c>
      <c r="F27" s="139">
        <v>100</v>
      </c>
      <c r="G27" s="139">
        <v>99.999999999999972</v>
      </c>
      <c r="H27" s="139">
        <v>100</v>
      </c>
      <c r="I27" s="139">
        <v>100</v>
      </c>
      <c r="J27" s="139">
        <v>100</v>
      </c>
      <c r="K27" s="139">
        <v>99.999999999999986</v>
      </c>
      <c r="L27" s="139">
        <v>100</v>
      </c>
      <c r="M27" s="139">
        <v>100</v>
      </c>
      <c r="N27" s="150">
        <v>100</v>
      </c>
    </row>
    <row r="28" spans="1:14" ht="13">
      <c r="A28" s="7"/>
      <c r="B28" s="12"/>
      <c r="C28" s="12"/>
      <c r="D28" s="12"/>
      <c r="E28" s="12"/>
      <c r="F28" s="12"/>
      <c r="G28" s="12"/>
      <c r="H28" s="12"/>
      <c r="I28" s="12"/>
      <c r="J28" s="12"/>
      <c r="N28" s="142"/>
    </row>
    <row r="29" spans="1:14">
      <c r="A29" s="5" t="s">
        <v>35</v>
      </c>
    </row>
    <row r="32" spans="1:14">
      <c r="A32" s="5" t="s">
        <v>175</v>
      </c>
    </row>
    <row r="33" spans="1:1">
      <c r="A33" s="5" t="s">
        <v>94</v>
      </c>
    </row>
    <row r="34" spans="1:1">
      <c r="A34" s="5" t="s">
        <v>226</v>
      </c>
    </row>
  </sheetData>
  <hyperlinks>
    <hyperlink ref="H1" location="Contenu!A1" display="retour" xr:uid="{00000000-0004-0000-0800-000000000000}"/>
  </hyperlinks>
  <pageMargins left="0.70866141732283472" right="0.70866141732283472" top="0.74803149606299213" bottom="0.74803149606299213" header="0.31496062992125984" footer="0.31496062992125984"/>
  <pageSetup paperSize="9" scale="5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tabColor theme="9" tint="0.39997558519241921"/>
    <pageSetUpPr fitToPage="1"/>
  </sheetPr>
  <dimension ref="A1:M61"/>
  <sheetViews>
    <sheetView zoomScale="66" zoomScaleNormal="66" workbookViewId="0">
      <selection activeCell="I7" sqref="I7"/>
    </sheetView>
  </sheetViews>
  <sheetFormatPr baseColWidth="10" defaultColWidth="11.453125" defaultRowHeight="12.5"/>
  <cols>
    <col min="1" max="1" width="4.26953125" style="2" customWidth="1"/>
    <col min="2" max="2" width="77.1796875" style="2" customWidth="1"/>
    <col min="3" max="6" width="18.7265625" style="2" customWidth="1"/>
    <col min="7" max="7" width="15.7265625" style="2" customWidth="1"/>
    <col min="8" max="8" width="10.26953125" style="2" customWidth="1"/>
    <col min="9" max="13" width="15.7265625" style="2" customWidth="1"/>
    <col min="14" max="16384" width="11.453125" style="2"/>
  </cols>
  <sheetData>
    <row r="1" spans="1:9" ht="13">
      <c r="A1" s="7" t="s">
        <v>230</v>
      </c>
      <c r="E1" s="31" t="s">
        <v>54</v>
      </c>
      <c r="F1" s="3"/>
      <c r="H1" s="31"/>
      <c r="I1" s="31"/>
    </row>
    <row r="3" spans="1:9">
      <c r="B3" s="55" t="s">
        <v>12</v>
      </c>
      <c r="G3" s="142"/>
    </row>
    <row r="4" spans="1:9" ht="39">
      <c r="A4" s="8"/>
      <c r="B4" s="9"/>
      <c r="C4" s="8" t="s">
        <v>23</v>
      </c>
      <c r="D4" s="8" t="s">
        <v>205</v>
      </c>
      <c r="E4" s="8" t="s">
        <v>24</v>
      </c>
      <c r="F4" s="8" t="s">
        <v>17</v>
      </c>
      <c r="G4" s="143" t="s">
        <v>14</v>
      </c>
    </row>
    <row r="5" spans="1:9" ht="7.5" customHeight="1">
      <c r="C5" s="65"/>
      <c r="D5" s="65"/>
      <c r="E5" s="74"/>
      <c r="F5" s="74"/>
      <c r="G5" s="142"/>
    </row>
    <row r="6" spans="1:9" ht="13">
      <c r="A6" s="7" t="s">
        <v>33</v>
      </c>
      <c r="C6" s="65"/>
      <c r="D6" s="65"/>
      <c r="E6" s="74"/>
      <c r="F6" s="74"/>
      <c r="G6" s="142"/>
    </row>
    <row r="7" spans="1:9" ht="18.75" customHeight="1">
      <c r="A7" s="10"/>
      <c r="B7" s="11" t="s">
        <v>41</v>
      </c>
      <c r="C7" s="138">
        <v>28.241296629093778</v>
      </c>
      <c r="D7" s="138">
        <v>41.235472208615583</v>
      </c>
      <c r="E7" s="138">
        <v>0.23034337916913311</v>
      </c>
      <c r="F7" s="138">
        <v>0.65173098624795889</v>
      </c>
      <c r="G7" s="150">
        <v>28.856960261449593</v>
      </c>
    </row>
    <row r="8" spans="1:9" ht="13">
      <c r="B8" s="19" t="s">
        <v>187</v>
      </c>
      <c r="C8" s="52">
        <v>28.205788847152352</v>
      </c>
      <c r="D8" s="52">
        <v>11.101116961320638</v>
      </c>
      <c r="E8" s="52">
        <v>0</v>
      </c>
      <c r="F8" s="52">
        <v>0</v>
      </c>
      <c r="G8" s="151">
        <v>20.832479161085399</v>
      </c>
    </row>
    <row r="9" spans="1:9" ht="13">
      <c r="B9" s="19" t="s">
        <v>202</v>
      </c>
      <c r="C9" s="52">
        <v>0</v>
      </c>
      <c r="D9" s="52">
        <v>14.982121746466074</v>
      </c>
      <c r="E9" s="52">
        <v>0</v>
      </c>
      <c r="F9" s="52">
        <v>0</v>
      </c>
      <c r="G9" s="151">
        <v>3.9619060974652189</v>
      </c>
    </row>
    <row r="10" spans="1:9" ht="13">
      <c r="B10" s="19" t="s">
        <v>125</v>
      </c>
      <c r="C10" s="52">
        <v>0</v>
      </c>
      <c r="D10" s="52">
        <v>5.6874528170296523</v>
      </c>
      <c r="E10" s="52">
        <v>0</v>
      </c>
      <c r="F10" s="52">
        <v>0</v>
      </c>
      <c r="G10" s="151">
        <v>1.5039000208432918</v>
      </c>
    </row>
    <row r="11" spans="1:9" ht="13">
      <c r="B11" s="19" t="s">
        <v>195</v>
      </c>
      <c r="C11" s="52">
        <v>5.0960003067837137E-3</v>
      </c>
      <c r="D11" s="52">
        <v>0.49272020083267132</v>
      </c>
      <c r="E11" s="52">
        <v>0</v>
      </c>
      <c r="F11" s="52">
        <v>0</v>
      </c>
      <c r="G11" s="151">
        <v>0.1335295089514438</v>
      </c>
    </row>
    <row r="12" spans="1:9" ht="13">
      <c r="B12" s="2" t="s">
        <v>42</v>
      </c>
      <c r="C12" s="52">
        <v>3.0411781634645238E-2</v>
      </c>
      <c r="D12" s="52">
        <v>5.7583670046790827</v>
      </c>
      <c r="E12" s="52">
        <v>0.23034337916913311</v>
      </c>
      <c r="F12" s="52">
        <v>0.65173098624795889</v>
      </c>
      <c r="G12" s="151">
        <v>1.5753091146448863</v>
      </c>
    </row>
    <row r="13" spans="1:9" ht="13">
      <c r="B13" s="2" t="s">
        <v>43</v>
      </c>
      <c r="C13" s="52">
        <v>0</v>
      </c>
      <c r="D13" s="52">
        <v>3.2136934782874689</v>
      </c>
      <c r="E13" s="52">
        <v>0</v>
      </c>
      <c r="F13" s="52">
        <v>0</v>
      </c>
      <c r="G13" s="151">
        <v>0.8498363584593478</v>
      </c>
    </row>
    <row r="14" spans="1:9" ht="13">
      <c r="A14" s="7"/>
      <c r="C14" s="52"/>
      <c r="D14" s="52"/>
      <c r="E14" s="52"/>
      <c r="F14" s="52"/>
      <c r="G14" s="151"/>
    </row>
    <row r="15" spans="1:9" ht="13">
      <c r="A15" s="7" t="s">
        <v>44</v>
      </c>
      <c r="C15" s="52"/>
      <c r="D15" s="52"/>
      <c r="E15" s="52"/>
      <c r="F15" s="52"/>
      <c r="G15" s="151"/>
    </row>
    <row r="16" spans="1:9" ht="18.75" customHeight="1">
      <c r="A16" s="10"/>
      <c r="B16" s="11" t="s">
        <v>41</v>
      </c>
      <c r="C16" s="138">
        <v>61.788581869392218</v>
      </c>
      <c r="D16" s="138">
        <v>40.393013297565112</v>
      </c>
      <c r="E16" s="138">
        <v>8.8593328493566368</v>
      </c>
      <c r="F16" s="138">
        <v>6.7559192060154736</v>
      </c>
      <c r="G16" s="150">
        <v>50.73252151926858</v>
      </c>
    </row>
    <row r="17" spans="1:7" ht="13">
      <c r="B17" s="14" t="s">
        <v>45</v>
      </c>
      <c r="C17" s="52">
        <v>32.685747992291198</v>
      </c>
      <c r="D17" s="52">
        <v>0</v>
      </c>
      <c r="E17" s="52">
        <v>0</v>
      </c>
      <c r="F17" s="52">
        <v>0</v>
      </c>
      <c r="G17" s="151">
        <v>20.739456728630188</v>
      </c>
    </row>
    <row r="18" spans="1:7" ht="13">
      <c r="B18" s="14" t="s">
        <v>46</v>
      </c>
      <c r="C18" s="52">
        <v>18.547451286347393</v>
      </c>
      <c r="D18" s="52">
        <v>0</v>
      </c>
      <c r="E18" s="52">
        <v>0</v>
      </c>
      <c r="F18" s="52">
        <v>0</v>
      </c>
      <c r="G18" s="151">
        <v>11.7685562365071</v>
      </c>
    </row>
    <row r="19" spans="1:7" ht="13">
      <c r="B19" s="104" t="s">
        <v>85</v>
      </c>
      <c r="C19" s="52">
        <v>10.555382590753625</v>
      </c>
      <c r="D19" s="52">
        <v>40.393013297565112</v>
      </c>
      <c r="E19" s="52">
        <v>8.8593328493566368</v>
      </c>
      <c r="F19" s="52">
        <v>6.7559192060154736</v>
      </c>
      <c r="G19" s="151">
        <v>18.22450855413129</v>
      </c>
    </row>
    <row r="20" spans="1:7" ht="13">
      <c r="A20" s="7"/>
      <c r="C20" s="52"/>
      <c r="D20" s="52"/>
      <c r="E20" s="52"/>
      <c r="F20" s="52"/>
      <c r="G20" s="151"/>
    </row>
    <row r="21" spans="1:7" ht="13">
      <c r="A21" s="7" t="s">
        <v>47</v>
      </c>
      <c r="C21" s="52"/>
      <c r="D21" s="52"/>
      <c r="E21" s="52"/>
      <c r="F21" s="52"/>
      <c r="G21" s="151"/>
    </row>
    <row r="22" spans="1:7" ht="18.75" customHeight="1">
      <c r="A22" s="10"/>
      <c r="B22" s="11" t="s">
        <v>41</v>
      </c>
      <c r="C22" s="138">
        <v>9.9702835819630788</v>
      </c>
      <c r="D22" s="138">
        <v>18.371514493819305</v>
      </c>
      <c r="E22" s="138">
        <v>90.910323771474225</v>
      </c>
      <c r="F22" s="138">
        <v>92.592349807736568</v>
      </c>
      <c r="G22" s="150">
        <v>20.41051821928184</v>
      </c>
    </row>
    <row r="23" spans="1:7" ht="13">
      <c r="B23" s="2" t="s">
        <v>48</v>
      </c>
      <c r="C23" s="52">
        <v>8.1013525874328653</v>
      </c>
      <c r="D23" s="52">
        <v>2.8372772109968849E-3</v>
      </c>
      <c r="E23" s="52">
        <v>87.732416831085246</v>
      </c>
      <c r="F23" s="52">
        <v>0.44082591632823148</v>
      </c>
      <c r="G23" s="151">
        <v>11.93856724448807</v>
      </c>
    </row>
    <row r="24" spans="1:7" ht="13">
      <c r="B24" s="2" t="s">
        <v>49</v>
      </c>
      <c r="C24" s="52">
        <v>0.52177528450894139</v>
      </c>
      <c r="D24" s="52">
        <v>17.418874473254416</v>
      </c>
      <c r="E24" s="52">
        <v>1.9295294885495768</v>
      </c>
      <c r="F24" s="52">
        <v>88.923693462003158</v>
      </c>
      <c r="G24" s="151">
        <v>7.1929660482123543</v>
      </c>
    </row>
    <row r="25" spans="1:7" ht="13">
      <c r="B25" s="2" t="s">
        <v>50</v>
      </c>
      <c r="C25" s="52">
        <v>1.347155710021273</v>
      </c>
      <c r="D25" s="52">
        <v>0.94980274335389336</v>
      </c>
      <c r="E25" s="52">
        <v>1.2483774518394077</v>
      </c>
      <c r="F25" s="52">
        <v>3.2278304294051714</v>
      </c>
      <c r="G25" s="151">
        <v>1.2789849265814168</v>
      </c>
    </row>
    <row r="26" spans="1:7" ht="13">
      <c r="A26" s="7"/>
      <c r="C26" s="52"/>
      <c r="D26" s="52"/>
      <c r="E26" s="52"/>
      <c r="F26" s="52"/>
      <c r="G26" s="152"/>
    </row>
    <row r="27" spans="1:7" ht="13">
      <c r="A27" s="7" t="s">
        <v>51</v>
      </c>
      <c r="B27" s="12"/>
      <c r="C27" s="138">
        <v>100.00016208044907</v>
      </c>
      <c r="D27" s="138">
        <v>100</v>
      </c>
      <c r="E27" s="138">
        <v>100</v>
      </c>
      <c r="F27" s="138">
        <v>100</v>
      </c>
      <c r="G27" s="150">
        <v>100.00000000000001</v>
      </c>
    </row>
    <row r="28" spans="1:7">
      <c r="G28" s="142"/>
    </row>
    <row r="30" spans="1:7">
      <c r="B30" s="55" t="s">
        <v>19</v>
      </c>
      <c r="G30" s="142"/>
    </row>
    <row r="31" spans="1:7" ht="39">
      <c r="A31" s="8"/>
      <c r="B31" s="9"/>
      <c r="C31" s="8" t="s">
        <v>23</v>
      </c>
      <c r="D31" s="8" t="s">
        <v>205</v>
      </c>
      <c r="E31" s="8" t="s">
        <v>24</v>
      </c>
      <c r="F31" s="8" t="s">
        <v>17</v>
      </c>
      <c r="G31" s="143" t="s">
        <v>14</v>
      </c>
    </row>
    <row r="32" spans="1:7" ht="7.5" customHeight="1">
      <c r="C32" s="65"/>
      <c r="D32" s="65"/>
      <c r="E32" s="74"/>
      <c r="F32" s="74"/>
      <c r="G32" s="142"/>
    </row>
    <row r="33" spans="1:13" ht="13">
      <c r="A33" s="7" t="s">
        <v>33</v>
      </c>
      <c r="C33" s="65"/>
      <c r="D33" s="65"/>
      <c r="E33" s="74"/>
      <c r="F33" s="74"/>
      <c r="G33" s="142"/>
    </row>
    <row r="34" spans="1:13" s="10" customFormat="1" ht="18" customHeight="1">
      <c r="B34" s="11" t="s">
        <v>41</v>
      </c>
      <c r="C34" s="138">
        <v>490451.38482977997</v>
      </c>
      <c r="D34" s="138">
        <v>298453.52021580003</v>
      </c>
      <c r="E34" s="138">
        <v>487.71610945999998</v>
      </c>
      <c r="F34" s="138">
        <v>422.52659891000002</v>
      </c>
      <c r="G34" s="147">
        <v>789815.14775394998</v>
      </c>
      <c r="M34" s="2"/>
    </row>
    <row r="35" spans="1:13" ht="13">
      <c r="B35" s="2" t="s">
        <v>120</v>
      </c>
      <c r="C35" s="52">
        <v>489837.55154999997</v>
      </c>
      <c r="D35" s="52">
        <v>80347.508054999998</v>
      </c>
      <c r="E35" s="52">
        <v>0</v>
      </c>
      <c r="F35" s="52">
        <v>0</v>
      </c>
      <c r="G35" s="147">
        <v>570185.05960499996</v>
      </c>
    </row>
    <row r="36" spans="1:13" ht="13">
      <c r="B36" s="19" t="s">
        <v>202</v>
      </c>
      <c r="C36" s="52">
        <v>0</v>
      </c>
      <c r="D36" s="52">
        <v>108437.38985000001</v>
      </c>
      <c r="E36" s="52">
        <v>0</v>
      </c>
      <c r="F36" s="52">
        <v>0</v>
      </c>
      <c r="G36" s="147">
        <v>108437.38985000001</v>
      </c>
    </row>
    <row r="37" spans="1:13" ht="13">
      <c r="B37" s="19" t="s">
        <v>125</v>
      </c>
      <c r="C37" s="52">
        <v>-2.8147799999999998</v>
      </c>
      <c r="D37" s="52">
        <v>41164.565928000004</v>
      </c>
      <c r="E37" s="52">
        <v>0</v>
      </c>
      <c r="F37" s="52">
        <v>0</v>
      </c>
      <c r="G37" s="147">
        <v>41161.751148000003</v>
      </c>
    </row>
    <row r="38" spans="1:13" ht="13">
      <c r="B38" s="2" t="s">
        <v>119</v>
      </c>
      <c r="C38" s="52">
        <v>88.5</v>
      </c>
      <c r="D38" s="52">
        <v>3566.2033328000002</v>
      </c>
      <c r="E38" s="52">
        <v>0</v>
      </c>
      <c r="F38" s="52">
        <v>0</v>
      </c>
      <c r="G38" s="147">
        <v>3654.7033328000002</v>
      </c>
    </row>
    <row r="39" spans="1:13" ht="13">
      <c r="B39" s="2" t="s">
        <v>42</v>
      </c>
      <c r="C39" s="52">
        <v>528.14805978000004</v>
      </c>
      <c r="D39" s="52">
        <v>41677.827637000002</v>
      </c>
      <c r="E39" s="52">
        <v>487.71610945999998</v>
      </c>
      <c r="F39" s="52">
        <v>422.52659891000002</v>
      </c>
      <c r="G39" s="147">
        <v>43116.218405150008</v>
      </c>
    </row>
    <row r="40" spans="1:13" ht="13">
      <c r="B40" s="2" t="s">
        <v>43</v>
      </c>
      <c r="C40" s="52">
        <v>0</v>
      </c>
      <c r="D40" s="52">
        <v>23260.025412999999</v>
      </c>
      <c r="E40" s="52">
        <v>0</v>
      </c>
      <c r="F40" s="52">
        <v>0</v>
      </c>
      <c r="G40" s="147">
        <v>23260.025412999999</v>
      </c>
    </row>
    <row r="41" spans="1:13" ht="13">
      <c r="A41" s="7"/>
      <c r="C41" s="52"/>
      <c r="D41" s="52"/>
      <c r="E41" s="52"/>
      <c r="F41" s="52"/>
      <c r="G41" s="148"/>
    </row>
    <row r="42" spans="1:13" ht="13">
      <c r="A42" s="7" t="s">
        <v>44</v>
      </c>
      <c r="C42" s="52"/>
      <c r="D42" s="52"/>
      <c r="E42" s="52"/>
      <c r="F42" s="52"/>
      <c r="G42" s="148"/>
    </row>
    <row r="43" spans="1:13" s="10" customFormat="1" ht="18" customHeight="1">
      <c r="B43" s="11" t="s">
        <v>41</v>
      </c>
      <c r="C43" s="138">
        <v>1073055.1739099999</v>
      </c>
      <c r="D43" s="138">
        <v>292355.98297000001</v>
      </c>
      <c r="E43" s="138">
        <v>18758.252853999998</v>
      </c>
      <c r="F43" s="138">
        <v>4379.9598681999996</v>
      </c>
      <c r="G43" s="147">
        <v>1388549.3696021999</v>
      </c>
      <c r="M43" s="2"/>
    </row>
    <row r="44" spans="1:13" ht="13">
      <c r="B44" s="14" t="s">
        <v>45</v>
      </c>
      <c r="C44" s="52">
        <v>567639.03515999997</v>
      </c>
      <c r="D44" s="52">
        <v>0</v>
      </c>
      <c r="E44" s="52">
        <v>0</v>
      </c>
      <c r="F44" s="52">
        <v>0</v>
      </c>
      <c r="G44" s="149">
        <v>567639.03515999997</v>
      </c>
    </row>
    <row r="45" spans="1:13" ht="13">
      <c r="B45" s="14" t="s">
        <v>46</v>
      </c>
      <c r="C45" s="52">
        <v>322105.44348999998</v>
      </c>
      <c r="D45" s="52">
        <v>0</v>
      </c>
      <c r="E45" s="52">
        <v>0</v>
      </c>
      <c r="F45" s="52">
        <v>0</v>
      </c>
      <c r="G45" s="149">
        <v>322105.44348999998</v>
      </c>
    </row>
    <row r="46" spans="1:13" ht="13">
      <c r="B46" s="104" t="s">
        <v>85</v>
      </c>
      <c r="C46" s="52">
        <v>183310.69526000001</v>
      </c>
      <c r="D46" s="52">
        <v>292355.98297000001</v>
      </c>
      <c r="E46" s="52">
        <v>18758.252853999998</v>
      </c>
      <c r="F46" s="52">
        <v>4379.9598681999996</v>
      </c>
      <c r="G46" s="149">
        <v>498804.89095220005</v>
      </c>
    </row>
    <row r="47" spans="1:13" ht="13">
      <c r="A47" s="7"/>
      <c r="C47" s="52"/>
      <c r="D47" s="52"/>
      <c r="E47" s="52"/>
      <c r="F47" s="52"/>
      <c r="G47" s="148"/>
    </row>
    <row r="48" spans="1:13" ht="13">
      <c r="A48" s="7" t="s">
        <v>47</v>
      </c>
      <c r="C48" s="52"/>
      <c r="D48" s="52"/>
      <c r="E48" s="52"/>
      <c r="F48" s="52"/>
      <c r="G48" s="148"/>
    </row>
    <row r="49" spans="1:13" s="10" customFormat="1" ht="18" customHeight="1">
      <c r="B49" s="11" t="s">
        <v>41</v>
      </c>
      <c r="C49" s="138">
        <v>173149.53765389998</v>
      </c>
      <c r="D49" s="138">
        <v>132969.08895905298</v>
      </c>
      <c r="E49" s="138">
        <v>192488.40396239999</v>
      </c>
      <c r="F49" s="138">
        <v>60028.955926399998</v>
      </c>
      <c r="G49" s="147">
        <v>558635.98650175298</v>
      </c>
      <c r="M49" s="2"/>
    </row>
    <row r="50" spans="1:13" ht="13">
      <c r="B50" s="2" t="s">
        <v>48</v>
      </c>
      <c r="C50" s="52">
        <v>140692.6336</v>
      </c>
      <c r="D50" s="52">
        <v>20.535605053000001</v>
      </c>
      <c r="E50" s="52">
        <v>185759.68263</v>
      </c>
      <c r="F50" s="52">
        <v>285.79379999999998</v>
      </c>
      <c r="G50" s="147">
        <v>326758.64563505299</v>
      </c>
    </row>
    <row r="51" spans="1:13" ht="13">
      <c r="B51" s="2" t="s">
        <v>49</v>
      </c>
      <c r="C51" s="52">
        <v>9061.4422878999994</v>
      </c>
      <c r="D51" s="52">
        <v>126074.08443</v>
      </c>
      <c r="E51" s="52">
        <v>4085.477163</v>
      </c>
      <c r="F51" s="52">
        <v>57650.513100999997</v>
      </c>
      <c r="G51" s="147">
        <v>196871.5169819</v>
      </c>
    </row>
    <row r="52" spans="1:13" ht="13">
      <c r="B52" s="2" t="s">
        <v>50</v>
      </c>
      <c r="C52" s="52">
        <v>23395.461766</v>
      </c>
      <c r="D52" s="52">
        <v>6874.4689239999998</v>
      </c>
      <c r="E52" s="52">
        <v>2643.2441693999999</v>
      </c>
      <c r="F52" s="52">
        <v>2092.6490254</v>
      </c>
      <c r="G52" s="147">
        <v>35005.823884800004</v>
      </c>
    </row>
    <row r="53" spans="1:13" ht="13">
      <c r="A53" s="7"/>
      <c r="C53" s="52"/>
      <c r="D53" s="52"/>
      <c r="E53" s="52"/>
      <c r="F53" s="52"/>
      <c r="G53" s="148"/>
    </row>
    <row r="54" spans="1:13" ht="15.5">
      <c r="A54" s="7" t="s">
        <v>51</v>
      </c>
      <c r="B54" s="12"/>
      <c r="C54" s="178">
        <v>1736656.09639368</v>
      </c>
      <c r="D54" s="178">
        <v>723778.59214485297</v>
      </c>
      <c r="E54" s="178">
        <v>211734.37292585999</v>
      </c>
      <c r="F54" s="178">
        <v>64831.442393509999</v>
      </c>
      <c r="G54" s="147">
        <v>2737000.5038579027</v>
      </c>
    </row>
    <row r="55" spans="1:13" ht="13">
      <c r="A55" s="7"/>
      <c r="B55" s="12"/>
      <c r="C55" s="12"/>
      <c r="D55" s="12"/>
      <c r="E55" s="12"/>
      <c r="F55" s="12"/>
      <c r="G55" s="142"/>
    </row>
    <row r="56" spans="1:13">
      <c r="A56" s="5" t="s">
        <v>35</v>
      </c>
    </row>
    <row r="59" spans="1:13">
      <c r="A59" s="5" t="s">
        <v>175</v>
      </c>
    </row>
    <row r="60" spans="1:13">
      <c r="A60" s="5" t="s">
        <v>94</v>
      </c>
    </row>
    <row r="61" spans="1:13">
      <c r="A61" s="5" t="s">
        <v>226</v>
      </c>
    </row>
  </sheetData>
  <hyperlinks>
    <hyperlink ref="E1" location="Contenu!A1" display="retour" xr:uid="{00000000-0004-0000-0900-000000000000}"/>
  </hyperlinks>
  <pageMargins left="0.70866141732283472" right="0.70866141732283472" top="0.74803149606299213" bottom="0.74803149606299213" header="0.31496062992125984" footer="0.31496062992125984"/>
  <pageSetup paperSize="9" scale="5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tabColor theme="9" tint="0.39997558519241921"/>
    <pageSetUpPr fitToPage="1"/>
  </sheetPr>
  <dimension ref="A1:K34"/>
  <sheetViews>
    <sheetView zoomScale="80" zoomScaleNormal="80" workbookViewId="0">
      <selection activeCell="I6" sqref="I6"/>
    </sheetView>
  </sheetViews>
  <sheetFormatPr baseColWidth="10" defaultColWidth="11.453125" defaultRowHeight="12.5"/>
  <cols>
    <col min="1" max="1" width="18.7265625" style="2" customWidth="1"/>
    <col min="2" max="2" width="19" style="2" customWidth="1"/>
    <col min="3" max="3" width="16.453125" style="2" bestFit="1" customWidth="1"/>
    <col min="4" max="4" width="19" style="2" customWidth="1"/>
    <col min="5" max="5" width="17.453125" style="2" bestFit="1" customWidth="1"/>
    <col min="6" max="16384" width="11.453125" style="2"/>
  </cols>
  <sheetData>
    <row r="1" spans="1:11" ht="13">
      <c r="A1" s="7" t="s">
        <v>231</v>
      </c>
      <c r="F1" s="31"/>
      <c r="G1" s="31" t="s">
        <v>54</v>
      </c>
    </row>
    <row r="2" spans="1:11" ht="13">
      <c r="A2" s="7"/>
      <c r="F2" s="31"/>
      <c r="G2" s="31"/>
    </row>
    <row r="3" spans="1:11">
      <c r="A3" s="2" t="s">
        <v>0</v>
      </c>
    </row>
    <row r="4" spans="1:11" ht="12.75" customHeight="1">
      <c r="A4" s="55" t="s">
        <v>12</v>
      </c>
      <c r="E4" s="142"/>
    </row>
    <row r="5" spans="1:11" ht="39">
      <c r="A5" s="17"/>
      <c r="B5" s="8" t="s">
        <v>20</v>
      </c>
      <c r="C5" s="8" t="s">
        <v>21</v>
      </c>
      <c r="D5" s="8" t="s">
        <v>154</v>
      </c>
      <c r="E5" s="153" t="s">
        <v>22</v>
      </c>
    </row>
    <row r="6" spans="1:11" ht="22.5" customHeight="1">
      <c r="A6" s="67" t="s">
        <v>26</v>
      </c>
      <c r="B6" s="78">
        <v>74.048384971281635</v>
      </c>
      <c r="C6" s="78">
        <v>12.864347133689078</v>
      </c>
      <c r="D6" s="78">
        <v>13.087267895029298</v>
      </c>
      <c r="E6" s="154">
        <v>100</v>
      </c>
      <c r="F6" s="7"/>
      <c r="G6" s="13"/>
      <c r="H6" s="13"/>
      <c r="I6" s="13"/>
      <c r="J6" s="13"/>
      <c r="K6" s="15"/>
    </row>
    <row r="7" spans="1:11" ht="13">
      <c r="A7" s="67" t="s">
        <v>27</v>
      </c>
      <c r="B7" s="78">
        <v>70.043963673984166</v>
      </c>
      <c r="C7" s="78">
        <v>15.807355893148411</v>
      </c>
      <c r="D7" s="78">
        <v>14.148680432867428</v>
      </c>
      <c r="E7" s="154">
        <v>100</v>
      </c>
    </row>
    <row r="8" spans="1:11" ht="13">
      <c r="A8" s="67" t="s">
        <v>28</v>
      </c>
      <c r="B8" s="78">
        <v>73.228918118582314</v>
      </c>
      <c r="C8" s="78">
        <v>14.75801684415933</v>
      </c>
      <c r="D8" s="78">
        <v>12.013065037258352</v>
      </c>
      <c r="E8" s="154">
        <v>100.00000000000001</v>
      </c>
    </row>
    <row r="9" spans="1:11" ht="13">
      <c r="A9" s="67" t="s">
        <v>214</v>
      </c>
      <c r="B9" s="78">
        <v>76.428794204791885</v>
      </c>
      <c r="C9" s="78">
        <v>12.920006048401799</v>
      </c>
      <c r="D9" s="78">
        <v>10.651199746806327</v>
      </c>
      <c r="E9" s="154">
        <v>99.999999999999986</v>
      </c>
    </row>
    <row r="10" spans="1:11" ht="13">
      <c r="A10" s="67" t="s">
        <v>29</v>
      </c>
      <c r="B10" s="78">
        <v>72.566287774802433</v>
      </c>
      <c r="C10" s="78">
        <v>12.966216449346804</v>
      </c>
      <c r="D10" s="78">
        <v>14.467495775850781</v>
      </c>
      <c r="E10" s="154">
        <v>100</v>
      </c>
    </row>
    <row r="11" spans="1:11" ht="13">
      <c r="A11" s="129" t="s">
        <v>206</v>
      </c>
      <c r="B11" s="78">
        <v>70.949278276048517</v>
      </c>
      <c r="C11" s="78">
        <v>14.029585405222289</v>
      </c>
      <c r="D11" s="78">
        <v>15.021136318729186</v>
      </c>
      <c r="E11" s="154">
        <v>100</v>
      </c>
    </row>
    <row r="12" spans="1:11" ht="13">
      <c r="A12" s="129" t="s">
        <v>212</v>
      </c>
      <c r="B12" s="78">
        <v>71.64224992026061</v>
      </c>
      <c r="C12" s="78">
        <v>18.217681208792506</v>
      </c>
      <c r="D12" s="78">
        <v>10.140068870946896</v>
      </c>
      <c r="E12" s="154">
        <v>100</v>
      </c>
    </row>
    <row r="13" spans="1:11" ht="13">
      <c r="A13" s="67" t="s">
        <v>30</v>
      </c>
      <c r="B13" s="78">
        <v>73.257260200381424</v>
      </c>
      <c r="C13" s="78">
        <v>15.02430659119425</v>
      </c>
      <c r="D13" s="78">
        <v>11.718433208424313</v>
      </c>
      <c r="E13" s="154">
        <v>100.00000000000001</v>
      </c>
    </row>
    <row r="14" spans="1:11" ht="22.5" customHeight="1">
      <c r="A14" s="7" t="s">
        <v>31</v>
      </c>
      <c r="B14" s="79">
        <v>72.489148433812161</v>
      </c>
      <c r="C14" s="79">
        <v>14.659465896730566</v>
      </c>
      <c r="D14" s="79">
        <v>12.851385669457285</v>
      </c>
      <c r="E14" s="154">
        <v>100</v>
      </c>
      <c r="F14" s="7"/>
      <c r="G14" s="13"/>
      <c r="H14" s="13"/>
      <c r="I14" s="13"/>
      <c r="J14" s="13"/>
      <c r="K14" s="15"/>
    </row>
    <row r="15" spans="1:11" ht="12.75" customHeight="1">
      <c r="A15" s="7"/>
      <c r="B15" s="79"/>
      <c r="C15" s="79"/>
      <c r="D15" s="79"/>
      <c r="E15" s="154"/>
      <c r="F15" s="7"/>
      <c r="G15" s="13"/>
      <c r="H15" s="13"/>
      <c r="I15" s="13"/>
      <c r="J15" s="13"/>
      <c r="K15" s="15"/>
    </row>
    <row r="16" spans="1:11" ht="30" customHeight="1">
      <c r="A16" s="16" t="s">
        <v>0</v>
      </c>
      <c r="E16" s="156"/>
    </row>
    <row r="17" spans="1:11" ht="12.75" customHeight="1">
      <c r="A17" s="55" t="s">
        <v>19</v>
      </c>
      <c r="E17" s="142"/>
    </row>
    <row r="18" spans="1:11" ht="39">
      <c r="A18" s="17"/>
      <c r="B18" s="8" t="s">
        <v>20</v>
      </c>
      <c r="C18" s="8" t="s">
        <v>21</v>
      </c>
      <c r="D18" s="8" t="s">
        <v>154</v>
      </c>
      <c r="E18" s="153" t="s">
        <v>22</v>
      </c>
    </row>
    <row r="19" spans="1:11" ht="22.5" customHeight="1">
      <c r="A19" s="67" t="s">
        <v>26</v>
      </c>
      <c r="B19" s="78">
        <v>255049.51</v>
      </c>
      <c r="C19" s="78">
        <v>44309.479999999996</v>
      </c>
      <c r="D19" s="78">
        <v>45077.3</v>
      </c>
      <c r="E19" s="154">
        <v>344436.29</v>
      </c>
      <c r="F19" s="7"/>
      <c r="G19" s="13"/>
      <c r="H19" s="13"/>
      <c r="I19" s="13"/>
      <c r="J19" s="13"/>
      <c r="K19" s="15"/>
    </row>
    <row r="20" spans="1:11" ht="13">
      <c r="A20" s="67" t="s">
        <v>27</v>
      </c>
      <c r="B20" s="78">
        <v>642421.22</v>
      </c>
      <c r="C20" s="78">
        <v>144980.1</v>
      </c>
      <c r="D20" s="78">
        <v>129767.25</v>
      </c>
      <c r="E20" s="154">
        <v>917168.57</v>
      </c>
    </row>
    <row r="21" spans="1:11" ht="13">
      <c r="A21" s="67" t="s">
        <v>28</v>
      </c>
      <c r="B21" s="78">
        <v>283298.98</v>
      </c>
      <c r="C21" s="78">
        <v>57093.99</v>
      </c>
      <c r="D21" s="78">
        <v>46474.66</v>
      </c>
      <c r="E21" s="154">
        <v>386867.63</v>
      </c>
    </row>
    <row r="22" spans="1:11" ht="13">
      <c r="A22" s="67" t="s">
        <v>215</v>
      </c>
      <c r="B22" s="78">
        <v>238975.75</v>
      </c>
      <c r="C22" s="78">
        <v>40397.97</v>
      </c>
      <c r="D22" s="78">
        <v>33303.919999999998</v>
      </c>
      <c r="E22" s="154">
        <v>312677.63999999996</v>
      </c>
    </row>
    <row r="23" spans="1:11" ht="13">
      <c r="A23" s="67" t="s">
        <v>29</v>
      </c>
      <c r="B23" s="78">
        <v>130186.09000000001</v>
      </c>
      <c r="C23" s="78">
        <v>23261.78</v>
      </c>
      <c r="D23" s="78">
        <v>25955.119999999999</v>
      </c>
      <c r="E23" s="154">
        <v>179402.99</v>
      </c>
    </row>
    <row r="24" spans="1:11" ht="13">
      <c r="A24" s="67" t="s">
        <v>206</v>
      </c>
      <c r="B24" s="78">
        <v>144741.26</v>
      </c>
      <c r="C24" s="78">
        <v>28621.29</v>
      </c>
      <c r="D24" s="78">
        <v>30644.12</v>
      </c>
      <c r="E24" s="154">
        <v>204006.67</v>
      </c>
    </row>
    <row r="25" spans="1:11" ht="13">
      <c r="A25" s="67" t="s">
        <v>212</v>
      </c>
      <c r="B25" s="78">
        <v>49167.94</v>
      </c>
      <c r="C25" s="78">
        <v>12502.759999999998</v>
      </c>
      <c r="D25" s="78">
        <v>6959.11</v>
      </c>
      <c r="E25" s="154">
        <v>68629.81</v>
      </c>
    </row>
    <row r="26" spans="1:11" ht="13">
      <c r="A26" s="67" t="s">
        <v>30</v>
      </c>
      <c r="B26" s="78">
        <v>520722.4</v>
      </c>
      <c r="C26" s="78">
        <v>106794.78</v>
      </c>
      <c r="D26" s="78">
        <v>83296.19</v>
      </c>
      <c r="E26" s="154">
        <v>710813.37000000011</v>
      </c>
    </row>
    <row r="27" spans="1:11" ht="22.5" customHeight="1">
      <c r="A27" s="7" t="s">
        <v>31</v>
      </c>
      <c r="B27" s="181">
        <v>2264563.15</v>
      </c>
      <c r="C27" s="181">
        <v>457962.15</v>
      </c>
      <c r="D27" s="181">
        <v>401477.67</v>
      </c>
      <c r="E27" s="182">
        <v>3124002.9699999997</v>
      </c>
      <c r="F27" s="7"/>
      <c r="G27" s="13"/>
      <c r="H27" s="13"/>
      <c r="I27" s="13"/>
      <c r="J27" s="13"/>
      <c r="K27" s="15"/>
    </row>
    <row r="28" spans="1:11" ht="13.5" customHeight="1">
      <c r="A28" s="7" t="s">
        <v>0</v>
      </c>
      <c r="B28" s="22"/>
      <c r="C28" s="22"/>
      <c r="D28" s="22"/>
      <c r="E28" s="154"/>
      <c r="F28" s="7"/>
      <c r="G28" s="13"/>
      <c r="H28" s="13"/>
      <c r="I28" s="13"/>
      <c r="J28" s="13"/>
      <c r="K28" s="15"/>
    </row>
    <row r="29" spans="1:11" ht="14.25" customHeight="1">
      <c r="A29" s="7"/>
      <c r="B29" s="22"/>
      <c r="C29" s="22"/>
      <c r="D29" s="22"/>
      <c r="E29" s="22"/>
      <c r="F29" s="7"/>
      <c r="G29" s="13"/>
      <c r="H29" s="13"/>
      <c r="I29" s="13"/>
      <c r="J29" s="13"/>
      <c r="K29" s="15"/>
    </row>
    <row r="32" spans="1:11">
      <c r="A32" s="5" t="s">
        <v>175</v>
      </c>
    </row>
    <row r="33" spans="1:1">
      <c r="A33" s="5" t="s">
        <v>94</v>
      </c>
    </row>
    <row r="34" spans="1:1">
      <c r="A34" s="5" t="s">
        <v>226</v>
      </c>
    </row>
  </sheetData>
  <phoneticPr fontId="3" type="noConversion"/>
  <hyperlinks>
    <hyperlink ref="G1" location="Contenu!A1" display="retour" xr:uid="{00000000-0004-0000-0A00-000000000000}"/>
  </hyperlinks>
  <pageMargins left="0.78740157499999996" right="0.78740157499999996" top="0.984251969" bottom="0.984251969" header="0.4921259845" footer="0.4921259845"/>
  <pageSetup paperSize="9" scale="7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tabColor theme="9" tint="0.39997558519241921"/>
    <pageSetUpPr fitToPage="1"/>
  </sheetPr>
  <dimension ref="A1:G37"/>
  <sheetViews>
    <sheetView zoomScale="80" zoomScaleNormal="80" workbookViewId="0">
      <selection activeCell="J5" sqref="J5"/>
    </sheetView>
  </sheetViews>
  <sheetFormatPr baseColWidth="10" defaultColWidth="11.453125" defaultRowHeight="13"/>
  <cols>
    <col min="1" max="1" width="22.26953125" style="7" customWidth="1"/>
    <col min="2" max="2" width="20.7265625" style="2" customWidth="1"/>
    <col min="3" max="4" width="18.453125" style="2" customWidth="1"/>
    <col min="5" max="5" width="23.54296875" style="2" customWidth="1"/>
    <col min="6" max="6" width="17.453125" style="2" bestFit="1" customWidth="1"/>
    <col min="7" max="16384" width="11.453125" style="2"/>
  </cols>
  <sheetData>
    <row r="1" spans="1:7">
      <c r="A1" s="7" t="s">
        <v>232</v>
      </c>
      <c r="G1" s="31" t="s">
        <v>54</v>
      </c>
    </row>
    <row r="2" spans="1:7">
      <c r="G2" s="31"/>
    </row>
    <row r="3" spans="1:7">
      <c r="A3" s="7" t="s">
        <v>0</v>
      </c>
    </row>
    <row r="4" spans="1:7" ht="12.75" customHeight="1">
      <c r="A4" s="55" t="s">
        <v>12</v>
      </c>
      <c r="F4" s="155"/>
    </row>
    <row r="5" spans="1:7" s="33" customFormat="1" ht="39">
      <c r="A5" s="32"/>
      <c r="B5" s="8" t="s">
        <v>13</v>
      </c>
      <c r="C5" s="8" t="s">
        <v>203</v>
      </c>
      <c r="D5" s="8" t="s">
        <v>204</v>
      </c>
      <c r="E5" s="8" t="s">
        <v>169</v>
      </c>
      <c r="F5" s="143" t="s">
        <v>14</v>
      </c>
    </row>
    <row r="6" spans="1:7" ht="22.5" customHeight="1">
      <c r="A6" s="67" t="s">
        <v>26</v>
      </c>
      <c r="B6" s="70">
        <v>39.046724692786114</v>
      </c>
      <c r="C6" s="70">
        <v>19.500096275425115</v>
      </c>
      <c r="D6" s="133">
        <v>1.4787756306608864</v>
      </c>
      <c r="E6" s="133">
        <v>39.974403401127887</v>
      </c>
      <c r="F6" s="154">
        <v>100</v>
      </c>
    </row>
    <row r="7" spans="1:7">
      <c r="A7" s="67" t="s">
        <v>27</v>
      </c>
      <c r="B7" s="70">
        <v>54.127131728307475</v>
      </c>
      <c r="C7" s="70">
        <v>19.043975539911337</v>
      </c>
      <c r="D7" s="133">
        <v>2.5943134319255519</v>
      </c>
      <c r="E7" s="133">
        <v>24.234579299855628</v>
      </c>
      <c r="F7" s="154">
        <v>99.999999999999986</v>
      </c>
    </row>
    <row r="8" spans="1:7">
      <c r="A8" s="67" t="s">
        <v>28</v>
      </c>
      <c r="B8" s="70">
        <v>47.137261136626755</v>
      </c>
      <c r="C8" s="70">
        <v>20.131523240923777</v>
      </c>
      <c r="D8" s="133">
        <v>3.6316438555479449</v>
      </c>
      <c r="E8" s="133">
        <v>29.099571766901526</v>
      </c>
      <c r="F8" s="154">
        <v>100</v>
      </c>
    </row>
    <row r="9" spans="1:7">
      <c r="A9" s="67" t="s">
        <v>217</v>
      </c>
      <c r="B9" s="70">
        <v>54.493801149279797</v>
      </c>
      <c r="C9" s="70">
        <v>15.541489042298224</v>
      </c>
      <c r="D9" s="133">
        <v>3.7584524789649159</v>
      </c>
      <c r="E9" s="133">
        <v>26.206257329457067</v>
      </c>
      <c r="F9" s="154">
        <v>100</v>
      </c>
    </row>
    <row r="10" spans="1:7">
      <c r="A10" s="67" t="s">
        <v>29</v>
      </c>
      <c r="B10" s="70">
        <v>42.628425202723271</v>
      </c>
      <c r="C10" s="70">
        <v>25.40150794912114</v>
      </c>
      <c r="D10" s="133">
        <v>3.6975302046478231</v>
      </c>
      <c r="E10" s="133">
        <v>28.272536643507767</v>
      </c>
      <c r="F10" s="154">
        <v>99.999999999999986</v>
      </c>
    </row>
    <row r="11" spans="1:7">
      <c r="A11" s="67" t="s">
        <v>206</v>
      </c>
      <c r="B11" s="70">
        <v>35.782499060737763</v>
      </c>
      <c r="C11" s="70">
        <v>25.700812608650775</v>
      </c>
      <c r="D11" s="133">
        <v>6.3355880693590745</v>
      </c>
      <c r="E11" s="133">
        <v>32.181100261252389</v>
      </c>
      <c r="F11" s="154">
        <v>100</v>
      </c>
    </row>
    <row r="12" spans="1:7">
      <c r="A12" s="67" t="s">
        <v>212</v>
      </c>
      <c r="B12" s="70">
        <v>53.700663481122049</v>
      </c>
      <c r="C12" s="70">
        <v>14.596015208284097</v>
      </c>
      <c r="D12" s="133">
        <v>0.8938954936895871</v>
      </c>
      <c r="E12" s="133">
        <v>30.809425816904266</v>
      </c>
      <c r="F12" s="154">
        <v>100</v>
      </c>
    </row>
    <row r="13" spans="1:7">
      <c r="A13" s="67" t="s">
        <v>30</v>
      </c>
      <c r="B13" s="70">
        <v>40.528911373891347</v>
      </c>
      <c r="C13" s="70">
        <v>20.471927076691916</v>
      </c>
      <c r="D13" s="133">
        <v>3.8456670963261801</v>
      </c>
      <c r="E13" s="133">
        <v>35.153494453090552</v>
      </c>
      <c r="F13" s="154">
        <v>100</v>
      </c>
    </row>
    <row r="14" spans="1:7" s="7" customFormat="1" ht="22.5" customHeight="1">
      <c r="A14" s="64" t="s">
        <v>31</v>
      </c>
      <c r="B14" s="71">
        <v>46.623295093360504</v>
      </c>
      <c r="C14" s="71">
        <v>19.884524306597502</v>
      </c>
      <c r="D14" s="134">
        <v>3.2746655795401427</v>
      </c>
      <c r="E14" s="134">
        <v>30.217515020501857</v>
      </c>
      <c r="F14" s="154">
        <v>100</v>
      </c>
    </row>
    <row r="15" spans="1:7" s="7" customFormat="1" ht="12.75" customHeight="1">
      <c r="A15" s="64"/>
      <c r="B15" s="71"/>
      <c r="C15" s="71"/>
      <c r="D15" s="71"/>
      <c r="E15" s="134"/>
      <c r="F15" s="154"/>
    </row>
    <row r="16" spans="1:7" ht="30" customHeight="1">
      <c r="A16" s="16" t="s">
        <v>0</v>
      </c>
      <c r="F16" s="157"/>
    </row>
    <row r="17" spans="1:6" ht="12.75" customHeight="1">
      <c r="A17" s="55" t="s">
        <v>19</v>
      </c>
      <c r="F17" s="155"/>
    </row>
    <row r="18" spans="1:6" s="33" customFormat="1" ht="39">
      <c r="A18" s="32"/>
      <c r="B18" s="8" t="s">
        <v>13</v>
      </c>
      <c r="C18" s="8" t="s">
        <v>203</v>
      </c>
      <c r="D18" s="8" t="s">
        <v>204</v>
      </c>
      <c r="E18" s="8" t="s">
        <v>169</v>
      </c>
      <c r="F18" s="143" t="s">
        <v>14</v>
      </c>
    </row>
    <row r="19" spans="1:6">
      <c r="A19" s="67" t="s">
        <v>26</v>
      </c>
      <c r="B19" s="21">
        <v>99588.479999999996</v>
      </c>
      <c r="C19" s="21">
        <v>49734.9</v>
      </c>
      <c r="D19" s="21">
        <v>3771.61</v>
      </c>
      <c r="E19" s="21">
        <v>101954.52</v>
      </c>
      <c r="F19" s="154">
        <v>255049.51</v>
      </c>
    </row>
    <row r="20" spans="1:6">
      <c r="A20" s="67" t="s">
        <v>27</v>
      </c>
      <c r="B20" s="21">
        <v>347724.18</v>
      </c>
      <c r="C20" s="21">
        <v>122342.54</v>
      </c>
      <c r="D20" s="21">
        <v>16666.419999999998</v>
      </c>
      <c r="E20" s="21">
        <v>155688.07999999999</v>
      </c>
      <c r="F20" s="154">
        <v>642421.22</v>
      </c>
    </row>
    <row r="21" spans="1:6">
      <c r="A21" s="67" t="s">
        <v>28</v>
      </c>
      <c r="B21" s="21">
        <v>133539.38</v>
      </c>
      <c r="C21" s="21">
        <v>57032.4</v>
      </c>
      <c r="D21" s="21">
        <v>10288.41</v>
      </c>
      <c r="E21" s="21">
        <v>82438.789999999994</v>
      </c>
      <c r="F21" s="154">
        <v>283298.98</v>
      </c>
    </row>
    <row r="22" spans="1:6">
      <c r="A22" s="67" t="s">
        <v>214</v>
      </c>
      <c r="B22" s="21">
        <v>130226.97</v>
      </c>
      <c r="C22" s="21">
        <v>37140.39</v>
      </c>
      <c r="D22" s="21">
        <v>8981.7900000000009</v>
      </c>
      <c r="E22" s="21">
        <v>62626.6</v>
      </c>
      <c r="F22" s="154">
        <v>238975.75</v>
      </c>
    </row>
    <row r="23" spans="1:6">
      <c r="A23" s="67" t="s">
        <v>29</v>
      </c>
      <c r="B23" s="21">
        <v>55496.28</v>
      </c>
      <c r="C23" s="21">
        <v>33069.230000000003</v>
      </c>
      <c r="D23" s="21">
        <v>4813.67</v>
      </c>
      <c r="E23" s="21">
        <v>36806.910000000003</v>
      </c>
      <c r="F23" s="154">
        <v>130186.09000000001</v>
      </c>
    </row>
    <row r="24" spans="1:6">
      <c r="A24" s="67" t="s">
        <v>206</v>
      </c>
      <c r="B24" s="21">
        <v>51792.04</v>
      </c>
      <c r="C24" s="21">
        <v>37199.68</v>
      </c>
      <c r="D24" s="21">
        <v>9170.2099999999991</v>
      </c>
      <c r="E24" s="21">
        <v>46579.33</v>
      </c>
      <c r="F24" s="154">
        <v>144741.26</v>
      </c>
    </row>
    <row r="25" spans="1:6">
      <c r="A25" s="67" t="s">
        <v>212</v>
      </c>
      <c r="B25" s="21">
        <v>26403.51</v>
      </c>
      <c r="C25" s="21">
        <v>7176.56</v>
      </c>
      <c r="D25" s="21">
        <v>439.51</v>
      </c>
      <c r="E25" s="21">
        <v>15148.36</v>
      </c>
      <c r="F25" s="154">
        <v>49167.94</v>
      </c>
    </row>
    <row r="26" spans="1:6">
      <c r="A26" s="67" t="s">
        <v>30</v>
      </c>
      <c r="B26" s="21">
        <v>211043.12</v>
      </c>
      <c r="C26" s="21">
        <v>106601.91</v>
      </c>
      <c r="D26" s="21">
        <v>20025.25</v>
      </c>
      <c r="E26" s="21">
        <v>183052.12</v>
      </c>
      <c r="F26" s="154">
        <v>520722.4</v>
      </c>
    </row>
    <row r="27" spans="1:6" s="23" customFormat="1" ht="22.5" customHeight="1">
      <c r="A27" s="7" t="s">
        <v>31</v>
      </c>
      <c r="B27" s="181">
        <v>1055813.96</v>
      </c>
      <c r="C27" s="181">
        <v>450297.61</v>
      </c>
      <c r="D27" s="181">
        <v>74156.87</v>
      </c>
      <c r="E27" s="181">
        <v>684294.71</v>
      </c>
      <c r="F27" s="182">
        <v>2264563.15</v>
      </c>
    </row>
    <row r="28" spans="1:6" s="23" customFormat="1" ht="12.75" customHeight="1">
      <c r="A28" s="7" t="s">
        <v>0</v>
      </c>
      <c r="B28" s="22"/>
      <c r="C28" s="22"/>
      <c r="D28" s="22"/>
      <c r="E28" s="22"/>
      <c r="F28" s="154"/>
    </row>
    <row r="29" spans="1:6" s="23" customFormat="1" ht="12.75" customHeight="1">
      <c r="A29" s="7"/>
      <c r="B29" s="22"/>
      <c r="C29" s="22"/>
      <c r="D29" s="22"/>
      <c r="E29" s="22"/>
      <c r="F29" s="22"/>
    </row>
    <row r="30" spans="1:6" ht="12.5">
      <c r="A30" s="19"/>
    </row>
    <row r="31" spans="1:6" ht="12.5">
      <c r="A31" s="19"/>
    </row>
    <row r="32" spans="1:6">
      <c r="A32" s="5" t="s">
        <v>175</v>
      </c>
      <c r="B32" s="25"/>
      <c r="C32" s="25"/>
      <c r="D32" s="25"/>
      <c r="E32" s="25"/>
      <c r="F32" s="24"/>
    </row>
    <row r="33" spans="1:6" ht="12.75" customHeight="1">
      <c r="A33" s="5" t="s">
        <v>94</v>
      </c>
      <c r="B33" s="15"/>
      <c r="C33" s="15"/>
      <c r="D33" s="15"/>
      <c r="E33" s="15"/>
      <c r="F33" s="15"/>
    </row>
    <row r="34" spans="1:6" ht="12.5">
      <c r="A34" s="5" t="s">
        <v>226</v>
      </c>
    </row>
    <row r="35" spans="1:6" ht="12.5">
      <c r="A35" s="2"/>
    </row>
    <row r="36" spans="1:6" ht="12.5">
      <c r="A36" s="6"/>
    </row>
    <row r="37" spans="1:6" ht="12.5">
      <c r="A37" s="5"/>
    </row>
  </sheetData>
  <phoneticPr fontId="3" type="noConversion"/>
  <hyperlinks>
    <hyperlink ref="G1" location="Contenu!A1" display="retour" xr:uid="{00000000-0004-0000-0B00-000000000000}"/>
  </hyperlinks>
  <pageMargins left="0.78740157499999996" right="0.78740157499999996" top="0.984251969" bottom="0.984251969" header="0.4921259845" footer="0.4921259845"/>
  <pageSetup paperSize="9"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27</vt:i4>
      </vt:variant>
    </vt:vector>
  </HeadingPairs>
  <TitlesOfParts>
    <vt:vector size="27" baseType="lpstr">
      <vt:lpstr>Contenu</vt:lpstr>
      <vt:lpstr>Définitions et lacunes</vt:lpstr>
      <vt:lpstr>Tab 1a</vt:lpstr>
      <vt:lpstr>Tab 1b</vt:lpstr>
      <vt:lpstr>Tab 2a</vt:lpstr>
      <vt:lpstr>Tab 2b</vt:lpstr>
      <vt:lpstr>Tab 3</vt:lpstr>
      <vt:lpstr>Tab 4</vt:lpstr>
      <vt:lpstr>Tab 5</vt:lpstr>
      <vt:lpstr>Tab 6</vt:lpstr>
      <vt:lpstr>Tab 7</vt:lpstr>
      <vt:lpstr>Tab 8</vt:lpstr>
      <vt:lpstr>Tab 9</vt:lpstr>
      <vt:lpstr>Tab 10</vt:lpstr>
      <vt:lpstr>Tab 11</vt:lpstr>
      <vt:lpstr>Méthodes et précisions</vt:lpstr>
      <vt:lpstr>Tab 12 - 010000</vt:lpstr>
      <vt:lpstr>Tab 13 - 020000</vt:lpstr>
      <vt:lpstr>Tab 14 - 030000</vt:lpstr>
      <vt:lpstr>Tab 15 - 040000</vt:lpstr>
      <vt:lpstr>Tab 16 - 050000</vt:lpstr>
      <vt:lpstr>Tab 17 - 060000</vt:lpstr>
      <vt:lpstr>Tab 18 - 080000</vt:lpstr>
      <vt:lpstr>Tab 19 - 110000</vt:lpstr>
      <vt:lpstr>Tab 20 - 120000</vt:lpstr>
      <vt:lpstr>Tab 21 - 130000</vt:lpstr>
      <vt:lpstr>Tab 22 - 140000</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Loïc Lang</dc:creator>
  <cp:lastModifiedBy>Muharremi Fitore BFS</cp:lastModifiedBy>
  <cp:lastPrinted>2016-04-18T08:44:08Z</cp:lastPrinted>
  <dcterms:created xsi:type="dcterms:W3CDTF">2009-11-26T15:16:10Z</dcterms:created>
  <dcterms:modified xsi:type="dcterms:W3CDTF">2023-08-21T08:29:19Z</dcterms:modified>
</cp:coreProperties>
</file>