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METH\CPa\SRPH\Documentation\"/>
    </mc:Choice>
  </mc:AlternateContent>
  <bookViews>
    <workbookView xWindow="0" yWindow="0" windowWidth="25200" windowHeight="12000"/>
  </bookViews>
  <sheets>
    <sheet name="Stichprobenpla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47" i="1" l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4" i="1"/>
  <c r="T33" i="1"/>
  <c r="T32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D16" i="1" l="1"/>
  <c r="D14" i="1"/>
  <c r="Y47" i="1" l="1"/>
  <c r="Y46" i="1"/>
  <c r="Y45" i="1"/>
  <c r="Y44" i="1"/>
  <c r="Y43" i="1"/>
  <c r="Y42" i="1"/>
  <c r="Y41" i="1"/>
  <c r="Y40" i="1"/>
  <c r="Y39" i="1"/>
  <c r="Y38" i="1"/>
  <c r="Y37" i="1"/>
  <c r="Y36" i="1"/>
  <c r="Y35" i="1"/>
  <c r="Y34" i="1"/>
  <c r="Y33" i="1"/>
  <c r="Y32" i="1"/>
  <c r="Y31" i="1"/>
  <c r="Y30" i="1"/>
  <c r="Y29" i="1"/>
  <c r="Y28" i="1"/>
  <c r="Y27" i="1"/>
  <c r="Y26" i="1"/>
  <c r="Y25" i="1"/>
  <c r="Y24" i="1"/>
  <c r="Y23" i="1"/>
  <c r="Y22" i="1"/>
  <c r="Y21" i="1"/>
  <c r="Y20" i="1"/>
  <c r="Y19" i="1"/>
  <c r="Y1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P48" i="1"/>
  <c r="W48" i="1"/>
  <c r="V48" i="1"/>
  <c r="N48" i="1"/>
  <c r="Q48" i="1" l="1"/>
  <c r="Y48" i="1"/>
</calcChain>
</file>

<file path=xl/sharedStrings.xml><?xml version="1.0" encoding="utf-8"?>
<sst xmlns="http://schemas.openxmlformats.org/spreadsheetml/2006/main" count="65" uniqueCount="30">
  <si>
    <t>Total</t>
  </si>
  <si>
    <t>DE</t>
  </si>
  <si>
    <t>-</t>
  </si>
  <si>
    <t>TOTAL</t>
  </si>
  <si>
    <t>SCHICHTUNG</t>
  </si>
  <si>
    <t>FR</t>
  </si>
  <si>
    <t>IT</t>
  </si>
  <si>
    <t>Bereich 1
(z.B.: Sprachregion)</t>
  </si>
  <si>
    <t>Bereich 3
(z.B.: Altersklasse)</t>
  </si>
  <si>
    <t>Männer</t>
  </si>
  <si>
    <t>Frauen</t>
  </si>
  <si>
    <t>Reserve</t>
  </si>
  <si>
    <t>NETTO STICHPROBENPLAN</t>
  </si>
  <si>
    <t>BRUTTO STICHPROBENPLAN</t>
  </si>
  <si>
    <t>Schicht</t>
  </si>
  <si>
    <t>Bereich 2
(z.B.: Geschlecht)</t>
  </si>
  <si>
    <t>Stichprobe</t>
  </si>
  <si>
    <t>Grundgesamtheit</t>
  </si>
  <si>
    <t>Ständige Wohnbevölkerung ab 18 Jahren</t>
  </si>
  <si>
    <t>18 - 34</t>
  </si>
  <si>
    <t>35 - 54</t>
  </si>
  <si>
    <t>55 - 74</t>
  </si>
  <si>
    <t>75 - 94</t>
  </si>
  <si>
    <t>95 +</t>
  </si>
  <si>
    <t>Anzahl der Stratifikationsvariablen</t>
  </si>
  <si>
    <t>Anzahl der Schichten</t>
  </si>
  <si>
    <t>Die grünen Zellen müssen entsprechend dem Stichprobenplan im Stichprobenantrag ausgefüllt oder geändert werden.</t>
  </si>
  <si>
    <t>GESCHÄTZTE
ANTWORTQUOTE</t>
  </si>
  <si>
    <r>
      <t xml:space="preserve">Die orangefarbenen Zellen testen die Einhaltung </t>
    </r>
    <r>
      <rPr>
        <b/>
        <i/>
        <u/>
        <sz val="11"/>
        <color theme="1"/>
        <rFont val="Arial"/>
        <family val="2"/>
      </rPr>
      <t>einiger</t>
    </r>
    <r>
      <rPr>
        <b/>
        <i/>
        <sz val="11"/>
        <color theme="1"/>
        <rFont val="Arial"/>
        <family val="2"/>
      </rPr>
      <t xml:space="preserve"> BFS-Empfehlungen ("1" = konform / "0" = nicht konform und muss angepasst werden). </t>
    </r>
    <r>
      <rPr>
        <b/>
        <i/>
        <u/>
        <sz val="11"/>
        <color theme="1"/>
        <rFont val="Arial"/>
        <family val="2"/>
      </rPr>
      <t>Die Einhaltung aller Empfehlungen wird durch das BFS überprüft</t>
    </r>
    <r>
      <rPr>
        <b/>
        <i/>
        <sz val="11"/>
        <color theme="1"/>
        <rFont val="Arial"/>
        <family val="2"/>
      </rPr>
      <t xml:space="preserve">.
</t>
    </r>
    <r>
      <rPr>
        <b/>
        <i/>
        <sz val="10"/>
        <color theme="1"/>
        <rFont val="Arial"/>
        <family val="2"/>
      </rPr>
      <t>N. B. : Wenn in den Tabellen Zeilen hinzugefügt werden, müssen die Formeln in den orangefarbenen Zellen für diese Zeilen kopiert werden.</t>
    </r>
  </si>
  <si>
    <t>Stichprobenplan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</si>
</sst>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"/>
  </numFmts>
  <fonts count="13" x14ac:knownFonts="1">
    <font>
      <sz val="11"/>
      <color theme="1"/>
      <name val="Arial"/>
      <family val="2"/>
    </font>
    <font>
      <b/>
      <i/>
      <sz val="10"/>
      <name val="Arial"/>
      <family val="2"/>
    </font>
    <font>
      <b/>
      <i/>
      <sz val="9"/>
      <color theme="8" tint="-0.499984740745262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4"/>
      <color theme="1"/>
      <name val="Arial"/>
      <family val="2"/>
    </font>
    <font>
      <b/>
      <i/>
      <sz val="9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/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/>
      <right style="medium">
        <color indexed="64"/>
      </right>
      <top/>
      <bottom style="thin">
        <color theme="3" tint="0.3999755851924192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107">
    <xf numFmtId="0" fontId="0" fillId="0" borderId="0" xfId="0"/>
    <xf numFmtId="0" fontId="2" fillId="2" borderId="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0" fillId="0" borderId="24" xfId="0" applyBorder="1"/>
    <xf numFmtId="0" fontId="2" fillId="2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2" borderId="34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6" fillId="0" borderId="0" xfId="0" applyFont="1"/>
    <xf numFmtId="164" fontId="1" fillId="3" borderId="34" xfId="0" applyNumberFormat="1" applyFont="1" applyFill="1" applyBorder="1" applyAlignment="1">
      <alignment horizontal="center" vertical="center"/>
    </xf>
    <xf numFmtId="0" fontId="7" fillId="0" borderId="0" xfId="0" applyFont="1" applyFill="1" applyAlignment="1"/>
    <xf numFmtId="0" fontId="7" fillId="2" borderId="34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164" fontId="9" fillId="3" borderId="4" xfId="0" applyNumberFormat="1" applyFont="1" applyFill="1" applyBorder="1" applyAlignment="1">
      <alignment horizontal="center" vertical="center"/>
    </xf>
    <xf numFmtId="164" fontId="9" fillId="3" borderId="23" xfId="0" applyNumberFormat="1" applyFont="1" applyFill="1" applyBorder="1" applyAlignment="1">
      <alignment horizontal="center" vertical="center"/>
    </xf>
    <xf numFmtId="164" fontId="9" fillId="3" borderId="2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6" fillId="3" borderId="34" xfId="0" applyFont="1" applyFill="1" applyBorder="1" applyAlignment="1">
      <alignment horizontal="center"/>
    </xf>
    <xf numFmtId="0" fontId="6" fillId="0" borderId="31" xfId="0" applyFont="1" applyBorder="1" applyAlignment="1">
      <alignment horizontal="left"/>
    </xf>
    <xf numFmtId="164" fontId="1" fillId="3" borderId="33" xfId="0" applyNumberFormat="1" applyFont="1" applyFill="1" applyBorder="1" applyAlignment="1">
      <alignment horizontal="center" vertical="center"/>
    </xf>
    <xf numFmtId="164" fontId="9" fillId="3" borderId="9" xfId="1" applyNumberFormat="1" applyFont="1" applyFill="1" applyBorder="1" applyAlignment="1">
      <alignment horizontal="center" vertical="center"/>
    </xf>
    <xf numFmtId="164" fontId="9" fillId="3" borderId="25" xfId="1" applyNumberFormat="1" applyFont="1" applyFill="1" applyBorder="1" applyAlignment="1">
      <alignment horizontal="center" vertical="center"/>
    </xf>
    <xf numFmtId="164" fontId="9" fillId="3" borderId="27" xfId="1" applyNumberFormat="1" applyFont="1" applyFill="1" applyBorder="1" applyAlignment="1">
      <alignment horizontal="center" vertical="center"/>
    </xf>
    <xf numFmtId="0" fontId="0" fillId="0" borderId="38" xfId="0" applyBorder="1"/>
    <xf numFmtId="9" fontId="3" fillId="2" borderId="4" xfId="2" applyFont="1" applyFill="1" applyBorder="1" applyAlignment="1">
      <alignment horizontal="center" vertical="center"/>
    </xf>
    <xf numFmtId="9" fontId="3" fillId="2" borderId="23" xfId="2" applyFont="1" applyFill="1" applyBorder="1" applyAlignment="1">
      <alignment horizontal="center" vertical="center"/>
    </xf>
    <xf numFmtId="9" fontId="3" fillId="2" borderId="26" xfId="2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23" xfId="0" applyNumberFormat="1" applyFont="1" applyFill="1" applyBorder="1" applyAlignment="1">
      <alignment horizontal="right" vertical="center"/>
    </xf>
    <xf numFmtId="164" fontId="3" fillId="2" borderId="26" xfId="0" applyNumberFormat="1" applyFont="1" applyFill="1" applyBorder="1" applyAlignment="1">
      <alignment horizontal="right" vertical="center"/>
    </xf>
    <xf numFmtId="164" fontId="3" fillId="2" borderId="4" xfId="1" applyNumberFormat="1" applyFont="1" applyFill="1" applyBorder="1" applyAlignment="1">
      <alignment horizontal="right" vertical="center"/>
    </xf>
    <xf numFmtId="164" fontId="3" fillId="2" borderId="9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164" fontId="3" fillId="2" borderId="25" xfId="1" applyNumberFormat="1" applyFont="1" applyFill="1" applyBorder="1" applyAlignment="1">
      <alignment horizontal="right" vertical="center"/>
    </xf>
    <xf numFmtId="164" fontId="3" fillId="2" borderId="26" xfId="1" applyNumberFormat="1" applyFont="1" applyFill="1" applyBorder="1" applyAlignment="1">
      <alignment horizontal="right" vertical="center"/>
    </xf>
    <xf numFmtId="164" fontId="3" fillId="2" borderId="27" xfId="1" applyNumberFormat="1" applyFont="1" applyFill="1" applyBorder="1" applyAlignment="1">
      <alignment horizontal="right" vertical="center"/>
    </xf>
    <xf numFmtId="164" fontId="5" fillId="2" borderId="34" xfId="0" applyNumberFormat="1" applyFont="1" applyFill="1" applyBorder="1" applyAlignment="1">
      <alignment horizontal="right" vertical="center"/>
    </xf>
    <xf numFmtId="164" fontId="5" fillId="2" borderId="33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left"/>
    </xf>
    <xf numFmtId="0" fontId="6" fillId="2" borderId="32" xfId="0" applyFont="1" applyFill="1" applyBorder="1" applyAlignment="1">
      <alignment horizontal="left"/>
    </xf>
    <xf numFmtId="0" fontId="6" fillId="2" borderId="33" xfId="0" applyFont="1" applyFill="1" applyBorder="1" applyAlignment="1">
      <alignment horizontal="left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1" fillId="0" borderId="3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" fillId="0" borderId="39" xfId="0" applyFont="1" applyFill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36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38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</cellXfs>
  <cellStyles count="3">
    <cellStyle name="Normal" xfId="0" builtinId="0"/>
    <cellStyle name="Pourcentage" xfId="2" builtinId="5"/>
    <cellStyle name="Pourcentag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Y48"/>
  <sheetViews>
    <sheetView tabSelected="1" zoomScale="75" zoomScaleNormal="75" workbookViewId="0"/>
  </sheetViews>
  <sheetFormatPr baseColWidth="10" defaultRowHeight="14" x14ac:dyDescent="0.3"/>
  <cols>
    <col min="1" max="1" width="2.58203125" customWidth="1"/>
    <col min="2" max="2" width="34.08203125" customWidth="1"/>
    <col min="3" max="4" width="20.58203125" customWidth="1"/>
    <col min="5" max="5" width="2.58203125" customWidth="1"/>
    <col min="6" max="6" width="20.5" customWidth="1"/>
    <col min="7" max="7" width="2.25" bestFit="1" customWidth="1"/>
    <col min="8" max="8" width="20.5" customWidth="1"/>
    <col min="9" max="9" width="2.25" bestFit="1" customWidth="1"/>
    <col min="10" max="10" width="20.5" customWidth="1"/>
    <col min="11" max="11" width="2.25" bestFit="1" customWidth="1"/>
    <col min="12" max="12" width="7.25" bestFit="1" customWidth="1"/>
    <col min="13" max="13" width="2.58203125" customWidth="1"/>
    <col min="14" max="14" width="6.75" bestFit="1" customWidth="1"/>
    <col min="15" max="15" width="4.33203125" bestFit="1" customWidth="1"/>
    <col min="16" max="16" width="7.33203125" bestFit="1" customWidth="1"/>
    <col min="17" max="17" width="6.75" bestFit="1" customWidth="1"/>
    <col min="18" max="18" width="2.58203125" customWidth="1"/>
    <col min="19" max="19" width="11.4140625" customWidth="1"/>
    <col min="20" max="20" width="4.33203125" bestFit="1" customWidth="1"/>
    <col min="21" max="21" width="2.58203125" customWidth="1"/>
    <col min="22" max="22" width="9.83203125" bestFit="1" customWidth="1"/>
    <col min="23" max="23" width="5.6640625" bestFit="1" customWidth="1"/>
    <col min="24" max="24" width="4.33203125" bestFit="1" customWidth="1"/>
    <col min="25" max="25" width="6.58203125" bestFit="1" customWidth="1"/>
  </cols>
  <sheetData>
    <row r="2" spans="2:25" ht="17.5" x14ac:dyDescent="0.35">
      <c r="B2" s="88" t="s">
        <v>29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</row>
    <row r="3" spans="2:25" ht="14.5" thickBot="1" x14ac:dyDescent="0.35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</row>
    <row r="5" spans="2:25" ht="14.5" thickBot="1" x14ac:dyDescent="0.35"/>
    <row r="6" spans="2:25" ht="14.5" thickBot="1" x14ac:dyDescent="0.35">
      <c r="B6" s="50" t="s">
        <v>26</v>
      </c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2"/>
    </row>
    <row r="7" spans="2:25" ht="15" thickBot="1" x14ac:dyDescent="0.4">
      <c r="B7" s="13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2:25" x14ac:dyDescent="0.3">
      <c r="B8" s="43" t="s">
        <v>28</v>
      </c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3"/>
    </row>
    <row r="9" spans="2:25" ht="14.5" thickBot="1" x14ac:dyDescent="0.35">
      <c r="B9" s="104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6"/>
    </row>
    <row r="11" spans="2:25" ht="14.5" thickBot="1" x14ac:dyDescent="0.35"/>
    <row r="12" spans="2:25" ht="15" customHeight="1" thickBot="1" x14ac:dyDescent="0.4">
      <c r="B12" s="23" t="s">
        <v>17</v>
      </c>
      <c r="C12" s="56" t="s">
        <v>18</v>
      </c>
      <c r="D12" s="57"/>
      <c r="F12" s="71" t="s">
        <v>4</v>
      </c>
      <c r="G12" s="72"/>
      <c r="H12" s="72"/>
      <c r="I12" s="72"/>
      <c r="J12" s="72"/>
      <c r="K12" s="72"/>
      <c r="L12" s="73"/>
      <c r="N12" s="77" t="s">
        <v>12</v>
      </c>
      <c r="O12" s="78"/>
      <c r="P12" s="78"/>
      <c r="Q12" s="79"/>
      <c r="S12" s="44" t="s">
        <v>27</v>
      </c>
      <c r="T12" s="45"/>
      <c r="V12" s="71" t="s">
        <v>13</v>
      </c>
      <c r="W12" s="72"/>
      <c r="X12" s="72"/>
      <c r="Y12" s="73"/>
    </row>
    <row r="13" spans="2:25" ht="14.5" thickBot="1" x14ac:dyDescent="0.35">
      <c r="B13" s="17"/>
      <c r="F13" s="74"/>
      <c r="G13" s="75"/>
      <c r="H13" s="75"/>
      <c r="I13" s="75"/>
      <c r="J13" s="75"/>
      <c r="K13" s="75"/>
      <c r="L13" s="76"/>
      <c r="N13" s="80"/>
      <c r="O13" s="81"/>
      <c r="P13" s="81"/>
      <c r="Q13" s="82"/>
      <c r="S13" s="46"/>
      <c r="T13" s="47"/>
      <c r="V13" s="74"/>
      <c r="W13" s="75"/>
      <c r="X13" s="75"/>
      <c r="Y13" s="76"/>
    </row>
    <row r="14" spans="2:25" ht="15.5" thickTop="1" thickBot="1" x14ac:dyDescent="0.4">
      <c r="B14" s="23" t="s">
        <v>24</v>
      </c>
      <c r="C14" s="16">
        <v>3</v>
      </c>
      <c r="D14" s="22" t="str">
        <f>IF(C14&gt;3,"0","1")</f>
        <v>1</v>
      </c>
      <c r="E14" s="15"/>
      <c r="F14" s="83" t="s">
        <v>7</v>
      </c>
      <c r="G14" s="84"/>
      <c r="H14" s="83" t="s">
        <v>15</v>
      </c>
      <c r="I14" s="84"/>
      <c r="J14" s="83" t="s">
        <v>8</v>
      </c>
      <c r="K14" s="84"/>
      <c r="L14" s="97" t="s">
        <v>14</v>
      </c>
      <c r="N14" s="99" t="s">
        <v>16</v>
      </c>
      <c r="O14" s="90"/>
      <c r="P14" s="58" t="s">
        <v>11</v>
      </c>
      <c r="Q14" s="58" t="s">
        <v>0</v>
      </c>
      <c r="S14" s="46"/>
      <c r="T14" s="47"/>
      <c r="V14" s="58" t="s">
        <v>16</v>
      </c>
      <c r="W14" s="89" t="s">
        <v>11</v>
      </c>
      <c r="X14" s="90"/>
      <c r="Y14" s="92" t="s">
        <v>0</v>
      </c>
    </row>
    <row r="15" spans="2:25" ht="14.5" thickBot="1" x14ac:dyDescent="0.35">
      <c r="F15" s="85"/>
      <c r="G15" s="84"/>
      <c r="H15" s="85"/>
      <c r="I15" s="84"/>
      <c r="J15" s="85"/>
      <c r="K15" s="84"/>
      <c r="L15" s="97"/>
      <c r="N15" s="100"/>
      <c r="O15" s="92"/>
      <c r="P15" s="59"/>
      <c r="Q15" s="59"/>
      <c r="S15" s="46"/>
      <c r="T15" s="47"/>
      <c r="V15" s="59"/>
      <c r="W15" s="91"/>
      <c r="X15" s="92"/>
      <c r="Y15" s="92"/>
    </row>
    <row r="16" spans="2:25" ht="15" thickBot="1" x14ac:dyDescent="0.4">
      <c r="B16" s="23" t="s">
        <v>25</v>
      </c>
      <c r="C16" s="16">
        <v>30</v>
      </c>
      <c r="D16" s="22" t="str">
        <f>IF(C16&gt;100,"0","1")</f>
        <v>1</v>
      </c>
      <c r="E16" s="15"/>
      <c r="F16" s="85"/>
      <c r="G16" s="84"/>
      <c r="H16" s="85"/>
      <c r="I16" s="84"/>
      <c r="J16" s="85"/>
      <c r="K16" s="84"/>
      <c r="L16" s="97"/>
      <c r="N16" s="100"/>
      <c r="O16" s="92"/>
      <c r="P16" s="59"/>
      <c r="Q16" s="59"/>
      <c r="S16" s="46"/>
      <c r="T16" s="47"/>
      <c r="V16" s="59"/>
      <c r="W16" s="91"/>
      <c r="X16" s="92"/>
      <c r="Y16" s="92"/>
    </row>
    <row r="17" spans="6:25" ht="14.5" thickBot="1" x14ac:dyDescent="0.35">
      <c r="F17" s="86"/>
      <c r="G17" s="87"/>
      <c r="H17" s="86"/>
      <c r="I17" s="87"/>
      <c r="J17" s="86"/>
      <c r="K17" s="87"/>
      <c r="L17" s="98"/>
      <c r="N17" s="101"/>
      <c r="O17" s="94"/>
      <c r="P17" s="60"/>
      <c r="Q17" s="60"/>
      <c r="S17" s="48"/>
      <c r="T17" s="49"/>
      <c r="V17" s="60"/>
      <c r="W17" s="93"/>
      <c r="X17" s="94"/>
      <c r="Y17" s="94"/>
    </row>
    <row r="18" spans="6:25" x14ac:dyDescent="0.3">
      <c r="F18" s="61" t="s">
        <v>1</v>
      </c>
      <c r="G18" s="64">
        <v>1</v>
      </c>
      <c r="H18" s="67" t="s">
        <v>9</v>
      </c>
      <c r="I18" s="69">
        <v>1</v>
      </c>
      <c r="J18" s="10" t="s">
        <v>19</v>
      </c>
      <c r="K18" s="1">
        <v>1</v>
      </c>
      <c r="L18" s="2">
        <v>111</v>
      </c>
      <c r="N18" s="32">
        <v>200</v>
      </c>
      <c r="O18" s="18" t="str">
        <f>IF(OR(N18&lt;30,N18&gt;2000),"0","1")</f>
        <v>1</v>
      </c>
      <c r="P18" s="32">
        <v>20</v>
      </c>
      <c r="Q18" s="32">
        <f>N18+P18</f>
        <v>220</v>
      </c>
      <c r="S18" s="29">
        <v>0.5</v>
      </c>
      <c r="T18" s="18" t="str">
        <f>IF(S18&lt;(1/3),"0","1")</f>
        <v>1</v>
      </c>
      <c r="V18" s="35">
        <v>400</v>
      </c>
      <c r="W18" s="36">
        <v>40</v>
      </c>
      <c r="X18" s="25" t="str">
        <f>IF((W18/V18)&gt;0.2,"0","1")</f>
        <v>1</v>
      </c>
      <c r="Y18" s="36">
        <f t="shared" ref="Y18:Y47" si="0">V18+W18</f>
        <v>440</v>
      </c>
    </row>
    <row r="19" spans="6:25" x14ac:dyDescent="0.3">
      <c r="F19" s="62"/>
      <c r="G19" s="65"/>
      <c r="H19" s="62"/>
      <c r="I19" s="65"/>
      <c r="J19" s="10" t="s">
        <v>20</v>
      </c>
      <c r="K19" s="1">
        <v>2</v>
      </c>
      <c r="L19" s="2">
        <v>112</v>
      </c>
      <c r="N19" s="32">
        <v>2500</v>
      </c>
      <c r="O19" s="18" t="str">
        <f t="shared" ref="O19:O47" si="1">IF(OR(N19&lt;30,N19&gt;2000),"0","1")</f>
        <v>0</v>
      </c>
      <c r="P19" s="32">
        <v>250</v>
      </c>
      <c r="Q19" s="32">
        <f t="shared" ref="Q19:Q47" si="2">N19+P19</f>
        <v>2750</v>
      </c>
      <c r="S19" s="29">
        <v>0.5</v>
      </c>
      <c r="T19" s="18" t="str">
        <f t="shared" ref="T19:T47" si="3">IF(S19&lt;(1/3),"0","1")</f>
        <v>1</v>
      </c>
      <c r="V19" s="35">
        <v>5000</v>
      </c>
      <c r="W19" s="36">
        <v>500</v>
      </c>
      <c r="X19" s="25" t="str">
        <f t="shared" ref="X19:X47" si="4">IF((W19/V19)&gt;0.2,"0","1")</f>
        <v>1</v>
      </c>
      <c r="Y19" s="36">
        <f t="shared" si="0"/>
        <v>5500</v>
      </c>
    </row>
    <row r="20" spans="6:25" x14ac:dyDescent="0.3">
      <c r="F20" s="62"/>
      <c r="G20" s="65"/>
      <c r="H20" s="62"/>
      <c r="I20" s="65"/>
      <c r="J20" s="10" t="s">
        <v>21</v>
      </c>
      <c r="K20" s="1">
        <v>3</v>
      </c>
      <c r="L20" s="2">
        <v>113</v>
      </c>
      <c r="N20" s="32">
        <v>200</v>
      </c>
      <c r="O20" s="18" t="str">
        <f t="shared" si="1"/>
        <v>1</v>
      </c>
      <c r="P20" s="32">
        <v>20</v>
      </c>
      <c r="Q20" s="32">
        <f t="shared" si="2"/>
        <v>220</v>
      </c>
      <c r="S20" s="29">
        <v>0.5</v>
      </c>
      <c r="T20" s="18" t="str">
        <f t="shared" si="3"/>
        <v>1</v>
      </c>
      <c r="V20" s="35">
        <v>400</v>
      </c>
      <c r="W20" s="36">
        <v>120</v>
      </c>
      <c r="X20" s="25" t="str">
        <f t="shared" si="4"/>
        <v>0</v>
      </c>
      <c r="Y20" s="36">
        <f t="shared" si="0"/>
        <v>520</v>
      </c>
    </row>
    <row r="21" spans="6:25" x14ac:dyDescent="0.3">
      <c r="F21" s="62"/>
      <c r="G21" s="65"/>
      <c r="H21" s="62"/>
      <c r="I21" s="65"/>
      <c r="J21" s="10" t="s">
        <v>22</v>
      </c>
      <c r="K21" s="1">
        <v>4</v>
      </c>
      <c r="L21" s="2">
        <v>114</v>
      </c>
      <c r="N21" s="32">
        <v>100</v>
      </c>
      <c r="O21" s="18" t="str">
        <f t="shared" si="1"/>
        <v>1</v>
      </c>
      <c r="P21" s="32">
        <v>10</v>
      </c>
      <c r="Q21" s="32">
        <f t="shared" si="2"/>
        <v>110</v>
      </c>
      <c r="S21" s="29">
        <v>0.25</v>
      </c>
      <c r="T21" s="18" t="str">
        <f t="shared" si="3"/>
        <v>0</v>
      </c>
      <c r="V21" s="35">
        <v>400</v>
      </c>
      <c r="W21" s="36">
        <v>40</v>
      </c>
      <c r="X21" s="25" t="str">
        <f t="shared" si="4"/>
        <v>1</v>
      </c>
      <c r="Y21" s="36">
        <f t="shared" si="0"/>
        <v>440</v>
      </c>
    </row>
    <row r="22" spans="6:25" x14ac:dyDescent="0.3">
      <c r="F22" s="62"/>
      <c r="G22" s="65"/>
      <c r="H22" s="68"/>
      <c r="I22" s="70"/>
      <c r="J22" s="11" t="s">
        <v>23</v>
      </c>
      <c r="K22" s="3">
        <v>5</v>
      </c>
      <c r="L22" s="4">
        <v>115</v>
      </c>
      <c r="M22" s="5"/>
      <c r="N22" s="33">
        <v>20</v>
      </c>
      <c r="O22" s="19" t="str">
        <f t="shared" si="1"/>
        <v>0</v>
      </c>
      <c r="P22" s="33">
        <v>2</v>
      </c>
      <c r="Q22" s="33">
        <f t="shared" si="2"/>
        <v>22</v>
      </c>
      <c r="S22" s="30">
        <v>0.5</v>
      </c>
      <c r="T22" s="19" t="str">
        <f t="shared" si="3"/>
        <v>1</v>
      </c>
      <c r="V22" s="37">
        <v>40</v>
      </c>
      <c r="W22" s="38">
        <v>4</v>
      </c>
      <c r="X22" s="26" t="str">
        <f t="shared" si="4"/>
        <v>1</v>
      </c>
      <c r="Y22" s="38">
        <f t="shared" si="0"/>
        <v>44</v>
      </c>
    </row>
    <row r="23" spans="6:25" x14ac:dyDescent="0.3">
      <c r="F23" s="62"/>
      <c r="G23" s="65"/>
      <c r="H23" s="62" t="s">
        <v>10</v>
      </c>
      <c r="I23" s="65">
        <v>2</v>
      </c>
      <c r="J23" s="10" t="s">
        <v>19</v>
      </c>
      <c r="K23" s="1">
        <v>1</v>
      </c>
      <c r="L23" s="2">
        <v>111</v>
      </c>
      <c r="N23" s="32">
        <v>200</v>
      </c>
      <c r="O23" s="18" t="str">
        <f t="shared" si="1"/>
        <v>1</v>
      </c>
      <c r="P23" s="32">
        <v>20</v>
      </c>
      <c r="Q23" s="32">
        <f t="shared" si="2"/>
        <v>220</v>
      </c>
      <c r="S23" s="29">
        <v>0.5</v>
      </c>
      <c r="T23" s="18" t="str">
        <f t="shared" si="3"/>
        <v>1</v>
      </c>
      <c r="V23" s="35">
        <v>400</v>
      </c>
      <c r="W23" s="36">
        <v>40</v>
      </c>
      <c r="X23" s="25" t="str">
        <f t="shared" si="4"/>
        <v>1</v>
      </c>
      <c r="Y23" s="36">
        <f t="shared" si="0"/>
        <v>440</v>
      </c>
    </row>
    <row r="24" spans="6:25" x14ac:dyDescent="0.3">
      <c r="F24" s="62"/>
      <c r="G24" s="65"/>
      <c r="H24" s="62"/>
      <c r="I24" s="65"/>
      <c r="J24" s="10" t="s">
        <v>20</v>
      </c>
      <c r="K24" s="1">
        <v>2</v>
      </c>
      <c r="L24" s="2">
        <v>112</v>
      </c>
      <c r="N24" s="32">
        <v>2500</v>
      </c>
      <c r="O24" s="18" t="str">
        <f t="shared" si="1"/>
        <v>0</v>
      </c>
      <c r="P24" s="32">
        <v>250</v>
      </c>
      <c r="Q24" s="32">
        <f t="shared" si="2"/>
        <v>2750</v>
      </c>
      <c r="S24" s="29">
        <v>0.5</v>
      </c>
      <c r="T24" s="18" t="str">
        <f t="shared" si="3"/>
        <v>1</v>
      </c>
      <c r="V24" s="35">
        <v>5000</v>
      </c>
      <c r="W24" s="36">
        <v>500</v>
      </c>
      <c r="X24" s="25" t="str">
        <f t="shared" si="4"/>
        <v>1</v>
      </c>
      <c r="Y24" s="36">
        <f t="shared" si="0"/>
        <v>5500</v>
      </c>
    </row>
    <row r="25" spans="6:25" x14ac:dyDescent="0.3">
      <c r="F25" s="62"/>
      <c r="G25" s="65"/>
      <c r="H25" s="62"/>
      <c r="I25" s="65"/>
      <c r="J25" s="10" t="s">
        <v>21</v>
      </c>
      <c r="K25" s="1">
        <v>3</v>
      </c>
      <c r="L25" s="2">
        <v>113</v>
      </c>
      <c r="N25" s="32">
        <v>200</v>
      </c>
      <c r="O25" s="18" t="str">
        <f t="shared" si="1"/>
        <v>1</v>
      </c>
      <c r="P25" s="32">
        <v>20</v>
      </c>
      <c r="Q25" s="32">
        <f t="shared" si="2"/>
        <v>220</v>
      </c>
      <c r="S25" s="29">
        <v>0.5</v>
      </c>
      <c r="T25" s="18" t="str">
        <f t="shared" si="3"/>
        <v>1</v>
      </c>
      <c r="V25" s="35">
        <v>400</v>
      </c>
      <c r="W25" s="36">
        <v>120</v>
      </c>
      <c r="X25" s="25" t="str">
        <f t="shared" si="4"/>
        <v>0</v>
      </c>
      <c r="Y25" s="36">
        <f t="shared" si="0"/>
        <v>520</v>
      </c>
    </row>
    <row r="26" spans="6:25" x14ac:dyDescent="0.3">
      <c r="F26" s="62"/>
      <c r="G26" s="65"/>
      <c r="H26" s="62"/>
      <c r="I26" s="65"/>
      <c r="J26" s="10" t="s">
        <v>22</v>
      </c>
      <c r="K26" s="1">
        <v>4</v>
      </c>
      <c r="L26" s="2">
        <v>114</v>
      </c>
      <c r="N26" s="32">
        <v>100</v>
      </c>
      <c r="O26" s="18" t="str">
        <f t="shared" si="1"/>
        <v>1</v>
      </c>
      <c r="P26" s="32">
        <v>10</v>
      </c>
      <c r="Q26" s="32">
        <f t="shared" si="2"/>
        <v>110</v>
      </c>
      <c r="S26" s="29">
        <v>0.25</v>
      </c>
      <c r="T26" s="18" t="str">
        <f t="shared" si="3"/>
        <v>0</v>
      </c>
      <c r="V26" s="35">
        <v>400</v>
      </c>
      <c r="W26" s="36">
        <v>40</v>
      </c>
      <c r="X26" s="25" t="str">
        <f t="shared" si="4"/>
        <v>1</v>
      </c>
      <c r="Y26" s="36">
        <f t="shared" si="0"/>
        <v>440</v>
      </c>
    </row>
    <row r="27" spans="6:25" x14ac:dyDescent="0.3">
      <c r="F27" s="63"/>
      <c r="G27" s="66"/>
      <c r="H27" s="63"/>
      <c r="I27" s="66"/>
      <c r="J27" s="12" t="s">
        <v>23</v>
      </c>
      <c r="K27" s="6">
        <v>5</v>
      </c>
      <c r="L27" s="7">
        <v>115</v>
      </c>
      <c r="N27" s="34">
        <v>20</v>
      </c>
      <c r="O27" s="20" t="str">
        <f t="shared" si="1"/>
        <v>0</v>
      </c>
      <c r="P27" s="34">
        <v>2</v>
      </c>
      <c r="Q27" s="34">
        <f t="shared" si="2"/>
        <v>22</v>
      </c>
      <c r="S27" s="31">
        <v>0.5</v>
      </c>
      <c r="T27" s="20" t="str">
        <f t="shared" si="3"/>
        <v>1</v>
      </c>
      <c r="V27" s="39">
        <v>40</v>
      </c>
      <c r="W27" s="40">
        <v>4</v>
      </c>
      <c r="X27" s="27" t="str">
        <f t="shared" si="4"/>
        <v>1</v>
      </c>
      <c r="Y27" s="40">
        <f t="shared" si="0"/>
        <v>44</v>
      </c>
    </row>
    <row r="28" spans="6:25" x14ac:dyDescent="0.3">
      <c r="F28" s="67" t="s">
        <v>5</v>
      </c>
      <c r="G28" s="69">
        <v>2</v>
      </c>
      <c r="H28" s="67" t="s">
        <v>9</v>
      </c>
      <c r="I28" s="69">
        <v>1</v>
      </c>
      <c r="J28" s="10" t="s">
        <v>19</v>
      </c>
      <c r="K28" s="1">
        <v>1</v>
      </c>
      <c r="L28" s="2">
        <v>111</v>
      </c>
      <c r="N28" s="32">
        <v>200</v>
      </c>
      <c r="O28" s="18" t="str">
        <f t="shared" si="1"/>
        <v>1</v>
      </c>
      <c r="P28" s="32">
        <v>20</v>
      </c>
      <c r="Q28" s="32">
        <f t="shared" si="2"/>
        <v>220</v>
      </c>
      <c r="S28" s="29">
        <v>0.5</v>
      </c>
      <c r="T28" s="18" t="str">
        <f t="shared" si="3"/>
        <v>1</v>
      </c>
      <c r="V28" s="35">
        <v>400</v>
      </c>
      <c r="W28" s="36">
        <v>40</v>
      </c>
      <c r="X28" s="25" t="str">
        <f t="shared" si="4"/>
        <v>1</v>
      </c>
      <c r="Y28" s="36">
        <f t="shared" si="0"/>
        <v>440</v>
      </c>
    </row>
    <row r="29" spans="6:25" x14ac:dyDescent="0.3">
      <c r="F29" s="62"/>
      <c r="G29" s="65"/>
      <c r="H29" s="62"/>
      <c r="I29" s="65"/>
      <c r="J29" s="10" t="s">
        <v>20</v>
      </c>
      <c r="K29" s="1">
        <v>2</v>
      </c>
      <c r="L29" s="2">
        <v>112</v>
      </c>
      <c r="N29" s="32">
        <v>2500</v>
      </c>
      <c r="O29" s="18" t="str">
        <f t="shared" si="1"/>
        <v>0</v>
      </c>
      <c r="P29" s="32">
        <v>250</v>
      </c>
      <c r="Q29" s="32">
        <f t="shared" si="2"/>
        <v>2750</v>
      </c>
      <c r="S29" s="29">
        <v>0.5</v>
      </c>
      <c r="T29" s="18" t="str">
        <f t="shared" si="3"/>
        <v>1</v>
      </c>
      <c r="V29" s="35">
        <v>5000</v>
      </c>
      <c r="W29" s="36">
        <v>500</v>
      </c>
      <c r="X29" s="25" t="str">
        <f t="shared" si="4"/>
        <v>1</v>
      </c>
      <c r="Y29" s="36">
        <f t="shared" si="0"/>
        <v>5500</v>
      </c>
    </row>
    <row r="30" spans="6:25" x14ac:dyDescent="0.3">
      <c r="F30" s="62"/>
      <c r="G30" s="65"/>
      <c r="H30" s="62"/>
      <c r="I30" s="65"/>
      <c r="J30" s="10" t="s">
        <v>21</v>
      </c>
      <c r="K30" s="1">
        <v>3</v>
      </c>
      <c r="L30" s="2">
        <v>113</v>
      </c>
      <c r="N30" s="32">
        <v>200</v>
      </c>
      <c r="O30" s="18" t="str">
        <f t="shared" si="1"/>
        <v>1</v>
      </c>
      <c r="P30" s="32">
        <v>20</v>
      </c>
      <c r="Q30" s="32">
        <f t="shared" si="2"/>
        <v>220</v>
      </c>
      <c r="S30" s="29">
        <v>0.5</v>
      </c>
      <c r="T30" s="18" t="str">
        <f t="shared" si="3"/>
        <v>1</v>
      </c>
      <c r="V30" s="35">
        <v>400</v>
      </c>
      <c r="W30" s="36">
        <v>120</v>
      </c>
      <c r="X30" s="25" t="str">
        <f t="shared" si="4"/>
        <v>0</v>
      </c>
      <c r="Y30" s="36">
        <f t="shared" si="0"/>
        <v>520</v>
      </c>
    </row>
    <row r="31" spans="6:25" x14ac:dyDescent="0.3">
      <c r="F31" s="62"/>
      <c r="G31" s="65"/>
      <c r="H31" s="62"/>
      <c r="I31" s="65"/>
      <c r="J31" s="10" t="s">
        <v>22</v>
      </c>
      <c r="K31" s="1">
        <v>4</v>
      </c>
      <c r="L31" s="2">
        <v>114</v>
      </c>
      <c r="N31" s="32">
        <v>100</v>
      </c>
      <c r="O31" s="18" t="str">
        <f t="shared" si="1"/>
        <v>1</v>
      </c>
      <c r="P31" s="32">
        <v>10</v>
      </c>
      <c r="Q31" s="32">
        <f t="shared" si="2"/>
        <v>110</v>
      </c>
      <c r="S31" s="29">
        <v>0.25</v>
      </c>
      <c r="T31" s="18" t="str">
        <f t="shared" si="3"/>
        <v>0</v>
      </c>
      <c r="V31" s="35">
        <v>400</v>
      </c>
      <c r="W31" s="36">
        <v>40</v>
      </c>
      <c r="X31" s="25" t="str">
        <f t="shared" si="4"/>
        <v>1</v>
      </c>
      <c r="Y31" s="36">
        <f t="shared" si="0"/>
        <v>440</v>
      </c>
    </row>
    <row r="32" spans="6:25" x14ac:dyDescent="0.3">
      <c r="F32" s="62"/>
      <c r="G32" s="65"/>
      <c r="H32" s="68"/>
      <c r="I32" s="70"/>
      <c r="J32" s="11" t="s">
        <v>23</v>
      </c>
      <c r="K32" s="3">
        <v>5</v>
      </c>
      <c r="L32" s="4">
        <v>115</v>
      </c>
      <c r="M32" s="5"/>
      <c r="N32" s="33">
        <v>20</v>
      </c>
      <c r="O32" s="19" t="str">
        <f t="shared" si="1"/>
        <v>0</v>
      </c>
      <c r="P32" s="33">
        <v>2</v>
      </c>
      <c r="Q32" s="33">
        <f t="shared" si="2"/>
        <v>22</v>
      </c>
      <c r="S32" s="30">
        <v>0.5</v>
      </c>
      <c r="T32" s="19" t="str">
        <f t="shared" si="3"/>
        <v>1</v>
      </c>
      <c r="V32" s="37">
        <v>40</v>
      </c>
      <c r="W32" s="38">
        <v>4</v>
      </c>
      <c r="X32" s="26" t="str">
        <f t="shared" si="4"/>
        <v>1</v>
      </c>
      <c r="Y32" s="38">
        <f t="shared" si="0"/>
        <v>44</v>
      </c>
    </row>
    <row r="33" spans="6:25" x14ac:dyDescent="0.3">
      <c r="F33" s="62"/>
      <c r="G33" s="65"/>
      <c r="H33" s="62" t="s">
        <v>10</v>
      </c>
      <c r="I33" s="65">
        <v>2</v>
      </c>
      <c r="J33" s="10" t="s">
        <v>19</v>
      </c>
      <c r="K33" s="1">
        <v>1</v>
      </c>
      <c r="L33" s="2">
        <v>111</v>
      </c>
      <c r="N33" s="32">
        <v>200</v>
      </c>
      <c r="O33" s="18" t="str">
        <f t="shared" si="1"/>
        <v>1</v>
      </c>
      <c r="P33" s="32">
        <v>20</v>
      </c>
      <c r="Q33" s="32">
        <f t="shared" si="2"/>
        <v>220</v>
      </c>
      <c r="S33" s="29">
        <v>0.5</v>
      </c>
      <c r="T33" s="18" t="str">
        <f t="shared" si="3"/>
        <v>1</v>
      </c>
      <c r="V33" s="35">
        <v>400</v>
      </c>
      <c r="W33" s="36">
        <v>40</v>
      </c>
      <c r="X33" s="25" t="str">
        <f t="shared" si="4"/>
        <v>1</v>
      </c>
      <c r="Y33" s="36">
        <f t="shared" si="0"/>
        <v>440</v>
      </c>
    </row>
    <row r="34" spans="6:25" x14ac:dyDescent="0.3">
      <c r="F34" s="62"/>
      <c r="G34" s="65"/>
      <c r="H34" s="62"/>
      <c r="I34" s="65"/>
      <c r="J34" s="10" t="s">
        <v>20</v>
      </c>
      <c r="K34" s="1">
        <v>2</v>
      </c>
      <c r="L34" s="2">
        <v>112</v>
      </c>
      <c r="N34" s="32">
        <v>2500</v>
      </c>
      <c r="O34" s="18" t="str">
        <f t="shared" si="1"/>
        <v>0</v>
      </c>
      <c r="P34" s="32">
        <v>250</v>
      </c>
      <c r="Q34" s="32">
        <f t="shared" si="2"/>
        <v>2750</v>
      </c>
      <c r="S34" s="29">
        <v>0.5</v>
      </c>
      <c r="T34" s="18" t="str">
        <f t="shared" si="3"/>
        <v>1</v>
      </c>
      <c r="V34" s="35">
        <v>5000</v>
      </c>
      <c r="W34" s="36">
        <v>500</v>
      </c>
      <c r="X34" s="25" t="str">
        <f t="shared" si="4"/>
        <v>1</v>
      </c>
      <c r="Y34" s="36">
        <f t="shared" si="0"/>
        <v>5500</v>
      </c>
    </row>
    <row r="35" spans="6:25" x14ac:dyDescent="0.3">
      <c r="F35" s="62"/>
      <c r="G35" s="65"/>
      <c r="H35" s="62"/>
      <c r="I35" s="65"/>
      <c r="J35" s="10" t="s">
        <v>21</v>
      </c>
      <c r="K35" s="1">
        <v>3</v>
      </c>
      <c r="L35" s="2">
        <v>113</v>
      </c>
      <c r="N35" s="32">
        <v>200</v>
      </c>
      <c r="O35" s="18" t="str">
        <f t="shared" si="1"/>
        <v>1</v>
      </c>
      <c r="P35" s="32">
        <v>20</v>
      </c>
      <c r="Q35" s="32">
        <f t="shared" si="2"/>
        <v>220</v>
      </c>
      <c r="S35" s="29">
        <v>0.5</v>
      </c>
      <c r="T35" s="18" t="str">
        <f t="shared" si="3"/>
        <v>1</v>
      </c>
      <c r="V35" s="35">
        <v>400</v>
      </c>
      <c r="W35" s="36">
        <v>120</v>
      </c>
      <c r="X35" s="25" t="str">
        <f t="shared" si="4"/>
        <v>0</v>
      </c>
      <c r="Y35" s="36">
        <f t="shared" si="0"/>
        <v>520</v>
      </c>
    </row>
    <row r="36" spans="6:25" x14ac:dyDescent="0.3">
      <c r="F36" s="62"/>
      <c r="G36" s="65"/>
      <c r="H36" s="62"/>
      <c r="I36" s="65"/>
      <c r="J36" s="10" t="s">
        <v>22</v>
      </c>
      <c r="K36" s="1">
        <v>4</v>
      </c>
      <c r="L36" s="2">
        <v>114</v>
      </c>
      <c r="N36" s="32">
        <v>100</v>
      </c>
      <c r="O36" s="18" t="str">
        <f t="shared" si="1"/>
        <v>1</v>
      </c>
      <c r="P36" s="32">
        <v>10</v>
      </c>
      <c r="Q36" s="32">
        <f t="shared" si="2"/>
        <v>110</v>
      </c>
      <c r="S36" s="29">
        <v>0.25</v>
      </c>
      <c r="T36" s="18" t="str">
        <f t="shared" si="3"/>
        <v>0</v>
      </c>
      <c r="V36" s="35">
        <v>400</v>
      </c>
      <c r="W36" s="36">
        <v>40</v>
      </c>
      <c r="X36" s="25" t="str">
        <f t="shared" si="4"/>
        <v>1</v>
      </c>
      <c r="Y36" s="36">
        <f t="shared" si="0"/>
        <v>440</v>
      </c>
    </row>
    <row r="37" spans="6:25" x14ac:dyDescent="0.3">
      <c r="F37" s="63"/>
      <c r="G37" s="66"/>
      <c r="H37" s="63"/>
      <c r="I37" s="66"/>
      <c r="J37" s="12" t="s">
        <v>23</v>
      </c>
      <c r="K37" s="6">
        <v>5</v>
      </c>
      <c r="L37" s="7">
        <v>115</v>
      </c>
      <c r="N37" s="34">
        <v>20</v>
      </c>
      <c r="O37" s="20" t="str">
        <f t="shared" si="1"/>
        <v>0</v>
      </c>
      <c r="P37" s="34">
        <v>2</v>
      </c>
      <c r="Q37" s="34">
        <f t="shared" si="2"/>
        <v>22</v>
      </c>
      <c r="S37" s="31">
        <v>0.5</v>
      </c>
      <c r="T37" s="20" t="str">
        <f t="shared" si="3"/>
        <v>1</v>
      </c>
      <c r="V37" s="39">
        <v>40</v>
      </c>
      <c r="W37" s="40">
        <v>4</v>
      </c>
      <c r="X37" s="27" t="str">
        <f t="shared" si="4"/>
        <v>1</v>
      </c>
      <c r="Y37" s="40">
        <f t="shared" si="0"/>
        <v>44</v>
      </c>
    </row>
    <row r="38" spans="6:25" x14ac:dyDescent="0.3">
      <c r="F38" s="62" t="s">
        <v>6</v>
      </c>
      <c r="G38" s="65">
        <v>3</v>
      </c>
      <c r="H38" s="67" t="s">
        <v>9</v>
      </c>
      <c r="I38" s="69">
        <v>1</v>
      </c>
      <c r="J38" s="10" t="s">
        <v>19</v>
      </c>
      <c r="K38" s="1">
        <v>1</v>
      </c>
      <c r="L38" s="2">
        <v>111</v>
      </c>
      <c r="N38" s="32">
        <v>200</v>
      </c>
      <c r="O38" s="18" t="str">
        <f t="shared" si="1"/>
        <v>1</v>
      </c>
      <c r="P38" s="32">
        <v>20</v>
      </c>
      <c r="Q38" s="32">
        <f t="shared" si="2"/>
        <v>220</v>
      </c>
      <c r="S38" s="29">
        <v>0.5</v>
      </c>
      <c r="T38" s="18" t="str">
        <f t="shared" si="3"/>
        <v>1</v>
      </c>
      <c r="V38" s="35">
        <v>400</v>
      </c>
      <c r="W38" s="36">
        <v>40</v>
      </c>
      <c r="X38" s="25" t="str">
        <f t="shared" si="4"/>
        <v>1</v>
      </c>
      <c r="Y38" s="36">
        <f t="shared" si="0"/>
        <v>440</v>
      </c>
    </row>
    <row r="39" spans="6:25" x14ac:dyDescent="0.3">
      <c r="F39" s="62"/>
      <c r="G39" s="65"/>
      <c r="H39" s="62"/>
      <c r="I39" s="65"/>
      <c r="J39" s="10" t="s">
        <v>20</v>
      </c>
      <c r="K39" s="1">
        <v>2</v>
      </c>
      <c r="L39" s="2">
        <v>112</v>
      </c>
      <c r="N39" s="32">
        <v>2500</v>
      </c>
      <c r="O39" s="18" t="str">
        <f t="shared" si="1"/>
        <v>0</v>
      </c>
      <c r="P39" s="32">
        <v>250</v>
      </c>
      <c r="Q39" s="32">
        <f t="shared" si="2"/>
        <v>2750</v>
      </c>
      <c r="S39" s="29">
        <v>0.5</v>
      </c>
      <c r="T39" s="18" t="str">
        <f t="shared" si="3"/>
        <v>1</v>
      </c>
      <c r="V39" s="35">
        <v>5000</v>
      </c>
      <c r="W39" s="36">
        <v>500</v>
      </c>
      <c r="X39" s="25" t="str">
        <f t="shared" si="4"/>
        <v>1</v>
      </c>
      <c r="Y39" s="36">
        <f t="shared" si="0"/>
        <v>5500</v>
      </c>
    </row>
    <row r="40" spans="6:25" x14ac:dyDescent="0.3">
      <c r="F40" s="62"/>
      <c r="G40" s="65"/>
      <c r="H40" s="62"/>
      <c r="I40" s="65"/>
      <c r="J40" s="10" t="s">
        <v>21</v>
      </c>
      <c r="K40" s="1">
        <v>3</v>
      </c>
      <c r="L40" s="2">
        <v>113</v>
      </c>
      <c r="N40" s="32">
        <v>200</v>
      </c>
      <c r="O40" s="18" t="str">
        <f t="shared" si="1"/>
        <v>1</v>
      </c>
      <c r="P40" s="32">
        <v>20</v>
      </c>
      <c r="Q40" s="32">
        <f t="shared" si="2"/>
        <v>220</v>
      </c>
      <c r="S40" s="29">
        <v>0.5</v>
      </c>
      <c r="T40" s="18" t="str">
        <f t="shared" si="3"/>
        <v>1</v>
      </c>
      <c r="V40" s="35">
        <v>400</v>
      </c>
      <c r="W40" s="36">
        <v>120</v>
      </c>
      <c r="X40" s="25" t="str">
        <f t="shared" si="4"/>
        <v>0</v>
      </c>
      <c r="Y40" s="36">
        <f t="shared" si="0"/>
        <v>520</v>
      </c>
    </row>
    <row r="41" spans="6:25" x14ac:dyDescent="0.3">
      <c r="F41" s="62"/>
      <c r="G41" s="65"/>
      <c r="H41" s="62"/>
      <c r="I41" s="65"/>
      <c r="J41" s="10" t="s">
        <v>22</v>
      </c>
      <c r="K41" s="1">
        <v>4</v>
      </c>
      <c r="L41" s="2">
        <v>114</v>
      </c>
      <c r="N41" s="32">
        <v>100</v>
      </c>
      <c r="O41" s="18" t="str">
        <f t="shared" si="1"/>
        <v>1</v>
      </c>
      <c r="P41" s="32">
        <v>10</v>
      </c>
      <c r="Q41" s="32">
        <f t="shared" si="2"/>
        <v>110</v>
      </c>
      <c r="S41" s="29">
        <v>0.25</v>
      </c>
      <c r="T41" s="18" t="str">
        <f t="shared" si="3"/>
        <v>0</v>
      </c>
      <c r="V41" s="35">
        <v>400</v>
      </c>
      <c r="W41" s="36">
        <v>40</v>
      </c>
      <c r="X41" s="25" t="str">
        <f t="shared" si="4"/>
        <v>1</v>
      </c>
      <c r="Y41" s="36">
        <f t="shared" si="0"/>
        <v>440</v>
      </c>
    </row>
    <row r="42" spans="6:25" x14ac:dyDescent="0.3">
      <c r="F42" s="62"/>
      <c r="G42" s="65"/>
      <c r="H42" s="68"/>
      <c r="I42" s="70"/>
      <c r="J42" s="11" t="s">
        <v>23</v>
      </c>
      <c r="K42" s="3">
        <v>5</v>
      </c>
      <c r="L42" s="4">
        <v>115</v>
      </c>
      <c r="M42" s="5"/>
      <c r="N42" s="33">
        <v>20</v>
      </c>
      <c r="O42" s="19" t="str">
        <f t="shared" si="1"/>
        <v>0</v>
      </c>
      <c r="P42" s="33">
        <v>2</v>
      </c>
      <c r="Q42" s="33">
        <f t="shared" si="2"/>
        <v>22</v>
      </c>
      <c r="S42" s="30">
        <v>0.5</v>
      </c>
      <c r="T42" s="19" t="str">
        <f t="shared" si="3"/>
        <v>1</v>
      </c>
      <c r="V42" s="37">
        <v>40</v>
      </c>
      <c r="W42" s="38">
        <v>4</v>
      </c>
      <c r="X42" s="26" t="str">
        <f t="shared" si="4"/>
        <v>1</v>
      </c>
      <c r="Y42" s="38">
        <f t="shared" si="0"/>
        <v>44</v>
      </c>
    </row>
    <row r="43" spans="6:25" x14ac:dyDescent="0.3">
      <c r="F43" s="62"/>
      <c r="G43" s="65"/>
      <c r="H43" s="62" t="s">
        <v>10</v>
      </c>
      <c r="I43" s="65">
        <v>2</v>
      </c>
      <c r="J43" s="10" t="s">
        <v>19</v>
      </c>
      <c r="K43" s="1">
        <v>1</v>
      </c>
      <c r="L43" s="2">
        <v>111</v>
      </c>
      <c r="N43" s="32">
        <v>200</v>
      </c>
      <c r="O43" s="18" t="str">
        <f t="shared" si="1"/>
        <v>1</v>
      </c>
      <c r="P43" s="32">
        <v>20</v>
      </c>
      <c r="Q43" s="32">
        <f t="shared" si="2"/>
        <v>220</v>
      </c>
      <c r="S43" s="29">
        <v>0.5</v>
      </c>
      <c r="T43" s="18" t="str">
        <f t="shared" si="3"/>
        <v>1</v>
      </c>
      <c r="V43" s="35">
        <v>400</v>
      </c>
      <c r="W43" s="36">
        <v>40</v>
      </c>
      <c r="X43" s="25" t="str">
        <f t="shared" si="4"/>
        <v>1</v>
      </c>
      <c r="Y43" s="36">
        <f t="shared" si="0"/>
        <v>440</v>
      </c>
    </row>
    <row r="44" spans="6:25" x14ac:dyDescent="0.3">
      <c r="F44" s="62"/>
      <c r="G44" s="65"/>
      <c r="H44" s="62"/>
      <c r="I44" s="65"/>
      <c r="J44" s="10" t="s">
        <v>20</v>
      </c>
      <c r="K44" s="1">
        <v>2</v>
      </c>
      <c r="L44" s="2">
        <v>112</v>
      </c>
      <c r="N44" s="32">
        <v>2500</v>
      </c>
      <c r="O44" s="18" t="str">
        <f t="shared" si="1"/>
        <v>0</v>
      </c>
      <c r="P44" s="32">
        <v>250</v>
      </c>
      <c r="Q44" s="32">
        <f t="shared" si="2"/>
        <v>2750</v>
      </c>
      <c r="S44" s="29">
        <v>0.5</v>
      </c>
      <c r="T44" s="18" t="str">
        <f t="shared" si="3"/>
        <v>1</v>
      </c>
      <c r="V44" s="35">
        <v>5000</v>
      </c>
      <c r="W44" s="36">
        <v>500</v>
      </c>
      <c r="X44" s="25" t="str">
        <f t="shared" si="4"/>
        <v>1</v>
      </c>
      <c r="Y44" s="36">
        <f t="shared" si="0"/>
        <v>5500</v>
      </c>
    </row>
    <row r="45" spans="6:25" x14ac:dyDescent="0.3">
      <c r="F45" s="62"/>
      <c r="G45" s="65"/>
      <c r="H45" s="62"/>
      <c r="I45" s="65"/>
      <c r="J45" s="10" t="s">
        <v>21</v>
      </c>
      <c r="K45" s="1">
        <v>3</v>
      </c>
      <c r="L45" s="2">
        <v>113</v>
      </c>
      <c r="N45" s="32">
        <v>200</v>
      </c>
      <c r="O45" s="18" t="str">
        <f t="shared" si="1"/>
        <v>1</v>
      </c>
      <c r="P45" s="32">
        <v>20</v>
      </c>
      <c r="Q45" s="32">
        <f t="shared" si="2"/>
        <v>220</v>
      </c>
      <c r="S45" s="29">
        <v>0.5</v>
      </c>
      <c r="T45" s="18" t="str">
        <f t="shared" si="3"/>
        <v>1</v>
      </c>
      <c r="V45" s="35">
        <v>400</v>
      </c>
      <c r="W45" s="36">
        <v>120</v>
      </c>
      <c r="X45" s="25" t="str">
        <f t="shared" si="4"/>
        <v>0</v>
      </c>
      <c r="Y45" s="36">
        <f t="shared" si="0"/>
        <v>520</v>
      </c>
    </row>
    <row r="46" spans="6:25" x14ac:dyDescent="0.3">
      <c r="F46" s="62"/>
      <c r="G46" s="65"/>
      <c r="H46" s="62"/>
      <c r="I46" s="65"/>
      <c r="J46" s="10" t="s">
        <v>22</v>
      </c>
      <c r="K46" s="1">
        <v>4</v>
      </c>
      <c r="L46" s="2">
        <v>114</v>
      </c>
      <c r="N46" s="32">
        <v>100</v>
      </c>
      <c r="O46" s="18" t="str">
        <f t="shared" si="1"/>
        <v>1</v>
      </c>
      <c r="P46" s="32">
        <v>10</v>
      </c>
      <c r="Q46" s="32">
        <f t="shared" si="2"/>
        <v>110</v>
      </c>
      <c r="S46" s="29">
        <v>0.25</v>
      </c>
      <c r="T46" s="18" t="str">
        <f t="shared" si="3"/>
        <v>0</v>
      </c>
      <c r="V46" s="35">
        <v>400</v>
      </c>
      <c r="W46" s="36">
        <v>40</v>
      </c>
      <c r="X46" s="25" t="str">
        <f t="shared" si="4"/>
        <v>1</v>
      </c>
      <c r="Y46" s="36">
        <f t="shared" si="0"/>
        <v>440</v>
      </c>
    </row>
    <row r="47" spans="6:25" ht="14.5" thickBot="1" x14ac:dyDescent="0.35">
      <c r="F47" s="95"/>
      <c r="G47" s="96"/>
      <c r="H47" s="63"/>
      <c r="I47" s="66"/>
      <c r="J47" s="12" t="s">
        <v>23</v>
      </c>
      <c r="K47" s="6">
        <v>5</v>
      </c>
      <c r="L47" s="7">
        <v>115</v>
      </c>
      <c r="N47" s="34">
        <v>20</v>
      </c>
      <c r="O47" s="20" t="str">
        <f t="shared" si="1"/>
        <v>0</v>
      </c>
      <c r="P47" s="34">
        <v>2</v>
      </c>
      <c r="Q47" s="34">
        <f t="shared" si="2"/>
        <v>22</v>
      </c>
      <c r="S47" s="31">
        <v>0.5</v>
      </c>
      <c r="T47" s="20" t="str">
        <f t="shared" si="3"/>
        <v>1</v>
      </c>
      <c r="V47" s="39">
        <v>40</v>
      </c>
      <c r="W47" s="40">
        <v>4</v>
      </c>
      <c r="X47" s="27" t="str">
        <f t="shared" si="4"/>
        <v>1</v>
      </c>
      <c r="Y47" s="40">
        <f t="shared" si="0"/>
        <v>44</v>
      </c>
    </row>
    <row r="48" spans="6:25" ht="14.5" thickBot="1" x14ac:dyDescent="0.35">
      <c r="F48" s="53" t="s">
        <v>3</v>
      </c>
      <c r="G48" s="54"/>
      <c r="H48" s="54"/>
      <c r="I48" s="54"/>
      <c r="J48" s="54"/>
      <c r="K48" s="54"/>
      <c r="L48" s="55"/>
      <c r="M48" s="8"/>
      <c r="N48" s="41">
        <f>SUM(N18:N47)</f>
        <v>18120</v>
      </c>
      <c r="O48" s="14" t="s">
        <v>2</v>
      </c>
      <c r="P48" s="41">
        <f>SUM(P18:P47)</f>
        <v>1812</v>
      </c>
      <c r="Q48" s="41">
        <f>SUM(Q18:Q47)</f>
        <v>19932</v>
      </c>
      <c r="S48" s="9" t="s">
        <v>2</v>
      </c>
      <c r="T48" s="9" t="s">
        <v>2</v>
      </c>
      <c r="V48" s="41">
        <f>SUM(V18:V47)</f>
        <v>37440</v>
      </c>
      <c r="W48" s="42">
        <f>SUM(W18:W47)</f>
        <v>4224</v>
      </c>
      <c r="X48" s="24" t="s">
        <v>2</v>
      </c>
      <c r="Y48" s="42">
        <f>SUM(Y18:Y47)</f>
        <v>41664</v>
      </c>
    </row>
  </sheetData>
  <mergeCells count="37">
    <mergeCell ref="G18:G27"/>
    <mergeCell ref="H18:H22"/>
    <mergeCell ref="I18:I22"/>
    <mergeCell ref="H23:H27"/>
    <mergeCell ref="I23:I27"/>
    <mergeCell ref="B2:Y2"/>
    <mergeCell ref="V14:V17"/>
    <mergeCell ref="W14:X17"/>
    <mergeCell ref="H33:H37"/>
    <mergeCell ref="I33:I37"/>
    <mergeCell ref="V12:Y13"/>
    <mergeCell ref="F14:G17"/>
    <mergeCell ref="Q14:Q17"/>
    <mergeCell ref="Y14:Y17"/>
    <mergeCell ref="F12:L13"/>
    <mergeCell ref="N12:Q13"/>
    <mergeCell ref="H14:I17"/>
    <mergeCell ref="J14:K17"/>
    <mergeCell ref="L14:L17"/>
    <mergeCell ref="N14:O17"/>
    <mergeCell ref="P14:P17"/>
    <mergeCell ref="B8:Y9"/>
    <mergeCell ref="S12:T17"/>
    <mergeCell ref="B6:Y6"/>
    <mergeCell ref="F48:L48"/>
    <mergeCell ref="C12:D12"/>
    <mergeCell ref="F38:F47"/>
    <mergeCell ref="G38:G47"/>
    <mergeCell ref="H38:H42"/>
    <mergeCell ref="I38:I42"/>
    <mergeCell ref="H43:H47"/>
    <mergeCell ref="I43:I47"/>
    <mergeCell ref="F28:F37"/>
    <mergeCell ref="G28:G37"/>
    <mergeCell ref="H28:H32"/>
    <mergeCell ref="I28:I32"/>
    <mergeCell ref="F18:F27"/>
  </mergeCells>
  <pageMargins left="0" right="0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Stichprobenplan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U80735507</dc:creator>
  <cp:lastModifiedBy>Panchard Christian BFS</cp:lastModifiedBy>
  <cp:lastPrinted>2020-02-27T08:47:23Z</cp:lastPrinted>
  <dcterms:created xsi:type="dcterms:W3CDTF">2018-05-04T08:09:35Z</dcterms:created>
  <dcterms:modified xsi:type="dcterms:W3CDTF">2022-09-21T11:25:10Z</dcterms:modified>
</cp:coreProperties>
</file>