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ETH\CPa\SRPH\Documentation\"/>
    </mc:Choice>
  </mc:AlternateContent>
  <xr:revisionPtr revIDLastSave="0" documentId="13_ncr:1_{FD7B7123-06C8-4500-85C3-B398D9BDB7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échantill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2" l="1"/>
  <c r="N48" i="2"/>
  <c r="O47" i="2"/>
  <c r="D14" i="2"/>
  <c r="X47" i="2" l="1"/>
  <c r="X46" i="2"/>
  <c r="X45" i="2"/>
  <c r="X44" i="2"/>
  <c r="X43" i="2"/>
  <c r="X42" i="2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D16" i="2"/>
  <c r="W48" i="2" l="1"/>
  <c r="V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48" i="2" l="1"/>
  <c r="P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48" i="2" l="1"/>
</calcChain>
</file>

<file path=xl/sharedStrings.xml><?xml version="1.0" encoding="utf-8"?>
<sst xmlns="http://schemas.openxmlformats.org/spreadsheetml/2006/main" count="65" uniqueCount="30">
  <si>
    <t>Total</t>
  </si>
  <si>
    <t>DE</t>
  </si>
  <si>
    <t>-</t>
  </si>
  <si>
    <t>TOTAL</t>
  </si>
  <si>
    <t>FR</t>
  </si>
  <si>
    <t>IT</t>
  </si>
  <si>
    <t>Domaine 1
(p. ex. : région linguistique)</t>
  </si>
  <si>
    <t>Domaine 2
(p. ex. : sexe)</t>
  </si>
  <si>
    <t>Domaine 3
(p. ex. : classes d'âge)</t>
  </si>
  <si>
    <t>Strate</t>
  </si>
  <si>
    <t>STRATIFICATION</t>
  </si>
  <si>
    <t>PLAN NET</t>
  </si>
  <si>
    <t>Échantillon</t>
  </si>
  <si>
    <t>Réserve</t>
  </si>
  <si>
    <t>PLAN BRUT</t>
  </si>
  <si>
    <t>Population cible</t>
  </si>
  <si>
    <t>18 - 34</t>
  </si>
  <si>
    <t>35 - 54</t>
  </si>
  <si>
    <t>55 - 74</t>
  </si>
  <si>
    <t>75 - 94</t>
  </si>
  <si>
    <t>95 +</t>
  </si>
  <si>
    <t>Nombre de variables de stratification</t>
  </si>
  <si>
    <t>Nombre de strate</t>
  </si>
  <si>
    <t>Les cellules vertes doivent être complétées ou modifiées selon le plan d'échantillon figurant dans la demande d'échantillon.</t>
  </si>
  <si>
    <t>Population résidante permanente de 18 ans et +</t>
  </si>
  <si>
    <t>TAUX DE RÉPONSE
ESTIMÉ</t>
  </si>
  <si>
    <t>Hommes</t>
  </si>
  <si>
    <t>Femmes</t>
  </si>
  <si>
    <r>
      <t xml:space="preserve">Les cellules oranges testent la conformité de </t>
    </r>
    <r>
      <rPr>
        <b/>
        <i/>
        <u/>
        <sz val="11"/>
        <color theme="1"/>
        <rFont val="Arial"/>
        <family val="2"/>
      </rPr>
      <t>certaines</t>
    </r>
    <r>
      <rPr>
        <b/>
        <i/>
        <sz val="11"/>
        <color theme="1"/>
        <rFont val="Arial"/>
        <family val="2"/>
      </rPr>
      <t xml:space="preserve"> recommandations de l'OFS ("1" = conforme / "0" = non conforme et doit être adapté). </t>
    </r>
    <r>
      <rPr>
        <b/>
        <i/>
        <u/>
        <sz val="11"/>
        <color theme="1"/>
        <rFont val="Arial"/>
        <family val="2"/>
      </rPr>
      <t>La conformité à toutes les recommandations sera vérifiée par l'OFS</t>
    </r>
    <r>
      <rPr>
        <b/>
        <i/>
        <sz val="11"/>
        <color theme="1"/>
        <rFont val="Arial"/>
        <family val="2"/>
      </rPr>
      <t xml:space="preserve">. 
</t>
    </r>
    <r>
      <rPr>
        <b/>
        <i/>
        <sz val="10"/>
        <color theme="1"/>
        <rFont val="Arial"/>
        <family val="2"/>
      </rPr>
      <t>N. B. : Si des lignes sont ajoutées dans les tableaux, les formules des cellules oranges doivent être recopiées pour ces lignes.</t>
    </r>
  </si>
  <si>
    <t>Plan d'échantillon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</si>
</sst>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3" x14ac:knownFonts="1"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9"/>
      <color theme="8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9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medium">
        <color indexed="64"/>
      </right>
      <top/>
      <bottom style="thin">
        <color theme="3" tint="0.3999755851924192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7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0" borderId="24" xfId="0" applyBorder="1"/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Fill="1" applyAlignment="1"/>
    <xf numFmtId="0" fontId="7" fillId="2" borderId="34" xfId="0" applyFont="1" applyFill="1" applyBorder="1" applyAlignment="1">
      <alignment horizontal="center"/>
    </xf>
    <xf numFmtId="0" fontId="0" fillId="0" borderId="0" xfId="0" applyAlignment="1">
      <alignment horizontal="left"/>
    </xf>
    <xf numFmtId="164" fontId="9" fillId="3" borderId="4" xfId="0" applyNumberFormat="1" applyFont="1" applyFill="1" applyBorder="1" applyAlignment="1">
      <alignment horizontal="center" vertical="center"/>
    </xf>
    <xf numFmtId="164" fontId="9" fillId="3" borderId="23" xfId="0" applyNumberFormat="1" applyFont="1" applyFill="1" applyBorder="1" applyAlignment="1">
      <alignment horizontal="center" vertical="center"/>
    </xf>
    <xf numFmtId="164" fontId="9" fillId="3" borderId="2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3" borderId="34" xfId="0" applyFont="1" applyFill="1" applyBorder="1" applyAlignment="1">
      <alignment horizontal="center"/>
    </xf>
    <xf numFmtId="0" fontId="6" fillId="0" borderId="34" xfId="0" applyFont="1" applyBorder="1" applyAlignment="1">
      <alignment horizontal="left"/>
    </xf>
    <xf numFmtId="164" fontId="9" fillId="3" borderId="9" xfId="1" applyNumberFormat="1" applyFont="1" applyFill="1" applyBorder="1" applyAlignment="1">
      <alignment horizontal="center" vertical="center"/>
    </xf>
    <xf numFmtId="164" fontId="9" fillId="3" borderId="25" xfId="1" applyNumberFormat="1" applyFont="1" applyFill="1" applyBorder="1" applyAlignment="1">
      <alignment horizontal="center" vertical="center"/>
    </xf>
    <xf numFmtId="164" fontId="9" fillId="3" borderId="27" xfId="1" applyNumberFormat="1" applyFont="1" applyFill="1" applyBorder="1" applyAlignment="1">
      <alignment horizontal="center" vertical="center"/>
    </xf>
    <xf numFmtId="0" fontId="0" fillId="0" borderId="38" xfId="0" applyBorder="1"/>
    <xf numFmtId="9" fontId="3" fillId="2" borderId="4" xfId="2" applyFont="1" applyFill="1" applyBorder="1" applyAlignment="1">
      <alignment horizontal="center" vertical="center"/>
    </xf>
    <xf numFmtId="9" fontId="3" fillId="2" borderId="23" xfId="2" applyFont="1" applyFill="1" applyBorder="1" applyAlignment="1">
      <alignment horizontal="center" vertical="center"/>
    </xf>
    <xf numFmtId="9" fontId="3" fillId="2" borderId="26" xfId="2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23" xfId="0" applyNumberFormat="1" applyFont="1" applyFill="1" applyBorder="1" applyAlignment="1">
      <alignment horizontal="right" vertical="center"/>
    </xf>
    <xf numFmtId="164" fontId="3" fillId="2" borderId="26" xfId="0" applyNumberFormat="1" applyFont="1" applyFill="1" applyBorder="1" applyAlignment="1">
      <alignment horizontal="right" vertical="center"/>
    </xf>
    <xf numFmtId="164" fontId="3" fillId="2" borderId="4" xfId="1" applyNumberFormat="1" applyFont="1" applyFill="1" applyBorder="1" applyAlignment="1">
      <alignment horizontal="right" vertical="center"/>
    </xf>
    <xf numFmtId="164" fontId="3" fillId="2" borderId="9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164" fontId="3" fillId="2" borderId="25" xfId="1" applyNumberFormat="1" applyFont="1" applyFill="1" applyBorder="1" applyAlignment="1">
      <alignment horizontal="right" vertical="center"/>
    </xf>
    <xf numFmtId="164" fontId="3" fillId="2" borderId="26" xfId="1" applyNumberFormat="1" applyFont="1" applyFill="1" applyBorder="1" applyAlignment="1">
      <alignment horizontal="right" vertical="center"/>
    </xf>
    <xf numFmtId="164" fontId="3" fillId="2" borderId="27" xfId="1" applyNumberFormat="1" applyFont="1" applyFill="1" applyBorder="1" applyAlignment="1">
      <alignment horizontal="right" vertical="center"/>
    </xf>
    <xf numFmtId="164" fontId="5" fillId="2" borderId="34" xfId="0" applyNumberFormat="1" applyFont="1" applyFill="1" applyBorder="1" applyAlignment="1">
      <alignment horizontal="right" vertical="center"/>
    </xf>
    <xf numFmtId="164" fontId="5" fillId="2" borderId="33" xfId="0" applyNumberFormat="1" applyFont="1" applyFill="1" applyBorder="1" applyAlignment="1">
      <alignment horizontal="right" vertical="center"/>
    </xf>
    <xf numFmtId="164" fontId="5" fillId="2" borderId="34" xfId="0" applyNumberFormat="1" applyFont="1" applyFill="1" applyBorder="1" applyAlignment="1">
      <alignment horizontal="center" vertical="center"/>
    </xf>
    <xf numFmtId="164" fontId="5" fillId="3" borderId="3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3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39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4" fontId="5" fillId="3" borderId="34" xfId="0" applyNumberFormat="1" applyFont="1" applyFill="1" applyBorder="1" applyAlignment="1">
      <alignment horizontal="right" vertical="center"/>
    </xf>
  </cellXfs>
  <cellStyles count="3">
    <cellStyle name="Normal" xfId="0" builtinId="0"/>
    <cellStyle name="Pourcentage" xfId="2" builtinId="5"/>
    <cellStyle name="Pourcentage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Y68"/>
  <sheetViews>
    <sheetView tabSelected="1" zoomScale="75" zoomScaleNormal="75" workbookViewId="0"/>
  </sheetViews>
  <sheetFormatPr baseColWidth="10" defaultRowHeight="14" x14ac:dyDescent="0.3"/>
  <cols>
    <col min="1" max="1" width="2.58203125" customWidth="1"/>
    <col min="2" max="2" width="34.08203125" bestFit="1" customWidth="1"/>
    <col min="3" max="4" width="20.58203125" customWidth="1"/>
    <col min="5" max="5" width="2.58203125" customWidth="1"/>
    <col min="6" max="6" width="20.5" customWidth="1"/>
    <col min="7" max="7" width="2.25" bestFit="1" customWidth="1"/>
    <col min="8" max="8" width="20.5" customWidth="1"/>
    <col min="9" max="9" width="2.25" customWidth="1"/>
    <col min="10" max="10" width="20.5" customWidth="1"/>
    <col min="11" max="11" width="2.25" customWidth="1"/>
    <col min="12" max="12" width="7.25" customWidth="1"/>
    <col min="13" max="13" width="2.58203125" customWidth="1"/>
    <col min="14" max="14" width="6.75" bestFit="1" customWidth="1"/>
    <col min="15" max="15" width="4.33203125" bestFit="1" customWidth="1"/>
    <col min="16" max="16" width="7.33203125" bestFit="1" customWidth="1"/>
    <col min="17" max="17" width="6.75" bestFit="1" customWidth="1"/>
    <col min="18" max="18" width="2.58203125" customWidth="1"/>
    <col min="19" max="19" width="12.75" customWidth="1"/>
    <col min="20" max="20" width="4.33203125" bestFit="1" customWidth="1"/>
    <col min="21" max="21" width="2.58203125" customWidth="1"/>
    <col min="22" max="22" width="10.25" bestFit="1" customWidth="1"/>
    <col min="23" max="23" width="5.6640625" bestFit="1" customWidth="1"/>
    <col min="24" max="24" width="4.33203125" bestFit="1" customWidth="1"/>
    <col min="25" max="25" width="6.58203125" bestFit="1" customWidth="1"/>
  </cols>
  <sheetData>
    <row r="2" spans="2:25" ht="17.5" x14ac:dyDescent="0.35">
      <c r="B2" s="92" t="s">
        <v>29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pans="2:25" ht="14.5" thickBo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5" spans="2:25" ht="15" thickBot="1" x14ac:dyDescent="0.4">
      <c r="B5" s="12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5" ht="14.5" thickBot="1" x14ac:dyDescent="0.35">
      <c r="B6" s="54" t="s">
        <v>23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6"/>
    </row>
    <row r="7" spans="2:25" ht="15" thickBot="1" x14ac:dyDescent="0.4">
      <c r="B7" s="12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2:25" ht="14.25" customHeight="1" x14ac:dyDescent="0.3">
      <c r="B8" s="42" t="s">
        <v>28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4"/>
    </row>
    <row r="9" spans="2:25" ht="14.5" thickBot="1" x14ac:dyDescent="0.35"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7"/>
    </row>
    <row r="10" spans="2:25" ht="14.5" x14ac:dyDescent="0.35">
      <c r="B10" s="1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2:25" ht="15" thickBot="1" x14ac:dyDescent="0.4">
      <c r="B11" s="1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2:25" ht="15" customHeight="1" thickBot="1" x14ac:dyDescent="0.4">
      <c r="B12" s="21" t="s">
        <v>15</v>
      </c>
      <c r="C12" s="60" t="s">
        <v>24</v>
      </c>
      <c r="D12" s="61"/>
      <c r="F12" s="75" t="s">
        <v>10</v>
      </c>
      <c r="G12" s="76"/>
      <c r="H12" s="76"/>
      <c r="I12" s="76"/>
      <c r="J12" s="76"/>
      <c r="K12" s="76"/>
      <c r="L12" s="77"/>
      <c r="N12" s="81" t="s">
        <v>11</v>
      </c>
      <c r="O12" s="82"/>
      <c r="P12" s="82"/>
      <c r="Q12" s="83"/>
      <c r="S12" s="48" t="s">
        <v>25</v>
      </c>
      <c r="T12" s="49"/>
      <c r="V12" s="75" t="s">
        <v>14</v>
      </c>
      <c r="W12" s="76"/>
      <c r="X12" s="76"/>
      <c r="Y12" s="77"/>
    </row>
    <row r="13" spans="2:25" ht="14.5" thickBot="1" x14ac:dyDescent="0.35">
      <c r="B13" s="15"/>
      <c r="F13" s="78"/>
      <c r="G13" s="79"/>
      <c r="H13" s="79"/>
      <c r="I13" s="79"/>
      <c r="J13" s="79"/>
      <c r="K13" s="79"/>
      <c r="L13" s="80"/>
      <c r="N13" s="84"/>
      <c r="O13" s="85"/>
      <c r="P13" s="85"/>
      <c r="Q13" s="86"/>
      <c r="S13" s="50"/>
      <c r="T13" s="51"/>
      <c r="V13" s="78"/>
      <c r="W13" s="79"/>
      <c r="X13" s="79"/>
      <c r="Y13" s="80"/>
    </row>
    <row r="14" spans="2:25" ht="15.5" thickTop="1" thickBot="1" x14ac:dyDescent="0.4">
      <c r="B14" s="21" t="s">
        <v>21</v>
      </c>
      <c r="C14" s="14">
        <v>3</v>
      </c>
      <c r="D14" s="20" t="str">
        <f>IF(C14&lt;4,"1","0")</f>
        <v>1</v>
      </c>
      <c r="E14" s="13"/>
      <c r="F14" s="87" t="s">
        <v>6</v>
      </c>
      <c r="G14" s="88"/>
      <c r="H14" s="87" t="s">
        <v>7</v>
      </c>
      <c r="I14" s="88"/>
      <c r="J14" s="87" t="s">
        <v>8</v>
      </c>
      <c r="K14" s="88"/>
      <c r="L14" s="101" t="s">
        <v>9</v>
      </c>
      <c r="N14" s="103" t="s">
        <v>12</v>
      </c>
      <c r="O14" s="94"/>
      <c r="P14" s="62" t="s">
        <v>13</v>
      </c>
      <c r="Q14" s="62" t="s">
        <v>0</v>
      </c>
      <c r="S14" s="50"/>
      <c r="T14" s="51"/>
      <c r="V14" s="62" t="s">
        <v>12</v>
      </c>
      <c r="W14" s="93" t="s">
        <v>13</v>
      </c>
      <c r="X14" s="94"/>
      <c r="Y14" s="96" t="s">
        <v>0</v>
      </c>
    </row>
    <row r="15" spans="2:25" ht="14.5" thickBot="1" x14ac:dyDescent="0.35">
      <c r="B15" s="15"/>
      <c r="F15" s="89"/>
      <c r="G15" s="88"/>
      <c r="H15" s="89"/>
      <c r="I15" s="88"/>
      <c r="J15" s="89"/>
      <c r="K15" s="88"/>
      <c r="L15" s="101"/>
      <c r="N15" s="104"/>
      <c r="O15" s="96"/>
      <c r="P15" s="63"/>
      <c r="Q15" s="63"/>
      <c r="S15" s="50"/>
      <c r="T15" s="51"/>
      <c r="V15" s="63"/>
      <c r="W15" s="95"/>
      <c r="X15" s="96"/>
      <c r="Y15" s="96"/>
    </row>
    <row r="16" spans="2:25" ht="15" thickBot="1" x14ac:dyDescent="0.4">
      <c r="B16" s="21" t="s">
        <v>22</v>
      </c>
      <c r="C16" s="14">
        <v>30</v>
      </c>
      <c r="D16" s="20" t="str">
        <f>IF(C16&lt;101,"1","0")</f>
        <v>1</v>
      </c>
      <c r="E16" s="13"/>
      <c r="F16" s="89"/>
      <c r="G16" s="88"/>
      <c r="H16" s="89"/>
      <c r="I16" s="88"/>
      <c r="J16" s="89"/>
      <c r="K16" s="88"/>
      <c r="L16" s="101"/>
      <c r="N16" s="104"/>
      <c r="O16" s="96"/>
      <c r="P16" s="63"/>
      <c r="Q16" s="63"/>
      <c r="S16" s="50"/>
      <c r="T16" s="51"/>
      <c r="V16" s="63"/>
      <c r="W16" s="95"/>
      <c r="X16" s="96"/>
      <c r="Y16" s="96"/>
    </row>
    <row r="17" spans="2:25" ht="15" thickBot="1" x14ac:dyDescent="0.4">
      <c r="B17" s="12"/>
      <c r="C17" s="19"/>
      <c r="D17" s="19"/>
      <c r="E17" s="19"/>
      <c r="F17" s="90"/>
      <c r="G17" s="91"/>
      <c r="H17" s="90"/>
      <c r="I17" s="91"/>
      <c r="J17" s="90"/>
      <c r="K17" s="91"/>
      <c r="L17" s="102"/>
      <c r="N17" s="105"/>
      <c r="O17" s="98"/>
      <c r="P17" s="64"/>
      <c r="Q17" s="64"/>
      <c r="S17" s="52"/>
      <c r="T17" s="53"/>
      <c r="V17" s="64"/>
      <c r="W17" s="97"/>
      <c r="X17" s="98"/>
      <c r="Y17" s="98"/>
    </row>
    <row r="18" spans="2:25" ht="14.5" x14ac:dyDescent="0.35">
      <c r="B18" s="12"/>
      <c r="C18" s="19"/>
      <c r="D18" s="19"/>
      <c r="E18" s="19"/>
      <c r="F18" s="65" t="s">
        <v>1</v>
      </c>
      <c r="G18" s="68">
        <v>1</v>
      </c>
      <c r="H18" s="71" t="s">
        <v>26</v>
      </c>
      <c r="I18" s="73">
        <v>1</v>
      </c>
      <c r="J18" s="9" t="s">
        <v>16</v>
      </c>
      <c r="K18" s="1">
        <v>1</v>
      </c>
      <c r="L18" s="2">
        <v>111</v>
      </c>
      <c r="N18" s="29">
        <v>200</v>
      </c>
      <c r="O18" s="16" t="str">
        <f>IF(OR(N18&lt;30,N18&gt;2000),"0","1")</f>
        <v>1</v>
      </c>
      <c r="P18" s="29">
        <v>20</v>
      </c>
      <c r="Q18" s="29">
        <f>N18+P18</f>
        <v>220</v>
      </c>
      <c r="S18" s="26">
        <v>0.5</v>
      </c>
      <c r="T18" s="16" t="str">
        <f>IF(S18&lt;(1/3),"0","1")</f>
        <v>1</v>
      </c>
      <c r="V18" s="32">
        <v>400</v>
      </c>
      <c r="W18" s="33">
        <v>40</v>
      </c>
      <c r="X18" s="22" t="str">
        <f>IF((W18/V18)&gt;0.2,"0","1")</f>
        <v>1</v>
      </c>
      <c r="Y18" s="33">
        <f t="shared" ref="Y18:Y47" si="0">V18+W18</f>
        <v>440</v>
      </c>
    </row>
    <row r="19" spans="2:25" ht="14.5" x14ac:dyDescent="0.35">
      <c r="B19" s="12"/>
      <c r="C19" s="19"/>
      <c r="D19" s="19"/>
      <c r="E19" s="19"/>
      <c r="F19" s="66"/>
      <c r="G19" s="69"/>
      <c r="H19" s="66"/>
      <c r="I19" s="69"/>
      <c r="J19" s="9" t="s">
        <v>17</v>
      </c>
      <c r="K19" s="1">
        <v>2</v>
      </c>
      <c r="L19" s="2">
        <v>112</v>
      </c>
      <c r="N19" s="29">
        <v>2500</v>
      </c>
      <c r="O19" s="16" t="str">
        <f t="shared" ref="O19:O47" si="1">IF(OR(N19&lt;30,N19&gt;2000),"0","1")</f>
        <v>0</v>
      </c>
      <c r="P19" s="29">
        <v>250</v>
      </c>
      <c r="Q19" s="29">
        <f t="shared" ref="Q19:Q47" si="2">N19+P19</f>
        <v>2750</v>
      </c>
      <c r="S19" s="26">
        <v>0.5</v>
      </c>
      <c r="T19" s="16" t="str">
        <f t="shared" ref="T19:T47" si="3">IF(S19&lt;(1/3),"0","1")</f>
        <v>1</v>
      </c>
      <c r="V19" s="32">
        <v>5000</v>
      </c>
      <c r="W19" s="33">
        <v>500</v>
      </c>
      <c r="X19" s="22" t="str">
        <f t="shared" ref="X19:X47" si="4">IF((W19/V19)&gt;0.2,"0","1")</f>
        <v>1</v>
      </c>
      <c r="Y19" s="33">
        <f t="shared" si="0"/>
        <v>5500</v>
      </c>
    </row>
    <row r="20" spans="2:25" ht="14.5" x14ac:dyDescent="0.35">
      <c r="B20" s="12"/>
      <c r="C20" s="19"/>
      <c r="D20" s="19"/>
      <c r="E20" s="19"/>
      <c r="F20" s="66"/>
      <c r="G20" s="69"/>
      <c r="H20" s="66"/>
      <c r="I20" s="69"/>
      <c r="J20" s="9" t="s">
        <v>18</v>
      </c>
      <c r="K20" s="1">
        <v>3</v>
      </c>
      <c r="L20" s="2">
        <v>113</v>
      </c>
      <c r="N20" s="29">
        <v>200</v>
      </c>
      <c r="O20" s="16" t="str">
        <f t="shared" si="1"/>
        <v>1</v>
      </c>
      <c r="P20" s="29">
        <v>20</v>
      </c>
      <c r="Q20" s="29">
        <f t="shared" si="2"/>
        <v>220</v>
      </c>
      <c r="S20" s="26">
        <v>0.5</v>
      </c>
      <c r="T20" s="16" t="str">
        <f t="shared" si="3"/>
        <v>1</v>
      </c>
      <c r="V20" s="32">
        <v>400</v>
      </c>
      <c r="W20" s="33">
        <v>120</v>
      </c>
      <c r="X20" s="22" t="str">
        <f t="shared" si="4"/>
        <v>0</v>
      </c>
      <c r="Y20" s="33">
        <f t="shared" si="0"/>
        <v>520</v>
      </c>
    </row>
    <row r="21" spans="2:25" ht="14.5" x14ac:dyDescent="0.35">
      <c r="B21" s="12"/>
      <c r="C21" s="19"/>
      <c r="D21" s="19"/>
      <c r="E21" s="19"/>
      <c r="F21" s="66"/>
      <c r="G21" s="69"/>
      <c r="H21" s="66"/>
      <c r="I21" s="69"/>
      <c r="J21" s="9" t="s">
        <v>19</v>
      </c>
      <c r="K21" s="1">
        <v>4</v>
      </c>
      <c r="L21" s="2">
        <v>114</v>
      </c>
      <c r="N21" s="29">
        <v>100</v>
      </c>
      <c r="O21" s="16" t="str">
        <f t="shared" si="1"/>
        <v>1</v>
      </c>
      <c r="P21" s="29">
        <v>10</v>
      </c>
      <c r="Q21" s="29">
        <f t="shared" si="2"/>
        <v>110</v>
      </c>
      <c r="S21" s="26">
        <v>0.25</v>
      </c>
      <c r="T21" s="16" t="str">
        <f t="shared" si="3"/>
        <v>0</v>
      </c>
      <c r="V21" s="32">
        <v>400</v>
      </c>
      <c r="W21" s="33">
        <v>40</v>
      </c>
      <c r="X21" s="22" t="str">
        <f t="shared" si="4"/>
        <v>1</v>
      </c>
      <c r="Y21" s="33">
        <f t="shared" si="0"/>
        <v>440</v>
      </c>
    </row>
    <row r="22" spans="2:25" ht="14.5" x14ac:dyDescent="0.35">
      <c r="B22" s="12"/>
      <c r="C22" s="19"/>
      <c r="D22" s="19"/>
      <c r="E22" s="19"/>
      <c r="F22" s="66"/>
      <c r="G22" s="69"/>
      <c r="H22" s="72"/>
      <c r="I22" s="74"/>
      <c r="J22" s="10" t="s">
        <v>20</v>
      </c>
      <c r="K22" s="3">
        <v>5</v>
      </c>
      <c r="L22" s="4">
        <v>115</v>
      </c>
      <c r="M22" s="5"/>
      <c r="N22" s="30">
        <v>20</v>
      </c>
      <c r="O22" s="17" t="str">
        <f t="shared" si="1"/>
        <v>0</v>
      </c>
      <c r="P22" s="30">
        <v>2</v>
      </c>
      <c r="Q22" s="30">
        <f t="shared" si="2"/>
        <v>22</v>
      </c>
      <c r="S22" s="27">
        <v>0.5</v>
      </c>
      <c r="T22" s="17" t="str">
        <f t="shared" si="3"/>
        <v>1</v>
      </c>
      <c r="V22" s="34">
        <v>40</v>
      </c>
      <c r="W22" s="35">
        <v>4</v>
      </c>
      <c r="X22" s="23" t="str">
        <f t="shared" si="4"/>
        <v>1</v>
      </c>
      <c r="Y22" s="35">
        <f t="shared" si="0"/>
        <v>44</v>
      </c>
    </row>
    <row r="23" spans="2:25" ht="14.5" x14ac:dyDescent="0.35">
      <c r="B23" s="12"/>
      <c r="C23" s="19"/>
      <c r="D23" s="19"/>
      <c r="E23" s="19"/>
      <c r="F23" s="66"/>
      <c r="G23" s="69"/>
      <c r="H23" s="66" t="s">
        <v>27</v>
      </c>
      <c r="I23" s="69">
        <v>2</v>
      </c>
      <c r="J23" s="9" t="s">
        <v>16</v>
      </c>
      <c r="K23" s="1">
        <v>1</v>
      </c>
      <c r="L23" s="2">
        <v>111</v>
      </c>
      <c r="N23" s="29">
        <v>200</v>
      </c>
      <c r="O23" s="16" t="str">
        <f t="shared" si="1"/>
        <v>1</v>
      </c>
      <c r="P23" s="29">
        <v>20</v>
      </c>
      <c r="Q23" s="29">
        <f t="shared" si="2"/>
        <v>220</v>
      </c>
      <c r="S23" s="26">
        <v>0.5</v>
      </c>
      <c r="T23" s="16" t="str">
        <f t="shared" si="3"/>
        <v>1</v>
      </c>
      <c r="V23" s="32">
        <v>400</v>
      </c>
      <c r="W23" s="33">
        <v>40</v>
      </c>
      <c r="X23" s="22" t="str">
        <f t="shared" si="4"/>
        <v>1</v>
      </c>
      <c r="Y23" s="33">
        <f t="shared" si="0"/>
        <v>440</v>
      </c>
    </row>
    <row r="24" spans="2:25" ht="14.5" x14ac:dyDescent="0.35">
      <c r="B24" s="12"/>
      <c r="C24" s="19"/>
      <c r="D24" s="19"/>
      <c r="E24" s="19"/>
      <c r="F24" s="66"/>
      <c r="G24" s="69"/>
      <c r="H24" s="66"/>
      <c r="I24" s="69"/>
      <c r="J24" s="9" t="s">
        <v>17</v>
      </c>
      <c r="K24" s="1">
        <v>2</v>
      </c>
      <c r="L24" s="2">
        <v>112</v>
      </c>
      <c r="N24" s="29">
        <v>2500</v>
      </c>
      <c r="O24" s="16" t="str">
        <f t="shared" si="1"/>
        <v>0</v>
      </c>
      <c r="P24" s="29">
        <v>250</v>
      </c>
      <c r="Q24" s="29">
        <f t="shared" si="2"/>
        <v>2750</v>
      </c>
      <c r="S24" s="26">
        <v>0.5</v>
      </c>
      <c r="T24" s="16" t="str">
        <f t="shared" si="3"/>
        <v>1</v>
      </c>
      <c r="V24" s="32">
        <v>5000</v>
      </c>
      <c r="W24" s="33">
        <v>500</v>
      </c>
      <c r="X24" s="22" t="str">
        <f t="shared" si="4"/>
        <v>1</v>
      </c>
      <c r="Y24" s="33">
        <f t="shared" si="0"/>
        <v>5500</v>
      </c>
    </row>
    <row r="25" spans="2:25" ht="14.5" x14ac:dyDescent="0.35">
      <c r="B25" s="12"/>
      <c r="C25" s="19"/>
      <c r="D25" s="19"/>
      <c r="E25" s="19"/>
      <c r="F25" s="66"/>
      <c r="G25" s="69"/>
      <c r="H25" s="66"/>
      <c r="I25" s="69"/>
      <c r="J25" s="9" t="s">
        <v>18</v>
      </c>
      <c r="K25" s="1">
        <v>3</v>
      </c>
      <c r="L25" s="2">
        <v>113</v>
      </c>
      <c r="N25" s="29">
        <v>200</v>
      </c>
      <c r="O25" s="16" t="str">
        <f t="shared" si="1"/>
        <v>1</v>
      </c>
      <c r="P25" s="29">
        <v>20</v>
      </c>
      <c r="Q25" s="29">
        <f t="shared" si="2"/>
        <v>220</v>
      </c>
      <c r="S25" s="26">
        <v>0.5</v>
      </c>
      <c r="T25" s="16" t="str">
        <f t="shared" si="3"/>
        <v>1</v>
      </c>
      <c r="V25" s="32">
        <v>400</v>
      </c>
      <c r="W25" s="33">
        <v>120</v>
      </c>
      <c r="X25" s="22" t="str">
        <f t="shared" si="4"/>
        <v>0</v>
      </c>
      <c r="Y25" s="33">
        <f t="shared" si="0"/>
        <v>520</v>
      </c>
    </row>
    <row r="26" spans="2:25" ht="14.5" x14ac:dyDescent="0.35">
      <c r="B26" s="12"/>
      <c r="C26" s="19"/>
      <c r="D26" s="19"/>
      <c r="E26" s="19"/>
      <c r="F26" s="66"/>
      <c r="G26" s="69"/>
      <c r="H26" s="66"/>
      <c r="I26" s="69"/>
      <c r="J26" s="9" t="s">
        <v>19</v>
      </c>
      <c r="K26" s="1">
        <v>4</v>
      </c>
      <c r="L26" s="2">
        <v>114</v>
      </c>
      <c r="N26" s="29">
        <v>100</v>
      </c>
      <c r="O26" s="16" t="str">
        <f t="shared" si="1"/>
        <v>1</v>
      </c>
      <c r="P26" s="29">
        <v>10</v>
      </c>
      <c r="Q26" s="29">
        <f t="shared" si="2"/>
        <v>110</v>
      </c>
      <c r="S26" s="26">
        <v>0.25</v>
      </c>
      <c r="T26" s="16" t="str">
        <f t="shared" si="3"/>
        <v>0</v>
      </c>
      <c r="V26" s="32">
        <v>400</v>
      </c>
      <c r="W26" s="33">
        <v>40</v>
      </c>
      <c r="X26" s="22" t="str">
        <f t="shared" si="4"/>
        <v>1</v>
      </c>
      <c r="Y26" s="33">
        <f t="shared" si="0"/>
        <v>440</v>
      </c>
    </row>
    <row r="27" spans="2:25" ht="14.5" x14ac:dyDescent="0.35">
      <c r="B27" s="12"/>
      <c r="C27" s="19"/>
      <c r="D27" s="19"/>
      <c r="E27" s="19"/>
      <c r="F27" s="67"/>
      <c r="G27" s="70"/>
      <c r="H27" s="67"/>
      <c r="I27" s="70"/>
      <c r="J27" s="11" t="s">
        <v>20</v>
      </c>
      <c r="K27" s="6">
        <v>5</v>
      </c>
      <c r="L27" s="7">
        <v>115</v>
      </c>
      <c r="N27" s="31">
        <v>20</v>
      </c>
      <c r="O27" s="18" t="str">
        <f t="shared" si="1"/>
        <v>0</v>
      </c>
      <c r="P27" s="31">
        <v>2</v>
      </c>
      <c r="Q27" s="31">
        <f t="shared" si="2"/>
        <v>22</v>
      </c>
      <c r="S27" s="28">
        <v>0.5</v>
      </c>
      <c r="T27" s="18" t="str">
        <f t="shared" si="3"/>
        <v>1</v>
      </c>
      <c r="V27" s="36">
        <v>40</v>
      </c>
      <c r="W27" s="37">
        <v>4</v>
      </c>
      <c r="X27" s="24" t="str">
        <f t="shared" si="4"/>
        <v>1</v>
      </c>
      <c r="Y27" s="37">
        <f t="shared" si="0"/>
        <v>44</v>
      </c>
    </row>
    <row r="28" spans="2:25" ht="14.5" x14ac:dyDescent="0.35">
      <c r="B28" s="12"/>
      <c r="C28" s="19"/>
      <c r="D28" s="19"/>
      <c r="E28" s="19"/>
      <c r="F28" s="71" t="s">
        <v>4</v>
      </c>
      <c r="G28" s="73">
        <v>2</v>
      </c>
      <c r="H28" s="71" t="s">
        <v>26</v>
      </c>
      <c r="I28" s="73">
        <v>1</v>
      </c>
      <c r="J28" s="9" t="s">
        <v>16</v>
      </c>
      <c r="K28" s="1">
        <v>1</v>
      </c>
      <c r="L28" s="2">
        <v>111</v>
      </c>
      <c r="N28" s="29">
        <v>200</v>
      </c>
      <c r="O28" s="16" t="str">
        <f t="shared" si="1"/>
        <v>1</v>
      </c>
      <c r="P28" s="29">
        <v>20</v>
      </c>
      <c r="Q28" s="29">
        <f t="shared" si="2"/>
        <v>220</v>
      </c>
      <c r="S28" s="26">
        <v>0.5</v>
      </c>
      <c r="T28" s="16" t="str">
        <f t="shared" si="3"/>
        <v>1</v>
      </c>
      <c r="V28" s="32">
        <v>400</v>
      </c>
      <c r="W28" s="33">
        <v>40</v>
      </c>
      <c r="X28" s="22" t="str">
        <f t="shared" si="4"/>
        <v>1</v>
      </c>
      <c r="Y28" s="33">
        <f t="shared" si="0"/>
        <v>440</v>
      </c>
    </row>
    <row r="29" spans="2:25" ht="14.5" x14ac:dyDescent="0.35">
      <c r="B29" s="12"/>
      <c r="C29" s="19"/>
      <c r="D29" s="19"/>
      <c r="E29" s="19"/>
      <c r="F29" s="66"/>
      <c r="G29" s="69"/>
      <c r="H29" s="66"/>
      <c r="I29" s="69"/>
      <c r="J29" s="9" t="s">
        <v>17</v>
      </c>
      <c r="K29" s="1">
        <v>2</v>
      </c>
      <c r="L29" s="2">
        <v>112</v>
      </c>
      <c r="N29" s="29">
        <v>2500</v>
      </c>
      <c r="O29" s="16" t="str">
        <f t="shared" si="1"/>
        <v>0</v>
      </c>
      <c r="P29" s="29">
        <v>250</v>
      </c>
      <c r="Q29" s="29">
        <f t="shared" si="2"/>
        <v>2750</v>
      </c>
      <c r="S29" s="26">
        <v>0.5</v>
      </c>
      <c r="T29" s="16" t="str">
        <f t="shared" si="3"/>
        <v>1</v>
      </c>
      <c r="V29" s="32">
        <v>5000</v>
      </c>
      <c r="W29" s="33">
        <v>500</v>
      </c>
      <c r="X29" s="22" t="str">
        <f t="shared" si="4"/>
        <v>1</v>
      </c>
      <c r="Y29" s="33">
        <f t="shared" si="0"/>
        <v>5500</v>
      </c>
    </row>
    <row r="30" spans="2:25" ht="14.5" x14ac:dyDescent="0.35">
      <c r="B30" s="12"/>
      <c r="C30" s="19"/>
      <c r="D30" s="19"/>
      <c r="E30" s="19"/>
      <c r="F30" s="66"/>
      <c r="G30" s="69"/>
      <c r="H30" s="66"/>
      <c r="I30" s="69"/>
      <c r="J30" s="9" t="s">
        <v>18</v>
      </c>
      <c r="K30" s="1">
        <v>3</v>
      </c>
      <c r="L30" s="2">
        <v>113</v>
      </c>
      <c r="N30" s="29">
        <v>200</v>
      </c>
      <c r="O30" s="16" t="str">
        <f t="shared" si="1"/>
        <v>1</v>
      </c>
      <c r="P30" s="29">
        <v>20</v>
      </c>
      <c r="Q30" s="29">
        <f t="shared" si="2"/>
        <v>220</v>
      </c>
      <c r="S30" s="26">
        <v>0.5</v>
      </c>
      <c r="T30" s="16" t="str">
        <f t="shared" si="3"/>
        <v>1</v>
      </c>
      <c r="V30" s="32">
        <v>400</v>
      </c>
      <c r="W30" s="33">
        <v>120</v>
      </c>
      <c r="X30" s="22" t="str">
        <f t="shared" si="4"/>
        <v>0</v>
      </c>
      <c r="Y30" s="33">
        <f t="shared" si="0"/>
        <v>520</v>
      </c>
    </row>
    <row r="31" spans="2:25" ht="14.5" x14ac:dyDescent="0.35">
      <c r="B31" s="12"/>
      <c r="C31" s="19"/>
      <c r="D31" s="19"/>
      <c r="E31" s="19"/>
      <c r="F31" s="66"/>
      <c r="G31" s="69"/>
      <c r="H31" s="66"/>
      <c r="I31" s="69"/>
      <c r="J31" s="9" t="s">
        <v>19</v>
      </c>
      <c r="K31" s="1">
        <v>4</v>
      </c>
      <c r="L31" s="2">
        <v>114</v>
      </c>
      <c r="N31" s="29">
        <v>100</v>
      </c>
      <c r="O31" s="16" t="str">
        <f t="shared" si="1"/>
        <v>1</v>
      </c>
      <c r="P31" s="29">
        <v>10</v>
      </c>
      <c r="Q31" s="29">
        <f t="shared" si="2"/>
        <v>110</v>
      </c>
      <c r="S31" s="26">
        <v>0.25</v>
      </c>
      <c r="T31" s="16" t="str">
        <f t="shared" si="3"/>
        <v>0</v>
      </c>
      <c r="V31" s="32">
        <v>400</v>
      </c>
      <c r="W31" s="33">
        <v>40</v>
      </c>
      <c r="X31" s="22" t="str">
        <f t="shared" si="4"/>
        <v>1</v>
      </c>
      <c r="Y31" s="33">
        <f t="shared" si="0"/>
        <v>440</v>
      </c>
    </row>
    <row r="32" spans="2:25" ht="14.5" x14ac:dyDescent="0.35">
      <c r="B32" s="12"/>
      <c r="C32" s="19"/>
      <c r="D32" s="19"/>
      <c r="E32" s="19"/>
      <c r="F32" s="66"/>
      <c r="G32" s="69"/>
      <c r="H32" s="72"/>
      <c r="I32" s="74"/>
      <c r="J32" s="10" t="s">
        <v>20</v>
      </c>
      <c r="K32" s="3">
        <v>5</v>
      </c>
      <c r="L32" s="4">
        <v>115</v>
      </c>
      <c r="M32" s="5"/>
      <c r="N32" s="30">
        <v>20</v>
      </c>
      <c r="O32" s="17" t="str">
        <f t="shared" si="1"/>
        <v>0</v>
      </c>
      <c r="P32" s="30">
        <v>2</v>
      </c>
      <c r="Q32" s="30">
        <f t="shared" si="2"/>
        <v>22</v>
      </c>
      <c r="S32" s="27">
        <v>0.5</v>
      </c>
      <c r="T32" s="17" t="str">
        <f t="shared" si="3"/>
        <v>1</v>
      </c>
      <c r="V32" s="34">
        <v>40</v>
      </c>
      <c r="W32" s="35">
        <v>4</v>
      </c>
      <c r="X32" s="23" t="str">
        <f t="shared" si="4"/>
        <v>1</v>
      </c>
      <c r="Y32" s="35">
        <f t="shared" si="0"/>
        <v>44</v>
      </c>
    </row>
    <row r="33" spans="2:25" ht="14.5" x14ac:dyDescent="0.35">
      <c r="B33" s="12"/>
      <c r="C33" s="19"/>
      <c r="D33" s="19"/>
      <c r="E33" s="19"/>
      <c r="F33" s="66"/>
      <c r="G33" s="69"/>
      <c r="H33" s="66" t="s">
        <v>27</v>
      </c>
      <c r="I33" s="69">
        <v>2</v>
      </c>
      <c r="J33" s="9" t="s">
        <v>16</v>
      </c>
      <c r="K33" s="1">
        <v>1</v>
      </c>
      <c r="L33" s="2">
        <v>111</v>
      </c>
      <c r="N33" s="29">
        <v>200</v>
      </c>
      <c r="O33" s="16" t="str">
        <f>IF(OR(N33&lt;30,N33&gt;2000),"0","1")</f>
        <v>1</v>
      </c>
      <c r="P33" s="29">
        <v>20</v>
      </c>
      <c r="Q33" s="29">
        <f t="shared" si="2"/>
        <v>220</v>
      </c>
      <c r="S33" s="26">
        <v>0.5</v>
      </c>
      <c r="T33" s="16" t="str">
        <f t="shared" si="3"/>
        <v>1</v>
      </c>
      <c r="V33" s="32">
        <v>400</v>
      </c>
      <c r="W33" s="33">
        <v>40</v>
      </c>
      <c r="X33" s="22" t="str">
        <f t="shared" si="4"/>
        <v>1</v>
      </c>
      <c r="Y33" s="33">
        <f t="shared" si="0"/>
        <v>440</v>
      </c>
    </row>
    <row r="34" spans="2:25" ht="14.5" x14ac:dyDescent="0.35">
      <c r="B34" s="12"/>
      <c r="C34" s="19"/>
      <c r="D34" s="19"/>
      <c r="E34" s="19"/>
      <c r="F34" s="66"/>
      <c r="G34" s="69"/>
      <c r="H34" s="66"/>
      <c r="I34" s="69"/>
      <c r="J34" s="9" t="s">
        <v>17</v>
      </c>
      <c r="K34" s="1">
        <v>2</v>
      </c>
      <c r="L34" s="2">
        <v>112</v>
      </c>
      <c r="N34" s="29">
        <v>2500</v>
      </c>
      <c r="O34" s="16" t="str">
        <f t="shared" si="1"/>
        <v>0</v>
      </c>
      <c r="P34" s="29">
        <v>250</v>
      </c>
      <c r="Q34" s="29">
        <f t="shared" si="2"/>
        <v>2750</v>
      </c>
      <c r="S34" s="26">
        <v>0.5</v>
      </c>
      <c r="T34" s="16" t="str">
        <f t="shared" si="3"/>
        <v>1</v>
      </c>
      <c r="V34" s="32">
        <v>5000</v>
      </c>
      <c r="W34" s="33">
        <v>500</v>
      </c>
      <c r="X34" s="22" t="str">
        <f t="shared" si="4"/>
        <v>1</v>
      </c>
      <c r="Y34" s="33">
        <f t="shared" si="0"/>
        <v>5500</v>
      </c>
    </row>
    <row r="35" spans="2:25" ht="14.5" x14ac:dyDescent="0.35">
      <c r="B35" s="12"/>
      <c r="C35" s="19"/>
      <c r="D35" s="19"/>
      <c r="E35" s="19"/>
      <c r="F35" s="66"/>
      <c r="G35" s="69"/>
      <c r="H35" s="66"/>
      <c r="I35" s="69"/>
      <c r="J35" s="9" t="s">
        <v>18</v>
      </c>
      <c r="K35" s="1">
        <v>3</v>
      </c>
      <c r="L35" s="2">
        <v>113</v>
      </c>
      <c r="N35" s="29">
        <v>200</v>
      </c>
      <c r="O35" s="16" t="str">
        <f t="shared" si="1"/>
        <v>1</v>
      </c>
      <c r="P35" s="29">
        <v>20</v>
      </c>
      <c r="Q35" s="29">
        <f t="shared" si="2"/>
        <v>220</v>
      </c>
      <c r="S35" s="26">
        <v>0.5</v>
      </c>
      <c r="T35" s="16" t="str">
        <f t="shared" si="3"/>
        <v>1</v>
      </c>
      <c r="V35" s="32">
        <v>400</v>
      </c>
      <c r="W35" s="33">
        <v>120</v>
      </c>
      <c r="X35" s="22" t="str">
        <f t="shared" si="4"/>
        <v>0</v>
      </c>
      <c r="Y35" s="33">
        <f t="shared" si="0"/>
        <v>520</v>
      </c>
    </row>
    <row r="36" spans="2:25" ht="14.5" x14ac:dyDescent="0.35">
      <c r="B36" s="12"/>
      <c r="C36" s="19"/>
      <c r="D36" s="19"/>
      <c r="E36" s="19"/>
      <c r="F36" s="66"/>
      <c r="G36" s="69"/>
      <c r="H36" s="66"/>
      <c r="I36" s="69"/>
      <c r="J36" s="9" t="s">
        <v>19</v>
      </c>
      <c r="K36" s="1">
        <v>4</v>
      </c>
      <c r="L36" s="2">
        <v>114</v>
      </c>
      <c r="N36" s="29">
        <v>100</v>
      </c>
      <c r="O36" s="16" t="str">
        <f t="shared" si="1"/>
        <v>1</v>
      </c>
      <c r="P36" s="29">
        <v>10</v>
      </c>
      <c r="Q36" s="29">
        <f t="shared" si="2"/>
        <v>110</v>
      </c>
      <c r="S36" s="26">
        <v>0.25</v>
      </c>
      <c r="T36" s="16" t="str">
        <f t="shared" si="3"/>
        <v>0</v>
      </c>
      <c r="V36" s="32">
        <v>400</v>
      </c>
      <c r="W36" s="33">
        <v>40</v>
      </c>
      <c r="X36" s="22" t="str">
        <f t="shared" si="4"/>
        <v>1</v>
      </c>
      <c r="Y36" s="33">
        <f t="shared" si="0"/>
        <v>440</v>
      </c>
    </row>
    <row r="37" spans="2:25" ht="14.5" x14ac:dyDescent="0.35">
      <c r="B37" s="12"/>
      <c r="C37" s="19"/>
      <c r="D37" s="19"/>
      <c r="E37" s="19"/>
      <c r="F37" s="67"/>
      <c r="G37" s="70"/>
      <c r="H37" s="67"/>
      <c r="I37" s="70"/>
      <c r="J37" s="11" t="s">
        <v>20</v>
      </c>
      <c r="K37" s="6">
        <v>5</v>
      </c>
      <c r="L37" s="7">
        <v>115</v>
      </c>
      <c r="N37" s="31">
        <v>20</v>
      </c>
      <c r="O37" s="18" t="str">
        <f t="shared" si="1"/>
        <v>0</v>
      </c>
      <c r="P37" s="31">
        <v>2</v>
      </c>
      <c r="Q37" s="31">
        <f t="shared" si="2"/>
        <v>22</v>
      </c>
      <c r="S37" s="28">
        <v>0.5</v>
      </c>
      <c r="T37" s="18" t="str">
        <f t="shared" si="3"/>
        <v>1</v>
      </c>
      <c r="V37" s="36">
        <v>40</v>
      </c>
      <c r="W37" s="37">
        <v>4</v>
      </c>
      <c r="X37" s="24" t="str">
        <f t="shared" si="4"/>
        <v>1</v>
      </c>
      <c r="Y37" s="37">
        <f t="shared" si="0"/>
        <v>44</v>
      </c>
    </row>
    <row r="38" spans="2:25" ht="14.5" x14ac:dyDescent="0.35">
      <c r="B38" s="12"/>
      <c r="C38" s="19"/>
      <c r="D38" s="19"/>
      <c r="E38" s="19"/>
      <c r="F38" s="66" t="s">
        <v>5</v>
      </c>
      <c r="G38" s="69">
        <v>3</v>
      </c>
      <c r="H38" s="71" t="s">
        <v>26</v>
      </c>
      <c r="I38" s="73">
        <v>1</v>
      </c>
      <c r="J38" s="9" t="s">
        <v>16</v>
      </c>
      <c r="K38" s="1">
        <v>1</v>
      </c>
      <c r="L38" s="2">
        <v>111</v>
      </c>
      <c r="N38" s="29">
        <v>200</v>
      </c>
      <c r="O38" s="16" t="str">
        <f t="shared" si="1"/>
        <v>1</v>
      </c>
      <c r="P38" s="29">
        <v>20</v>
      </c>
      <c r="Q38" s="29">
        <f t="shared" si="2"/>
        <v>220</v>
      </c>
      <c r="S38" s="26">
        <v>0.5</v>
      </c>
      <c r="T38" s="16" t="str">
        <f t="shared" si="3"/>
        <v>1</v>
      </c>
      <c r="V38" s="32">
        <v>400</v>
      </c>
      <c r="W38" s="33">
        <v>40</v>
      </c>
      <c r="X38" s="22" t="str">
        <f t="shared" si="4"/>
        <v>1</v>
      </c>
      <c r="Y38" s="33">
        <f t="shared" si="0"/>
        <v>440</v>
      </c>
    </row>
    <row r="39" spans="2:25" ht="14.5" x14ac:dyDescent="0.35">
      <c r="B39" s="12"/>
      <c r="C39" s="19"/>
      <c r="D39" s="19"/>
      <c r="E39" s="19"/>
      <c r="F39" s="66"/>
      <c r="G39" s="69"/>
      <c r="H39" s="66"/>
      <c r="I39" s="69"/>
      <c r="J39" s="9" t="s">
        <v>17</v>
      </c>
      <c r="K39" s="1">
        <v>2</v>
      </c>
      <c r="L39" s="2">
        <v>112</v>
      </c>
      <c r="N39" s="29">
        <v>2500</v>
      </c>
      <c r="O39" s="16" t="str">
        <f t="shared" si="1"/>
        <v>0</v>
      </c>
      <c r="P39" s="29">
        <v>250</v>
      </c>
      <c r="Q39" s="29">
        <f t="shared" si="2"/>
        <v>2750</v>
      </c>
      <c r="S39" s="26">
        <v>0.5</v>
      </c>
      <c r="T39" s="16" t="str">
        <f t="shared" si="3"/>
        <v>1</v>
      </c>
      <c r="V39" s="32">
        <v>5000</v>
      </c>
      <c r="W39" s="33">
        <v>500</v>
      </c>
      <c r="X39" s="22" t="str">
        <f t="shared" si="4"/>
        <v>1</v>
      </c>
      <c r="Y39" s="33">
        <f t="shared" si="0"/>
        <v>5500</v>
      </c>
    </row>
    <row r="40" spans="2:25" ht="14.5" x14ac:dyDescent="0.35">
      <c r="B40" s="12"/>
      <c r="C40" s="19"/>
      <c r="D40" s="19"/>
      <c r="E40" s="19"/>
      <c r="F40" s="66"/>
      <c r="G40" s="69"/>
      <c r="H40" s="66"/>
      <c r="I40" s="69"/>
      <c r="J40" s="9" t="s">
        <v>18</v>
      </c>
      <c r="K40" s="1">
        <v>3</v>
      </c>
      <c r="L40" s="2">
        <v>113</v>
      </c>
      <c r="N40" s="29">
        <v>200</v>
      </c>
      <c r="O40" s="16" t="str">
        <f t="shared" si="1"/>
        <v>1</v>
      </c>
      <c r="P40" s="29">
        <v>20</v>
      </c>
      <c r="Q40" s="29">
        <f t="shared" si="2"/>
        <v>220</v>
      </c>
      <c r="S40" s="26">
        <v>0.5</v>
      </c>
      <c r="T40" s="16" t="str">
        <f t="shared" si="3"/>
        <v>1</v>
      </c>
      <c r="V40" s="32">
        <v>400</v>
      </c>
      <c r="W40" s="33">
        <v>120</v>
      </c>
      <c r="X40" s="22" t="str">
        <f t="shared" si="4"/>
        <v>0</v>
      </c>
      <c r="Y40" s="33">
        <f t="shared" si="0"/>
        <v>520</v>
      </c>
    </row>
    <row r="41" spans="2:25" ht="14.5" x14ac:dyDescent="0.35">
      <c r="B41" s="12"/>
      <c r="C41" s="19"/>
      <c r="D41" s="19"/>
      <c r="E41" s="19"/>
      <c r="F41" s="66"/>
      <c r="G41" s="69"/>
      <c r="H41" s="66"/>
      <c r="I41" s="69"/>
      <c r="J41" s="9" t="s">
        <v>19</v>
      </c>
      <c r="K41" s="1">
        <v>4</v>
      </c>
      <c r="L41" s="2">
        <v>114</v>
      </c>
      <c r="N41" s="29">
        <v>100</v>
      </c>
      <c r="O41" s="16" t="str">
        <f t="shared" si="1"/>
        <v>1</v>
      </c>
      <c r="P41" s="29">
        <v>10</v>
      </c>
      <c r="Q41" s="29">
        <f t="shared" si="2"/>
        <v>110</v>
      </c>
      <c r="S41" s="26">
        <v>0.25</v>
      </c>
      <c r="T41" s="16" t="str">
        <f t="shared" si="3"/>
        <v>0</v>
      </c>
      <c r="V41" s="32">
        <v>400</v>
      </c>
      <c r="W41" s="33">
        <v>40</v>
      </c>
      <c r="X41" s="22" t="str">
        <f t="shared" si="4"/>
        <v>1</v>
      </c>
      <c r="Y41" s="33">
        <f t="shared" si="0"/>
        <v>440</v>
      </c>
    </row>
    <row r="42" spans="2:25" ht="14.5" x14ac:dyDescent="0.35">
      <c r="B42" s="12"/>
      <c r="C42" s="19"/>
      <c r="D42" s="19"/>
      <c r="E42" s="19"/>
      <c r="F42" s="66"/>
      <c r="G42" s="69"/>
      <c r="H42" s="72"/>
      <c r="I42" s="74"/>
      <c r="J42" s="10" t="s">
        <v>20</v>
      </c>
      <c r="K42" s="3">
        <v>5</v>
      </c>
      <c r="L42" s="4">
        <v>115</v>
      </c>
      <c r="M42" s="5"/>
      <c r="N42" s="30">
        <v>20</v>
      </c>
      <c r="O42" s="17" t="str">
        <f t="shared" si="1"/>
        <v>0</v>
      </c>
      <c r="P42" s="30">
        <v>2</v>
      </c>
      <c r="Q42" s="30">
        <f t="shared" si="2"/>
        <v>22</v>
      </c>
      <c r="S42" s="27">
        <v>0.5</v>
      </c>
      <c r="T42" s="17" t="str">
        <f t="shared" si="3"/>
        <v>1</v>
      </c>
      <c r="V42" s="34">
        <v>40</v>
      </c>
      <c r="W42" s="35">
        <v>4</v>
      </c>
      <c r="X42" s="23" t="str">
        <f t="shared" si="4"/>
        <v>1</v>
      </c>
      <c r="Y42" s="35">
        <f t="shared" si="0"/>
        <v>44</v>
      </c>
    </row>
    <row r="43" spans="2:25" ht="14.5" x14ac:dyDescent="0.35">
      <c r="B43" s="12"/>
      <c r="C43" s="19"/>
      <c r="D43" s="19"/>
      <c r="E43" s="19"/>
      <c r="F43" s="66"/>
      <c r="G43" s="69"/>
      <c r="H43" s="66" t="s">
        <v>27</v>
      </c>
      <c r="I43" s="69">
        <v>2</v>
      </c>
      <c r="J43" s="9" t="s">
        <v>16</v>
      </c>
      <c r="K43" s="1">
        <v>1</v>
      </c>
      <c r="L43" s="2">
        <v>111</v>
      </c>
      <c r="N43" s="29">
        <v>200</v>
      </c>
      <c r="O43" s="16" t="str">
        <f t="shared" si="1"/>
        <v>1</v>
      </c>
      <c r="P43" s="29">
        <v>20</v>
      </c>
      <c r="Q43" s="29">
        <f t="shared" si="2"/>
        <v>220</v>
      </c>
      <c r="S43" s="26">
        <v>0.5</v>
      </c>
      <c r="T43" s="16" t="str">
        <f t="shared" si="3"/>
        <v>1</v>
      </c>
      <c r="V43" s="32">
        <v>400</v>
      </c>
      <c r="W43" s="33">
        <v>40</v>
      </c>
      <c r="X43" s="22" t="str">
        <f t="shared" si="4"/>
        <v>1</v>
      </c>
      <c r="Y43" s="33">
        <f t="shared" si="0"/>
        <v>440</v>
      </c>
    </row>
    <row r="44" spans="2:25" ht="14.5" x14ac:dyDescent="0.35">
      <c r="B44" s="12"/>
      <c r="C44" s="19"/>
      <c r="D44" s="19"/>
      <c r="E44" s="19"/>
      <c r="F44" s="66"/>
      <c r="G44" s="69"/>
      <c r="H44" s="66"/>
      <c r="I44" s="69"/>
      <c r="J44" s="9" t="s">
        <v>17</v>
      </c>
      <c r="K44" s="1">
        <v>2</v>
      </c>
      <c r="L44" s="2">
        <v>112</v>
      </c>
      <c r="N44" s="29">
        <v>2500</v>
      </c>
      <c r="O44" s="16" t="str">
        <f t="shared" si="1"/>
        <v>0</v>
      </c>
      <c r="P44" s="29">
        <v>250</v>
      </c>
      <c r="Q44" s="29">
        <f t="shared" si="2"/>
        <v>2750</v>
      </c>
      <c r="S44" s="26">
        <v>0.5</v>
      </c>
      <c r="T44" s="16" t="str">
        <f t="shared" si="3"/>
        <v>1</v>
      </c>
      <c r="V44" s="32">
        <v>5000</v>
      </c>
      <c r="W44" s="33">
        <v>500</v>
      </c>
      <c r="X44" s="22" t="str">
        <f t="shared" si="4"/>
        <v>1</v>
      </c>
      <c r="Y44" s="33">
        <f t="shared" si="0"/>
        <v>5500</v>
      </c>
    </row>
    <row r="45" spans="2:25" ht="14.5" x14ac:dyDescent="0.35">
      <c r="B45" s="12"/>
      <c r="C45" s="19"/>
      <c r="D45" s="19"/>
      <c r="E45" s="19"/>
      <c r="F45" s="66"/>
      <c r="G45" s="69"/>
      <c r="H45" s="66"/>
      <c r="I45" s="69"/>
      <c r="J45" s="9" t="s">
        <v>18</v>
      </c>
      <c r="K45" s="1">
        <v>3</v>
      </c>
      <c r="L45" s="2">
        <v>113</v>
      </c>
      <c r="N45" s="29">
        <v>200</v>
      </c>
      <c r="O45" s="16" t="str">
        <f t="shared" si="1"/>
        <v>1</v>
      </c>
      <c r="P45" s="29">
        <v>20</v>
      </c>
      <c r="Q45" s="29">
        <f t="shared" si="2"/>
        <v>220</v>
      </c>
      <c r="S45" s="26">
        <v>0.5</v>
      </c>
      <c r="T45" s="16" t="str">
        <f t="shared" si="3"/>
        <v>1</v>
      </c>
      <c r="V45" s="32">
        <v>400</v>
      </c>
      <c r="W45" s="33">
        <v>120</v>
      </c>
      <c r="X45" s="22" t="str">
        <f t="shared" si="4"/>
        <v>0</v>
      </c>
      <c r="Y45" s="33">
        <f t="shared" si="0"/>
        <v>520</v>
      </c>
    </row>
    <row r="46" spans="2:25" ht="14.5" x14ac:dyDescent="0.35">
      <c r="B46" s="12"/>
      <c r="C46" s="19"/>
      <c r="D46" s="19"/>
      <c r="E46" s="19"/>
      <c r="F46" s="66"/>
      <c r="G46" s="69"/>
      <c r="H46" s="66"/>
      <c r="I46" s="69"/>
      <c r="J46" s="9" t="s">
        <v>19</v>
      </c>
      <c r="K46" s="1">
        <v>4</v>
      </c>
      <c r="L46" s="2">
        <v>114</v>
      </c>
      <c r="N46" s="29">
        <v>100</v>
      </c>
      <c r="O46" s="16" t="str">
        <f t="shared" si="1"/>
        <v>1</v>
      </c>
      <c r="P46" s="29">
        <v>10</v>
      </c>
      <c r="Q46" s="29">
        <f t="shared" si="2"/>
        <v>110</v>
      </c>
      <c r="S46" s="26">
        <v>0.25</v>
      </c>
      <c r="T46" s="16" t="str">
        <f t="shared" si="3"/>
        <v>0</v>
      </c>
      <c r="V46" s="32">
        <v>400</v>
      </c>
      <c r="W46" s="33">
        <v>40</v>
      </c>
      <c r="X46" s="22" t="str">
        <f t="shared" si="4"/>
        <v>1</v>
      </c>
      <c r="Y46" s="33">
        <f t="shared" si="0"/>
        <v>440</v>
      </c>
    </row>
    <row r="47" spans="2:25" ht="15" thickBot="1" x14ac:dyDescent="0.4">
      <c r="B47" s="12"/>
      <c r="C47" s="19"/>
      <c r="D47" s="19"/>
      <c r="E47" s="19"/>
      <c r="F47" s="99"/>
      <c r="G47" s="100"/>
      <c r="H47" s="67"/>
      <c r="I47" s="70"/>
      <c r="J47" s="11" t="s">
        <v>20</v>
      </c>
      <c r="K47" s="6">
        <v>5</v>
      </c>
      <c r="L47" s="7">
        <v>115</v>
      </c>
      <c r="N47" s="31">
        <v>20</v>
      </c>
      <c r="O47" s="18" t="str">
        <f>IF(OR(N47&lt;30,N47&gt;2000),"0","1")</f>
        <v>0</v>
      </c>
      <c r="P47" s="31">
        <v>2</v>
      </c>
      <c r="Q47" s="31">
        <f t="shared" si="2"/>
        <v>22</v>
      </c>
      <c r="S47" s="28">
        <v>0.5</v>
      </c>
      <c r="T47" s="18" t="str">
        <f t="shared" si="3"/>
        <v>1</v>
      </c>
      <c r="V47" s="36">
        <v>40</v>
      </c>
      <c r="W47" s="37">
        <v>4</v>
      </c>
      <c r="X47" s="24" t="str">
        <f t="shared" si="4"/>
        <v>1</v>
      </c>
      <c r="Y47" s="37">
        <f t="shared" si="0"/>
        <v>44</v>
      </c>
    </row>
    <row r="48" spans="2:25" ht="15" thickBot="1" x14ac:dyDescent="0.4">
      <c r="B48" s="12"/>
      <c r="C48" s="19"/>
      <c r="D48" s="19"/>
      <c r="E48" s="19"/>
      <c r="F48" s="57" t="s">
        <v>3</v>
      </c>
      <c r="G48" s="58"/>
      <c r="H48" s="58"/>
      <c r="I48" s="58"/>
      <c r="J48" s="58"/>
      <c r="K48" s="58"/>
      <c r="L48" s="59"/>
      <c r="M48" s="8"/>
      <c r="N48" s="106" t="str">
        <f>IF(SUM(N18:N47)&gt;10000,"0","1")</f>
        <v>0</v>
      </c>
      <c r="O48" s="40" t="s">
        <v>2</v>
      </c>
      <c r="P48" s="38">
        <f>SUM(P18:P47)</f>
        <v>1812</v>
      </c>
      <c r="Q48" s="38">
        <f>SUM(Q18:Q47)</f>
        <v>19932</v>
      </c>
      <c r="S48" s="40" t="s">
        <v>2</v>
      </c>
      <c r="T48" s="40" t="s">
        <v>2</v>
      </c>
      <c r="V48" s="38">
        <f>SUM(V18:V47)</f>
        <v>37440</v>
      </c>
      <c r="W48" s="39">
        <f>SUM(W18:W47)</f>
        <v>4224</v>
      </c>
      <c r="X48" s="41" t="s">
        <v>2</v>
      </c>
      <c r="Y48" s="39">
        <f>SUM(Y18:Y47)</f>
        <v>41664</v>
      </c>
    </row>
    <row r="49" spans="2:13" ht="14.5" x14ac:dyDescent="0.35">
      <c r="B49" s="12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2:13" ht="14.5" x14ac:dyDescent="0.35">
      <c r="B50" s="12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2:13" ht="14.5" x14ac:dyDescent="0.35">
      <c r="B51" s="12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2:13" ht="14.5" x14ac:dyDescent="0.35">
      <c r="B52" s="12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2:13" ht="14.5" x14ac:dyDescent="0.35">
      <c r="B53" s="12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2:13" ht="14.5" x14ac:dyDescent="0.35">
      <c r="B54" s="12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2:13" ht="14.5" x14ac:dyDescent="0.35">
      <c r="B55" s="12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2:13" ht="14.5" x14ac:dyDescent="0.35">
      <c r="B56" s="12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2:13" ht="14.5" x14ac:dyDescent="0.35">
      <c r="B57" s="12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2:13" ht="14.5" x14ac:dyDescent="0.35">
      <c r="B58" s="12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2:13" ht="14.5" x14ac:dyDescent="0.35">
      <c r="B59" s="1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2:13" ht="14.5" x14ac:dyDescent="0.35">
      <c r="B60" s="12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2:13" ht="14.5" x14ac:dyDescent="0.35">
      <c r="B61" s="12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2:13" ht="14.5" x14ac:dyDescent="0.35">
      <c r="B62" s="12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2:13" ht="14.5" x14ac:dyDescent="0.35">
      <c r="B63" s="12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2:13" ht="14.5" x14ac:dyDescent="0.35">
      <c r="B64" s="12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</row>
    <row r="65" spans="2:13" ht="14.5" x14ac:dyDescent="0.35">
      <c r="B65" s="1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</row>
    <row r="66" spans="2:13" ht="14.5" x14ac:dyDescent="0.35">
      <c r="B66" s="12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2:13" ht="14.5" x14ac:dyDescent="0.35">
      <c r="B67" s="12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2:13" ht="14.5" x14ac:dyDescent="0.35">
      <c r="B68" s="12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</sheetData>
  <mergeCells count="37">
    <mergeCell ref="J14:K17"/>
    <mergeCell ref="L14:L17"/>
    <mergeCell ref="N14:O17"/>
    <mergeCell ref="Q14:Q17"/>
    <mergeCell ref="Y14:Y17"/>
    <mergeCell ref="B2:Y2"/>
    <mergeCell ref="V14:V17"/>
    <mergeCell ref="W14:X17"/>
    <mergeCell ref="F38:F47"/>
    <mergeCell ref="G38:G47"/>
    <mergeCell ref="H38:H42"/>
    <mergeCell ref="I38:I42"/>
    <mergeCell ref="H43:H47"/>
    <mergeCell ref="I43:I47"/>
    <mergeCell ref="I23:I27"/>
    <mergeCell ref="F28:F37"/>
    <mergeCell ref="G28:G37"/>
    <mergeCell ref="H28:H32"/>
    <mergeCell ref="I28:I32"/>
    <mergeCell ref="H33:H37"/>
    <mergeCell ref="I33:I37"/>
    <mergeCell ref="B8:Y9"/>
    <mergeCell ref="S12:T17"/>
    <mergeCell ref="B6:Y6"/>
    <mergeCell ref="F48:L48"/>
    <mergeCell ref="C12:D12"/>
    <mergeCell ref="P14:P17"/>
    <mergeCell ref="F18:F27"/>
    <mergeCell ref="G18:G27"/>
    <mergeCell ref="H18:H22"/>
    <mergeCell ref="I18:I22"/>
    <mergeCell ref="H23:H27"/>
    <mergeCell ref="F12:L13"/>
    <mergeCell ref="N12:Q13"/>
    <mergeCell ref="V12:Y13"/>
    <mergeCell ref="F14:G17"/>
    <mergeCell ref="H14:I17"/>
  </mergeCells>
  <conditionalFormatting sqref="D14">
    <cfRule type="cellIs" dxfId="0" priority="1" operator="equal">
      <formula>0</formula>
    </cfRule>
  </conditionalFormatting>
  <pageMargins left="0" right="0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 échantillon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U80735507</dc:creator>
  <cp:lastModifiedBy>Panchard Christian BFS</cp:lastModifiedBy>
  <cp:lastPrinted>2020-02-27T08:47:23Z</cp:lastPrinted>
  <dcterms:created xsi:type="dcterms:W3CDTF">2018-05-04T08:09:35Z</dcterms:created>
  <dcterms:modified xsi:type="dcterms:W3CDTF">2023-10-10T11:00:29Z</dcterms:modified>
</cp:coreProperties>
</file>