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15\2024-0285\Tableaux\"/>
    </mc:Choice>
  </mc:AlternateContent>
  <xr:revisionPtr revIDLastSave="0" documentId="13_ncr:1_{0AE8D904-D0F9-4FB2-9B96-433CCB4AFFE5}" xr6:coauthVersionLast="47" xr6:coauthVersionMax="47" xr10:uidLastSave="{00000000-0000-0000-0000-000000000000}"/>
  <bookViews>
    <workbookView xWindow="-110" yWindow="-110" windowWidth="19420" windowHeight="10300" tabRatio="880" xr2:uid="{00000000-000D-0000-FFFF-FFFF00000000}"/>
  </bookViews>
  <sheets>
    <sheet name="Contenu" sheetId="27" r:id="rId1"/>
    <sheet name="Indications gén. et remarques" sheetId="28" r:id="rId2"/>
    <sheet name="Tab 1a" sheetId="26" r:id="rId3"/>
    <sheet name="Tab 1b" sheetId="25" r:id="rId4"/>
    <sheet name="Tab 2a" sheetId="21" r:id="rId5"/>
    <sheet name="Tab 2b" sheetId="20" r:id="rId6"/>
    <sheet name="Tab 3" sheetId="18" r:id="rId7"/>
    <sheet name="Tab 4" sheetId="29" r:id="rId8"/>
    <sheet name="Tab 5" sheetId="30" r:id="rId9"/>
    <sheet name="Tab 6" sheetId="35" r:id="rId10"/>
    <sheet name="Tab 7" sheetId="31" r:id="rId11"/>
    <sheet name="Tab 8" sheetId="33" r:id="rId12"/>
    <sheet name="Tab 9" sheetId="6" r:id="rId13"/>
    <sheet name="Tab 10" sheetId="5" r:id="rId14"/>
    <sheet name="Tab 11" sheetId="36" r:id="rId15"/>
  </sheets>
  <definedNames>
    <definedName name="_xlnm.Print_Area" localSheetId="2">'Tab 1a'!$A$1:$I$34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7" l="1"/>
  <c r="A27" i="27"/>
  <c r="A25" i="27"/>
  <c r="A23" i="27"/>
  <c r="A19" i="27"/>
  <c r="A5" i="27"/>
  <c r="A7" i="27"/>
  <c r="A9" i="27"/>
  <c r="A11" i="27"/>
  <c r="A13" i="27"/>
  <c r="A15" i="27"/>
  <c r="A17" i="27"/>
  <c r="A21" i="27"/>
  <c r="A35" i="27"/>
</calcChain>
</file>

<file path=xl/sharedStrings.xml><?xml version="1.0" encoding="utf-8"?>
<sst xmlns="http://schemas.openxmlformats.org/spreadsheetml/2006/main" count="846" uniqueCount="200">
  <si>
    <t xml:space="preserve"> </t>
  </si>
  <si>
    <t xml:space="preserve">En %                 </t>
  </si>
  <si>
    <t>Corps enseignant</t>
  </si>
  <si>
    <t>Assist. et collab. sc.</t>
  </si>
  <si>
    <t>Pers admin et tech. et coûts de personnel généraux</t>
  </si>
  <si>
    <t>Total</t>
  </si>
  <si>
    <t xml:space="preserve">Enseignement de base   </t>
  </si>
  <si>
    <t xml:space="preserve">Formation continue     </t>
  </si>
  <si>
    <t xml:space="preserve">Ra-D                   </t>
  </si>
  <si>
    <t>Prestations de services</t>
  </si>
  <si>
    <t xml:space="preserve">Total                  </t>
  </si>
  <si>
    <t>En milliers de francs</t>
  </si>
  <si>
    <t>Coûts de personnel</t>
  </si>
  <si>
    <t>Autres coûts d'exploitation</t>
  </si>
  <si>
    <t xml:space="preserve"> Total</t>
  </si>
  <si>
    <t>Enseignement de base</t>
  </si>
  <si>
    <t>Formation continue</t>
  </si>
  <si>
    <t>Ra-D</t>
  </si>
  <si>
    <t xml:space="preserve">Total                                   </t>
  </si>
  <si>
    <t xml:space="preserve"> En %</t>
  </si>
  <si>
    <t>Coûts directs</t>
  </si>
  <si>
    <t xml:space="preserve"> Coûts indirects</t>
  </si>
  <si>
    <t>Confédération</t>
  </si>
  <si>
    <t>Cantons</t>
  </si>
  <si>
    <t>Privés</t>
  </si>
  <si>
    <t xml:space="preserve">Total                                                                                                        </t>
  </si>
  <si>
    <t xml:space="preserve">Subsides CTI                                                                                                 </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</si>
  <si>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</si>
  <si>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</si>
  <si>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</si>
  <si>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</si>
  <si>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</si>
  <si>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 xml:space="preserve">Privés       </t>
  </si>
  <si>
    <t xml:space="preserve">Taxes d'études                                                                                               </t>
  </si>
  <si>
    <t xml:space="preserve">Produits de tiers                                                                                            </t>
  </si>
  <si>
    <t xml:space="preserve">Autres produits                                                                                              </t>
  </si>
  <si>
    <t xml:space="preserve">Total        </t>
  </si>
  <si>
    <t>retour</t>
  </si>
  <si>
    <t>Sources de financement</t>
  </si>
  <si>
    <t>Subsides programmes de recherche UE et internationaux  : programmes cadres et autre programmes de recherche européens et internationaux</t>
  </si>
  <si>
    <t>Contributions AHES (à l’intérieur de la région des organes responsables) </t>
  </si>
  <si>
    <t>Contributions AHES (à l’extérieur de la région des organes responsables) </t>
  </si>
  <si>
    <t>Taxes d’études forfaitaires </t>
  </si>
  <si>
    <t>Produits de tiers</t>
  </si>
  <si>
    <t>Autres produits</t>
  </si>
  <si>
    <t>Autres contributions de la Confédération </t>
  </si>
  <si>
    <t>T2 Classification des sources de financement selon les pourvoyeurs de fonds</t>
  </si>
  <si>
    <t>Pourvoyeurs de fonds</t>
  </si>
  <si>
    <t>Subventions versées par la CTI </t>
  </si>
  <si>
    <t xml:space="preserve">Subventions du Fonds national suisse </t>
  </si>
  <si>
    <t>Programme rech. EU et autres progr. rech int.</t>
  </si>
  <si>
    <t>Canton</t>
  </si>
  <si>
    <t>Privé</t>
  </si>
  <si>
    <t>Indicateurs</t>
  </si>
  <si>
    <t>Taux d'encadrement :</t>
  </si>
  <si>
    <r>
      <t>Contributions AHES (à l’extérieur de la région des organes responsables)</t>
    </r>
    <r>
      <rPr>
        <sz val="9"/>
        <rFont val="Arial"/>
        <family val="2"/>
      </rPr>
      <t>: subventions dans le cadre de l’accord intercantonal sur les HES fournies par les cantons qui se trouvent à  l’extérieur de la région de l’organe responsable de la haute école.</t>
    </r>
  </si>
  <si>
    <r>
      <t>Taxes d’études forfaitaires</t>
    </r>
    <r>
      <rPr>
        <sz val="9"/>
        <rFont val="Arial"/>
        <family val="2"/>
      </rPr>
      <t>: taxes d’études perçues par la HES pour les études dans les filières bachelor et master ainsi que pour la formation continue</t>
    </r>
  </si>
  <si>
    <r>
      <t>Produits de tiers</t>
    </r>
    <r>
      <rPr>
        <sz val="9"/>
        <rFont val="Arial"/>
        <family val="2"/>
      </rPr>
      <t>: mandats de recherche du secteur privé, y inclus les fonds versés par des fondations et entreprises semi privées; produits des prestations de services, de sponsoring et dons.</t>
    </r>
  </si>
  <si>
    <r>
      <t>Autres produits</t>
    </r>
    <r>
      <rPr>
        <sz val="9"/>
        <rFont val="Arial"/>
        <family val="2"/>
      </rPr>
      <t>: taxes d’examens, ventes diverses, taxes d’utilisation et revenus de la fortune.</t>
    </r>
  </si>
  <si>
    <r>
      <t>Autres subventions de la Confédération</t>
    </r>
    <r>
      <rPr>
        <sz val="9"/>
        <rFont val="Arial"/>
        <family val="2"/>
      </rPr>
      <t>: financement de filières d’études spéciales par des offices fédéraux, mandats de recherche de la Confédération, produits des prestations de services fournies à la Confédération.</t>
    </r>
  </si>
  <si>
    <t xml:space="preserve">  </t>
  </si>
  <si>
    <t>Pourvoyeurs de fonds: Confédération, cantons, privés</t>
  </si>
  <si>
    <t>HfH</t>
  </si>
  <si>
    <t>HEP VS</t>
  </si>
  <si>
    <t>HEP FR</t>
  </si>
  <si>
    <t>PHTG</t>
  </si>
  <si>
    <t>PHSG</t>
  </si>
  <si>
    <t>PH FHNW</t>
  </si>
  <si>
    <t>PHGR</t>
  </si>
  <si>
    <t>PHSH</t>
  </si>
  <si>
    <t>HEP-BEJUNE</t>
  </si>
  <si>
    <t>HEP Vaud</t>
  </si>
  <si>
    <t>PH Zürich</t>
  </si>
  <si>
    <t>SUPSI-DFA</t>
  </si>
  <si>
    <r>
      <t>Financement du solde par les organes scolaires responsables de la formation</t>
    </r>
    <r>
      <rPr>
        <sz val="9"/>
        <rFont val="Arial"/>
        <family val="2"/>
      </rPr>
      <t>: part du budget cantonal consacré à la HES, imputations internes (c.à.d. les prestations des autres services cantonaux en faveur de la HES), subventions extraordinaires, subventions ordinaires de la part des communes du canton responsable.</t>
    </r>
  </si>
  <si>
    <r>
      <t>HfH</t>
    </r>
    <r>
      <rPr>
        <sz val="9"/>
        <rFont val="Arial"/>
        <family val="2"/>
      </rPr>
      <t xml:space="preserve"> - Interkantonale Hochschule für Heilpädagogik Zürich </t>
    </r>
  </si>
  <si>
    <r>
      <t>HEP-BEJUNE</t>
    </r>
    <r>
      <rPr>
        <sz val="9"/>
        <rFont val="Arial"/>
        <family val="2"/>
      </rPr>
      <t xml:space="preserve"> - Haute école pédagogique BEJUNE </t>
    </r>
  </si>
  <si>
    <r>
      <t>HEP Vaud</t>
    </r>
    <r>
      <rPr>
        <sz val="9"/>
        <rFont val="Arial"/>
        <family val="2"/>
      </rPr>
      <t xml:space="preserve"> - Haute école pédagogique du canton de Vaud</t>
    </r>
  </si>
  <si>
    <r>
      <t>HEP VS</t>
    </r>
    <r>
      <rPr>
        <sz val="9"/>
        <rFont val="Arial"/>
        <family val="2"/>
      </rPr>
      <t xml:space="preserve"> - Haute école pédagogique du Valais</t>
    </r>
  </si>
  <si>
    <r>
      <t>HEP FR</t>
    </r>
    <r>
      <rPr>
        <sz val="9"/>
        <rFont val="Arial"/>
        <family val="2"/>
      </rPr>
      <t xml:space="preserve"> - Haute école pédagogique Fribourg</t>
    </r>
  </si>
  <si>
    <r>
      <t>PHTG</t>
    </r>
    <r>
      <rPr>
        <sz val="9"/>
        <rFont val="Arial"/>
        <family val="2"/>
      </rPr>
      <t xml:space="preserve"> - Pädagogische Hochschule Thurgau</t>
    </r>
  </si>
  <si>
    <r>
      <t>PHSH</t>
    </r>
    <r>
      <rPr>
        <sz val="9"/>
        <rFont val="Arial"/>
        <family val="2"/>
      </rPr>
      <t xml:space="preserve"> - Pädagogische Hochschule Schaffhausen</t>
    </r>
  </si>
  <si>
    <r>
      <t>PHGR</t>
    </r>
    <r>
      <rPr>
        <sz val="9"/>
        <rFont val="Arial"/>
        <family val="2"/>
      </rPr>
      <t xml:space="preserve"> - Pädagogische Hochschule Graubünden</t>
    </r>
  </si>
  <si>
    <r>
      <t>PHSG</t>
    </r>
    <r>
      <rPr>
        <sz val="9"/>
        <rFont val="Arial"/>
        <family val="2"/>
      </rPr>
      <t xml:space="preserve"> - Pädagogische Hochschule des Kantons St.Gallen </t>
    </r>
  </si>
  <si>
    <r>
      <t>PH FHNW</t>
    </r>
    <r>
      <rPr>
        <sz val="9"/>
        <rFont val="Arial"/>
        <family val="2"/>
      </rPr>
      <t xml:space="preserve"> - Pädagogische Hochschule der Fachhochschule Nordwestschweiz </t>
    </r>
  </si>
  <si>
    <r>
      <t>PH Zürich</t>
    </r>
    <r>
      <rPr>
        <sz val="9"/>
        <rFont val="Arial"/>
        <family val="2"/>
      </rPr>
      <t xml:space="preserve"> - Pädagogische Hochschule Zürich</t>
    </r>
  </si>
  <si>
    <r>
      <t>SUPSI-DFA</t>
    </r>
    <r>
      <rPr>
        <sz val="9"/>
        <rFont val="Arial"/>
        <family val="2"/>
      </rPr>
      <t xml:space="preserve"> - Dipartimento formazione e apprendimento già Alta Scuola Pedagogica</t>
    </r>
  </si>
  <si>
    <t>PHBern</t>
  </si>
  <si>
    <t>Liste des abréviations</t>
  </si>
  <si>
    <t xml:space="preserve">Le classement des sources de financement par pourvoyeur de fonds a pour but de montrer l’origine de ces fonds. </t>
  </si>
  <si>
    <t>Renseignements : persfinHS@bfs.admin.ch</t>
  </si>
  <si>
    <t>Montant forfaitaire et/ou financement du solde par les organes responsables (sans les coûts d'infrastructure)</t>
  </si>
  <si>
    <t>DFA-SUPSI</t>
  </si>
  <si>
    <t>PH ZH</t>
  </si>
  <si>
    <t>PH Bern</t>
  </si>
  <si>
    <t>PH TG</t>
  </si>
  <si>
    <t>PH SH</t>
  </si>
  <si>
    <t>PH GR</t>
  </si>
  <si>
    <t>PH SG</t>
  </si>
  <si>
    <t>Coût par étudiant (EPT)</t>
  </si>
  <si>
    <t>Etud./EPT Professeurs</t>
  </si>
  <si>
    <t xml:space="preserve">Etud./EPT Autres enseignants  </t>
  </si>
  <si>
    <t>Données de base</t>
  </si>
  <si>
    <t xml:space="preserve">Coûts par objet de coûts                </t>
  </si>
  <si>
    <t xml:space="preserve">Coûts totaux                        </t>
  </si>
  <si>
    <t xml:space="preserve">Enseignement de base                </t>
  </si>
  <si>
    <t xml:space="preserve">Formation continue                  </t>
  </si>
  <si>
    <t xml:space="preserve">R-D                                 </t>
  </si>
  <si>
    <t xml:space="preserve">Prestations de services             </t>
  </si>
  <si>
    <t xml:space="preserve">Part dans le coût total (%)             </t>
  </si>
  <si>
    <t xml:space="preserve">Professeurs                </t>
  </si>
  <si>
    <t>Autres enseignants</t>
  </si>
  <si>
    <t>EPT (selon reporting financier)</t>
  </si>
  <si>
    <t xml:space="preserve">Etudiants (Formation de base)     </t>
  </si>
  <si>
    <t>HETS-GE</t>
  </si>
  <si>
    <t>Personnel</t>
  </si>
  <si>
    <t>EPT - enseignement de base</t>
  </si>
  <si>
    <t>Corp enseignant (Professeurs + Autres enseignants)</t>
  </si>
  <si>
    <t>EPT - toutes prestations</t>
  </si>
  <si>
    <r>
      <rPr>
        <b/>
        <sz val="9"/>
        <rFont val="Arial"/>
        <family val="2"/>
      </rPr>
      <t>HETS-GE</t>
    </r>
    <r>
      <rPr>
        <sz val="9"/>
        <rFont val="Arial"/>
        <family val="2"/>
      </rPr>
      <t xml:space="preserve"> - Haute école de travail social Genève</t>
    </r>
  </si>
  <si>
    <t>TE 1 = Ω / φ</t>
  </si>
  <si>
    <t>TE 2 = Ω / ψ</t>
  </si>
  <si>
    <t>Hautes écoles pédagogiques ou institution de formation des enseignants:</t>
  </si>
  <si>
    <t>Des indicateurs pertinents pour les finances sont disponibles dans les données de base de la comptabilité analytique des HEP. Ils sont calculés de la manière suivante:</t>
  </si>
  <si>
    <r>
      <rPr>
        <b/>
        <sz val="10"/>
        <rFont val="Arial"/>
        <family val="2"/>
      </rPr>
      <t>α</t>
    </r>
    <r>
      <rPr>
        <sz val="10"/>
        <rFont val="Arial"/>
        <family val="2"/>
      </rPr>
      <t xml:space="preserve">: coûts d'exploitation de l'enseignement de base
</t>
    </r>
    <r>
      <rPr>
        <b/>
        <sz val="10"/>
        <rFont val="Arial"/>
        <family val="2"/>
      </rPr>
      <t>Ω</t>
    </r>
    <r>
      <rPr>
        <sz val="10"/>
        <rFont val="Arial"/>
        <family val="2"/>
      </rPr>
      <t>: étudiants en formation de base (par tête)</t>
    </r>
  </si>
  <si>
    <t>IC 1 = α / Ω</t>
  </si>
  <si>
    <r>
      <rPr>
        <b/>
        <sz val="10"/>
        <rFont val="Arial"/>
        <family val="2"/>
      </rPr>
      <t>β</t>
    </r>
    <r>
      <rPr>
        <sz val="10"/>
        <rFont val="Arial"/>
        <family val="2"/>
      </rPr>
      <t xml:space="preserve">: coûts d'exploitation totaux
</t>
    </r>
    <r>
      <rPr>
        <b/>
        <sz val="10"/>
        <rFont val="Arial"/>
        <family val="2"/>
      </rPr>
      <t>µ</t>
    </r>
    <r>
      <rPr>
        <sz val="10"/>
        <rFont val="Arial"/>
        <family val="2"/>
      </rPr>
      <t>: étudiants en formation de base (par EPT)</t>
    </r>
  </si>
  <si>
    <t>IC 2 = β / µ</t>
  </si>
  <si>
    <r>
      <rPr>
        <b/>
        <sz val="10"/>
        <rFont val="Arial"/>
        <family val="2"/>
      </rPr>
      <t xml:space="preserve">α: </t>
    </r>
    <r>
      <rPr>
        <sz val="10"/>
        <rFont val="Arial"/>
        <family val="2"/>
      </rPr>
      <t xml:space="preserve">coûts d'exploitation de l'enseignement de base
</t>
    </r>
    <r>
      <rPr>
        <b/>
        <sz val="10"/>
        <rFont val="Arial"/>
        <family val="2"/>
      </rPr>
      <t xml:space="preserve">µ: </t>
    </r>
    <r>
      <rPr>
        <sz val="10"/>
        <rFont val="Arial"/>
        <family val="2"/>
      </rPr>
      <t>étudiants en formation de base (par EPT)</t>
    </r>
  </si>
  <si>
    <r>
      <rPr>
        <b/>
        <sz val="10"/>
        <rFont val="Arial"/>
        <family val="2"/>
      </rPr>
      <t xml:space="preserve">β: </t>
    </r>
    <r>
      <rPr>
        <sz val="10"/>
        <rFont val="Arial"/>
        <family val="2"/>
      </rPr>
      <t xml:space="preserve">coûts d'exploitation totaux
</t>
    </r>
    <r>
      <rPr>
        <b/>
        <sz val="10"/>
        <rFont val="Arial"/>
        <family val="2"/>
      </rPr>
      <t xml:space="preserve">Ω: </t>
    </r>
    <r>
      <rPr>
        <sz val="10"/>
        <rFont val="Arial"/>
        <family val="2"/>
      </rPr>
      <t>étudiants en formation de base (par tête)</t>
    </r>
  </si>
  <si>
    <t>IC 2 = β / Ω</t>
  </si>
  <si>
    <t>IC 1 =  α / µ</t>
  </si>
  <si>
    <t>Coûts par étudiant:</t>
  </si>
  <si>
    <t>Délimitations</t>
  </si>
  <si>
    <t>Indications générales et remarques</t>
  </si>
  <si>
    <t>Montant forfaitaire et/ou financement du solde par les organes scolaires responsables de la formation</t>
  </si>
  <si>
    <t>Coûts d'infrastructure</t>
  </si>
  <si>
    <t>Les coûts d’infrastructure se composent habituellement des coûts des objets en location et des coûts de bâtiments effectifs. Les conditions d’utilisation de l’immobilier étant très différents d'une école à l'autre, les coûts d'infrastructure ne sont pas complets pour les HEP. C'est la raison pour laquelle ce sont uniquement des coûts d'exploitation et non des coûts complets qui sont présentés ici.</t>
  </si>
  <si>
    <t>Coût par étudiant (têtes)</t>
  </si>
  <si>
    <t>Taux d'encadrement I (EPT toutes prestations)</t>
  </si>
  <si>
    <t>Taux d'encadrement II (EPT enseignement de base)</t>
  </si>
  <si>
    <t>* Produits d´infrastructure non compris</t>
  </si>
  <si>
    <t>L’attribution de budgets globaux et la constitution de provisions ne permettent pas d’obtenir une égalité entre les produits et les coûts d’une année civile.</t>
  </si>
  <si>
    <t>Les données ne comprennnent pas les valeurs du domaine hors-HEP.</t>
  </si>
  <si>
    <t>Les tableaux présentées dans ce document illustrent les données financières des seize hautes écoles pédagogiques (HEP) et d'une institution de formation des enseignants. A noter le cas particulier de trois HEP, la PH Zürich, la PH FHNW et la SUPSI-DFA qui sont intégrées à une HES, respectivement à la ZFH, la FHNW, la SUPSI; la situation est identique pour la filière d'études en psychomotricité de la HETS-GE qui fait partie de la HES-SO. Cela signifie que ces institutions sont physiquement rattachées à leur HES et en font donc structurellement partie, mais, comme les autres hautes écoles pédagogiques, sont actives dans le domaine d'études de la formation des enseignants. Les données financières de ces institutions sont par conséquent présentées avec celles des HEP.</t>
  </si>
  <si>
    <t>Total personnel académique</t>
  </si>
  <si>
    <t>Etud./EPT Personnel académique</t>
  </si>
  <si>
    <t>Etud./EPT Corps enseignant (Professeurs + autres enseignants)</t>
  </si>
  <si>
    <t xml:space="preserve">Indicateurs de coûts I (enseignement de base)       </t>
  </si>
  <si>
    <t xml:space="preserve">Indicateurs de coûts II (toutes prestations)       </t>
  </si>
  <si>
    <t>Têtes (selon statistique OFS) (sans étudiants avec statut de congé)</t>
  </si>
  <si>
    <t>Têtes (selon statistique OFS) (total des immatriculations)</t>
  </si>
  <si>
    <t>Source: Finances des hautes écoles (SHIS-FIN), Personnel des hautes écoles (SHIS-PERS), Etudiants et examens finals des hautes écoles (SHIS-studex)</t>
  </si>
  <si>
    <t>PH-Luzern</t>
  </si>
  <si>
    <t>PH-Schwyz</t>
  </si>
  <si>
    <t>PH-Zug</t>
  </si>
  <si>
    <t>PH-LU</t>
  </si>
  <si>
    <t>PH-SZ</t>
  </si>
  <si>
    <t>PH-ZG</t>
  </si>
  <si>
    <t>Les produits des HEP proviennent des sources de financement suivantes :</t>
  </si>
  <si>
    <r>
      <t>Contributions AHES (à l’intérieur de la région des organes responsables)</t>
    </r>
    <r>
      <rPr>
        <sz val="9"/>
        <rFont val="Arial"/>
        <family val="2"/>
      </rPr>
      <t>: subventions dans le cadre de l’accord intercantonal sur les HES fournies par les cantons qui se trouvent à l’intérieur de la région de l’organe responsable de la haute école (le plus souvent calculées).</t>
    </r>
  </si>
  <si>
    <t>Subsides Commission pour la technlogie et l'innovation (CTI): subventions versées par la CTI (à partir de 2018 : Innosuisse)</t>
  </si>
  <si>
    <t>Subsides Fonds national suisse (FNS)</t>
  </si>
  <si>
    <t>Autres contributions versées par le SEFRI: Contributions liées à des projets selon l’art. 59 LEHE.</t>
  </si>
  <si>
    <t>Autres contributions versées par le SEFRI</t>
  </si>
  <si>
    <r>
      <t xml:space="preserve">Deux types de données relatives à des étudiants sont utilisés pour le calcul des indicateurs de coût par étudiant présentés ici : d'une part le </t>
    </r>
    <r>
      <rPr>
        <u/>
        <sz val="9"/>
        <color indexed="8"/>
        <rFont val="Arial"/>
        <family val="2"/>
      </rPr>
      <t>décompte d'étudiants par tête</t>
    </r>
    <r>
      <rPr>
        <sz val="9"/>
        <color indexed="8"/>
        <rFont val="Arial"/>
        <family val="2"/>
      </rPr>
      <t xml:space="preserve"> issu de la </t>
    </r>
    <r>
      <rPr>
        <b/>
        <sz val="9"/>
        <color indexed="8"/>
        <rFont val="Arial"/>
        <family val="2"/>
      </rPr>
      <t>statistique OFS des étudiants</t>
    </r>
    <r>
      <rPr>
        <sz val="9"/>
        <color indexed="8"/>
        <rFont val="Arial"/>
        <family val="2"/>
      </rPr>
      <t xml:space="preserve">, d'autre part les </t>
    </r>
    <r>
      <rPr>
        <u/>
        <sz val="9"/>
        <color indexed="8"/>
        <rFont val="Arial"/>
        <family val="2"/>
      </rPr>
      <t>équivalents plein-temps d'étudiants</t>
    </r>
    <r>
      <rPr>
        <sz val="9"/>
        <color indexed="8"/>
        <rFont val="Arial"/>
        <family val="2"/>
      </rPr>
      <t xml:space="preserve"> provenant de la </t>
    </r>
    <r>
      <rPr>
        <b/>
        <sz val="9"/>
        <color indexed="8"/>
        <rFont val="Arial"/>
        <family val="2"/>
      </rPr>
      <t>statistique financière des HEP</t>
    </r>
    <r>
      <rPr>
        <sz val="9"/>
        <color indexed="8"/>
        <rFont val="Arial"/>
        <family val="2"/>
      </rPr>
      <t xml:space="preserve">. 
La </t>
    </r>
    <r>
      <rPr>
        <b/>
        <sz val="9"/>
        <color indexed="8"/>
        <rFont val="Arial"/>
        <family val="2"/>
      </rPr>
      <t>statistique OFS des étudiants</t>
    </r>
    <r>
      <rPr>
        <sz val="9"/>
        <color indexed="8"/>
        <rFont val="Arial"/>
        <family val="2"/>
      </rPr>
      <t xml:space="preserve">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t>
    </r>
    <r>
      <rPr>
        <b/>
        <sz val="9"/>
        <color indexed="8"/>
        <rFont val="Arial"/>
        <family val="2"/>
      </rPr>
      <t>statistique financière des HEP</t>
    </r>
    <r>
      <rPr>
        <sz val="9"/>
        <color indexed="8"/>
        <rFont val="Arial"/>
        <family val="2"/>
      </rPr>
      <t xml:space="preserve">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r>
  </si>
  <si>
    <t>Pour des raisons pratiques, les enseignants avec responsabilité de direction sont appelés professeurs.</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</si>
  <si>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</si>
  <si>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</si>
  <si>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https://www.bfs.admin.ch/bfs/fr/home/statistiques/education-science/enquetes/hsp.assetdetail.7437.html</t>
  </si>
  <si>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et 7; sans les cas à cause d'accidents, de maladies, de service militaire et d'autre interruption de formation malgré une immatriculation).</t>
  </si>
  <si>
    <r>
      <t xml:space="preserve">Ω: </t>
    </r>
    <r>
      <rPr>
        <sz val="10"/>
        <rFont val="Arial"/>
        <family val="2"/>
      </rPr>
      <t>étudiants en formation de base (par tête)</t>
    </r>
    <r>
      <rPr>
        <b/>
        <sz val="10"/>
        <rFont val="Arial"/>
        <family val="2"/>
      </rPr>
      <t xml:space="preserve">
φ: </t>
    </r>
    <r>
      <rPr>
        <sz val="10"/>
        <rFont val="Arial"/>
        <family val="2"/>
      </rPr>
      <t>personnel académique (toutes prestations) en EPT</t>
    </r>
  </si>
  <si>
    <r>
      <t xml:space="preserve">Ω: </t>
    </r>
    <r>
      <rPr>
        <sz val="10"/>
        <rFont val="Arial"/>
        <family val="2"/>
      </rPr>
      <t>étudiants en formation de base (par tête)</t>
    </r>
    <r>
      <rPr>
        <b/>
        <sz val="10"/>
        <rFont val="Arial"/>
        <family val="2"/>
      </rPr>
      <t xml:space="preserve">
ψ: </t>
    </r>
    <r>
      <rPr>
        <sz val="10"/>
        <rFont val="Arial"/>
        <family val="2"/>
      </rPr>
      <t>personnel académique (en enseignement de base) en EPT</t>
    </r>
  </si>
  <si>
    <t>Source: Finances des hautes écoles (SHIS-FIN)</t>
  </si>
  <si>
    <r>
      <t xml:space="preserve">PH - Luzern </t>
    </r>
    <r>
      <rPr>
        <sz val="9"/>
        <rFont val="Arial"/>
        <family val="2"/>
      </rPr>
      <t>- Pädagogische Hochschule - Luzern</t>
    </r>
  </si>
  <si>
    <r>
      <t>PH - Schwyz</t>
    </r>
    <r>
      <rPr>
        <sz val="9"/>
        <rFont val="Arial"/>
        <family val="2"/>
      </rPr>
      <t xml:space="preserve"> - Pädagogische Hochschule - Schwyz</t>
    </r>
  </si>
  <si>
    <r>
      <t xml:space="preserve">PH - Zug </t>
    </r>
    <r>
      <rPr>
        <sz val="9"/>
        <rFont val="Arial"/>
        <family val="2"/>
      </rPr>
      <t>- Pädagogische Hochschule - Zug</t>
    </r>
  </si>
  <si>
    <t xml:space="preserve">Subsides Fonds national suisse                                                                                </t>
  </si>
  <si>
    <t>PH NMS</t>
  </si>
  <si>
    <t>Finances des hautes écoles pédagogiques 2023</t>
  </si>
  <si>
    <r>
      <t>PH NMS</t>
    </r>
    <r>
      <rPr>
        <sz val="9"/>
        <rFont val="Arial"/>
        <family val="2"/>
      </rPr>
      <t xml:space="preserve"> - Pädagogisches Hochschulinstitut NMS Bern</t>
    </r>
    <r>
      <rPr>
        <b/>
        <sz val="9"/>
        <rFont val="Arial"/>
        <family val="2"/>
      </rPr>
      <t xml:space="preserve"> </t>
    </r>
    <r>
      <rPr>
        <sz val="9"/>
        <rFont val="Arial"/>
        <family val="2"/>
      </rPr>
      <t>(depuis février 2023)</t>
    </r>
  </si>
  <si>
    <r>
      <t>PHBern</t>
    </r>
    <r>
      <rPr>
        <sz val="9"/>
        <rFont val="Arial"/>
        <family val="2"/>
      </rPr>
      <t xml:space="preserve"> - Pädagogische Hochschule Bern (jusqu'à janvier 2023 la PH NMS était inclue dans la PH Bern)</t>
    </r>
  </si>
  <si>
    <t>Tab.1a   Produits d´exploitation* 2023 selon la haute école, le pourvoyeur de fonds et la source de financement (en milliers de francs)</t>
  </si>
  <si>
    <t>© 2024 BFS/OFS/UST</t>
  </si>
  <si>
    <t>Tab.1b   Produits d´exploitation* 2023 selon la haute école, le pourvoyeur de fonds et la source de financement (en %)</t>
  </si>
  <si>
    <t>Tab.2a  Produits d´exploitation* 2023 selon le type de prestations, le pourvoyeur de fonds et la source de financement (en milliers de francs)</t>
  </si>
  <si>
    <t>Tab.2b  Produits d´exploitation* 2023 selon le type de prestations, le pourvoyeur de fonds et la source de financement (en %)</t>
  </si>
  <si>
    <t xml:space="preserve">Tab.3  Produits d´exploitation* 2023 selon le pourvoyeur de fonds, le type de prestations et la haute école </t>
  </si>
  <si>
    <t>-</t>
  </si>
  <si>
    <t xml:space="preserve">Tab.4  Coûts d'exploitation 2023 selon la haute école </t>
  </si>
  <si>
    <t xml:space="preserve">Tab.5  Coûts d'exploitation 2023 selon la nature de coûts et la haute école </t>
  </si>
  <si>
    <t xml:space="preserve">Tab.6  Coûts de personnel 2023 selon le groupe de personnel et la haute école </t>
  </si>
  <si>
    <t xml:space="preserve">Tab.7  Coûts d'exploitation directs et indirects 2023 selon la haute école </t>
  </si>
  <si>
    <t xml:space="preserve">Tab.8  Coûts d'exploitation 2023 selon le type de prestations et la haute école </t>
  </si>
  <si>
    <t>Tab.9  Coûts d'exploitation* 2023 selon la nature de coûts et le type de prestations</t>
  </si>
  <si>
    <t>Tab.10  Coûts de personnel 2023 selon le groupe de personnel et le type de prestations</t>
  </si>
  <si>
    <t>Tab 11  Chiffres-clés HEP 2023</t>
  </si>
  <si>
    <t>CH*</t>
  </si>
  <si>
    <t>*Les moyennes suisses sont calculées sans la HETS-GE.</t>
  </si>
  <si>
    <t>Les prestations fournies par les HEP pour la « recherche appliquée et le développement », la « formation continue » et les « services de prestations » peuvent faire partie des accords de prestations entre les cantons responsables et les HEP (source de financement : « Subventions forfaitaires et/ou financement résiduel par les organes scolaires responsables ») ou être attribuées séparément aux HEP sous forme de mandats par les cantons responsables (source financière : « Produits de tiers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</si>
</sst>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 \ #;0"/>
  </numFmts>
  <fonts count="31">
    <font>
      <sz val="10"/>
      <name val="Arial"/>
    </font>
    <font>
      <sz val="11"/>
      <color theme="1"/>
      <name val="Arial"/>
      <family val="2"/>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sz val="9"/>
      <name val="Arial"/>
      <family val="2"/>
    </font>
    <font>
      <b/>
      <sz val="10"/>
      <name val="Times Ten Roman"/>
    </font>
    <font>
      <b/>
      <i/>
      <sz val="8"/>
      <name val="Arial"/>
      <family val="2"/>
    </font>
    <font>
      <b/>
      <u/>
      <sz val="9"/>
      <name val="Arial"/>
      <family val="2"/>
    </font>
    <font>
      <u/>
      <sz val="9"/>
      <name val="Arial"/>
      <family val="2"/>
    </font>
    <font>
      <u/>
      <sz val="10"/>
      <name val="Arial"/>
      <family val="2"/>
    </font>
    <font>
      <b/>
      <sz val="8"/>
      <name val="Arial"/>
      <family val="2"/>
    </font>
    <font>
      <u/>
      <sz val="9"/>
      <color indexed="8"/>
      <name val="Arial"/>
      <family val="2"/>
    </font>
    <font>
      <sz val="9"/>
      <color indexed="8"/>
      <name val="Arial"/>
      <family val="2"/>
    </font>
    <font>
      <b/>
      <sz val="9"/>
      <color indexed="8"/>
      <name val="Arial"/>
      <family val="2"/>
    </font>
    <font>
      <sz val="9"/>
      <color theme="1"/>
      <name val="Arial"/>
      <family val="2"/>
    </font>
    <font>
      <u/>
      <sz val="9"/>
      <color indexed="12"/>
      <name val="Arial"/>
      <family val="2"/>
    </font>
    <font>
      <sz val="9"/>
      <color rgb="FF0070C0"/>
      <name val="Arial"/>
      <family val="2"/>
    </font>
    <font>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2" fillId="0" borderId="0"/>
    <xf numFmtId="0" fontId="1" fillId="0" borderId="0"/>
  </cellStyleXfs>
  <cellXfs count="177">
    <xf numFmtId="0" fontId="0" fillId="0" borderId="0" xfId="0"/>
    <xf numFmtId="0" fontId="5" fillId="2" borderId="0" xfId="0" applyFont="1" applyFill="1"/>
    <xf numFmtId="0" fontId="0" fillId="2" borderId="0" xfId="0" applyFill="1"/>
    <xf numFmtId="0" fontId="6" fillId="2" borderId="0" xfId="1" applyFill="1" applyAlignment="1" applyProtection="1"/>
    <xf numFmtId="0" fontId="6" fillId="2" borderId="0" xfId="1" applyFont="1" applyFill="1" applyAlignment="1" applyProtection="1"/>
    <xf numFmtId="0" fontId="4" fillId="2" borderId="0" xfId="0" applyFont="1" applyFill="1"/>
    <xf numFmtId="0" fontId="7" fillId="2" borderId="0" xfId="1" applyFont="1" applyFill="1" applyAlignment="1" applyProtection="1"/>
    <xf numFmtId="0" fontId="8" fillId="2" borderId="0" xfId="0" applyFont="1" applyFill="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0" fillId="2" borderId="0" xfId="0" applyFill="1" applyAlignment="1">
      <alignment vertical="top"/>
    </xf>
    <xf numFmtId="0" fontId="8" fillId="2" borderId="0" xfId="0" applyFont="1" applyFill="1" applyAlignment="1">
      <alignment vertical="top"/>
    </xf>
    <xf numFmtId="164" fontId="8" fillId="2" borderId="0" xfId="0" applyNumberFormat="1" applyFont="1" applyFill="1" applyBorder="1" applyAlignment="1">
      <alignment horizontal="right" vertical="top" indent="2"/>
    </xf>
    <xf numFmtId="0" fontId="0" fillId="2" borderId="0" xfId="0" applyFill="1" applyAlignment="1">
      <alignment wrapText="1"/>
    </xf>
    <xf numFmtId="164" fontId="8" fillId="2" borderId="0" xfId="0" applyNumberFormat="1" applyFont="1" applyFill="1" applyBorder="1" applyAlignment="1">
      <alignment horizontal="right" indent="2"/>
    </xf>
    <xf numFmtId="0" fontId="10" fillId="2" borderId="0" xfId="0" applyFont="1" applyFill="1"/>
    <xf numFmtId="0" fontId="8" fillId="2" borderId="1" xfId="0" applyFont="1" applyFill="1" applyBorder="1" applyAlignment="1">
      <alignment vertical="center"/>
    </xf>
    <xf numFmtId="0" fontId="0" fillId="2" borderId="0" xfId="0" applyFill="1" applyAlignment="1">
      <alignment vertical="center"/>
    </xf>
    <xf numFmtId="0" fontId="9" fillId="2" borderId="0" xfId="0" applyFont="1" applyFill="1"/>
    <xf numFmtId="164" fontId="9" fillId="2" borderId="0" xfId="0" applyNumberFormat="1" applyFont="1" applyFill="1" applyBorder="1" applyAlignment="1">
      <alignment horizontal="right" vertical="center" indent="3"/>
    </xf>
    <xf numFmtId="164" fontId="9" fillId="2" borderId="0" xfId="0" applyNumberFormat="1" applyFont="1" applyFill="1" applyBorder="1" applyAlignment="1">
      <alignment horizontal="right" indent="3"/>
    </xf>
    <xf numFmtId="164" fontId="8" fillId="2" borderId="0" xfId="0" applyNumberFormat="1" applyFont="1" applyFill="1" applyBorder="1" applyAlignment="1">
      <alignment horizontal="right" indent="3"/>
    </xf>
    <xf numFmtId="164" fontId="8" fillId="2" borderId="0" xfId="0" applyNumberFormat="1" applyFont="1" applyFill="1" applyBorder="1" applyAlignment="1">
      <alignment horizontal="right" vertical="center" indent="3"/>
    </xf>
    <xf numFmtId="164" fontId="8" fillId="2" borderId="0" xfId="0" applyNumberFormat="1" applyFont="1" applyFill="1" applyBorder="1" applyAlignment="1">
      <alignment horizontal="right" vertical="center" indent="2"/>
    </xf>
    <xf numFmtId="164" fontId="9" fillId="2" borderId="0" xfId="0" applyNumberFormat="1" applyFont="1" applyFill="1" applyBorder="1" applyAlignment="1">
      <alignment horizontal="right" vertical="center" indent="2"/>
    </xf>
    <xf numFmtId="0" fontId="11" fillId="2" borderId="0" xfId="0" applyFont="1" applyFill="1"/>
    <xf numFmtId="0" fontId="0" fillId="2" borderId="0" xfId="0" applyFill="1" applyBorder="1"/>
    <xf numFmtId="0" fontId="8" fillId="2" borderId="0" xfId="0" applyFont="1" applyFill="1" applyBorder="1" applyAlignment="1">
      <alignment horizontal="center" vertical="center"/>
    </xf>
    <xf numFmtId="0" fontId="6" fillId="2" borderId="0" xfId="1" applyFill="1" applyAlignment="1" applyProtection="1">
      <alignment horizontal="right"/>
    </xf>
    <xf numFmtId="0" fontId="13" fillId="2" borderId="0" xfId="0" applyFont="1" applyFill="1" applyAlignment="1">
      <alignment vertical="center"/>
    </xf>
    <xf numFmtId="0" fontId="14" fillId="2" borderId="0" xfId="0" applyFont="1" applyFill="1"/>
    <xf numFmtId="0" fontId="9" fillId="2" borderId="1" xfId="0" applyFont="1" applyFill="1" applyBorder="1" applyAlignment="1">
      <alignment vertical="center"/>
    </xf>
    <xf numFmtId="0" fontId="8"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3" fillId="2" borderId="0" xfId="0" applyFont="1" applyFill="1"/>
    <xf numFmtId="0" fontId="15" fillId="2" borderId="0" xfId="0" applyFont="1" applyFill="1" applyAlignment="1">
      <alignment horizontal="left"/>
    </xf>
    <xf numFmtId="0" fontId="12" fillId="2" borderId="0" xfId="0" applyFont="1" applyFill="1"/>
    <xf numFmtId="0" fontId="15" fillId="2" borderId="0" xfId="0" applyFont="1" applyFill="1"/>
    <xf numFmtId="0" fontId="15" fillId="2" borderId="0" xfId="0" applyFont="1" applyFill="1" applyAlignment="1">
      <alignment horizontal="justify"/>
    </xf>
    <xf numFmtId="0" fontId="16" fillId="2" borderId="0" xfId="0" applyFont="1" applyFill="1" applyAlignment="1">
      <alignment horizontal="left" wrapText="1"/>
    </xf>
    <xf numFmtId="0" fontId="13" fillId="2" borderId="0" xfId="0" applyFont="1" applyFill="1" applyAlignment="1">
      <alignment horizontal="left"/>
    </xf>
    <xf numFmtId="0" fontId="6" fillId="2" borderId="0" xfId="1" applyFont="1" applyFill="1" applyAlignment="1" applyProtection="1">
      <alignment horizontal="right"/>
    </xf>
    <xf numFmtId="0" fontId="15" fillId="2" borderId="0" xfId="0" applyFont="1" applyFill="1" applyAlignment="1"/>
    <xf numFmtId="0" fontId="12" fillId="2" borderId="3" xfId="0" applyFont="1" applyFill="1" applyBorder="1" applyAlignment="1">
      <alignment wrapText="1"/>
    </xf>
    <xf numFmtId="0" fontId="18" fillId="2" borderId="0" xfId="0" applyFont="1" applyFill="1" applyAlignment="1">
      <alignment horizontal="justify"/>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9" fillId="2" borderId="0" xfId="0" applyNumberFormat="1" applyFont="1" applyFill="1" applyBorder="1" applyAlignment="1">
      <alignment horizontal="center" vertical="center"/>
    </xf>
    <xf numFmtId="164" fontId="8" fillId="2" borderId="0" xfId="0" applyNumberFormat="1" applyFont="1" applyFill="1" applyBorder="1" applyAlignment="1">
      <alignment horizontal="center" vertical="center"/>
    </xf>
    <xf numFmtId="0" fontId="19" fillId="2" borderId="1" xfId="0" applyFont="1" applyFill="1" applyBorder="1" applyAlignment="1">
      <alignment horizontal="center" vertical="center"/>
    </xf>
    <xf numFmtId="0" fontId="19" fillId="2" borderId="0" xfId="0" applyFont="1" applyFill="1" applyAlignment="1">
      <alignment horizontal="right"/>
    </xf>
    <xf numFmtId="0" fontId="19" fillId="2" borderId="0" xfId="0" applyFont="1" applyFill="1"/>
    <xf numFmtId="0" fontId="19" fillId="2" borderId="0" xfId="0" applyFont="1" applyFill="1" applyAlignment="1">
      <alignment vertical="center"/>
    </xf>
    <xf numFmtId="0" fontId="8" fillId="2" borderId="4" xfId="0" applyFont="1" applyFill="1" applyBorder="1" applyAlignment="1">
      <alignment horizontal="center" vertical="center" wrapText="1"/>
    </xf>
    <xf numFmtId="164" fontId="8"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indent="2"/>
    </xf>
    <xf numFmtId="0" fontId="8" fillId="3" borderId="0" xfId="0" applyFont="1" applyFill="1"/>
    <xf numFmtId="0" fontId="0" fillId="3" borderId="0" xfId="0" applyFill="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164" fontId="8" fillId="3" borderId="0" xfId="0" applyNumberFormat="1" applyFont="1" applyFill="1" applyBorder="1" applyAlignment="1">
      <alignment horizontal="right" vertical="top" indent="2"/>
    </xf>
    <xf numFmtId="164" fontId="0" fillId="3" borderId="0" xfId="0" applyNumberFormat="1" applyFill="1" applyAlignment="1">
      <alignment horizontal="right" indent="2"/>
    </xf>
    <xf numFmtId="164" fontId="9" fillId="3" borderId="0" xfId="0" applyNumberFormat="1" applyFont="1" applyFill="1" applyBorder="1" applyAlignment="1">
      <alignment horizontal="right" indent="2"/>
    </xf>
    <xf numFmtId="0" fontId="0" fillId="3" borderId="0" xfId="0" applyFill="1" applyBorder="1" applyAlignment="1">
      <alignment horizontal="right" indent="2"/>
    </xf>
    <xf numFmtId="164" fontId="8" fillId="3" borderId="0" xfId="0" applyNumberFormat="1" applyFont="1" applyFill="1" applyBorder="1" applyAlignment="1">
      <alignment horizontal="right" indent="2"/>
    </xf>
    <xf numFmtId="164" fontId="9" fillId="3" borderId="0" xfId="0" applyNumberFormat="1" applyFont="1" applyFill="1" applyBorder="1" applyAlignment="1">
      <alignment horizontal="right" indent="3"/>
    </xf>
    <xf numFmtId="164" fontId="8" fillId="3" borderId="0" xfId="0" applyNumberFormat="1" applyFont="1" applyFill="1" applyBorder="1" applyAlignment="1">
      <alignment horizontal="right" indent="3"/>
    </xf>
    <xf numFmtId="0" fontId="8" fillId="3" borderId="0" xfId="0" applyFont="1" applyFill="1" applyBorder="1" applyAlignment="1">
      <alignment horizontal="left" vertical="center"/>
    </xf>
    <xf numFmtId="164" fontId="0" fillId="3" borderId="0" xfId="0" applyNumberFormat="1" applyFill="1" applyAlignment="1">
      <alignment horizontal="right"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8" fillId="2" borderId="0" xfId="0" applyNumberFormat="1" applyFont="1" applyFill="1" applyAlignment="1">
      <alignment horizontal="right" indent="3"/>
    </xf>
    <xf numFmtId="1" fontId="0" fillId="2" borderId="0" xfId="0" applyNumberFormat="1" applyFill="1" applyAlignment="1">
      <alignment horizontal="right" indent="3"/>
    </xf>
    <xf numFmtId="1" fontId="8" fillId="2" borderId="0" xfId="0" applyNumberFormat="1" applyFont="1" applyFill="1" applyAlignment="1">
      <alignment horizontal="right" indent="3"/>
    </xf>
    <xf numFmtId="38" fontId="0" fillId="2" borderId="0" xfId="0" applyNumberFormat="1" applyFill="1" applyAlignment="1">
      <alignment horizontal="right" indent="4"/>
    </xf>
    <xf numFmtId="38" fontId="8" fillId="2" borderId="0" xfId="0" applyNumberFormat="1" applyFont="1" applyFill="1" applyAlignment="1">
      <alignment horizontal="right" indent="4"/>
    </xf>
    <xf numFmtId="38" fontId="3" fillId="2" borderId="0" xfId="0" applyNumberFormat="1" applyFont="1" applyFill="1" applyAlignment="1">
      <alignment horizontal="right" indent="3"/>
    </xf>
    <xf numFmtId="0" fontId="19" fillId="3" borderId="0" xfId="0" applyFont="1" applyFill="1"/>
    <xf numFmtId="0" fontId="8" fillId="3" borderId="1" xfId="0" applyFont="1" applyFill="1" applyBorder="1" applyAlignment="1">
      <alignment vertical="center" wrapText="1"/>
    </xf>
    <xf numFmtId="164" fontId="8" fillId="3" borderId="0" xfId="0" applyNumberFormat="1" applyFont="1" applyFill="1" applyBorder="1" applyAlignment="1">
      <alignment horizontal="right" vertical="center" indent="2"/>
    </xf>
    <xf numFmtId="0" fontId="6" fillId="3" borderId="0" xfId="1" applyFill="1" applyAlignment="1" applyProtection="1">
      <alignment horizontal="right"/>
    </xf>
    <xf numFmtId="0" fontId="8"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8" fillId="3" borderId="0" xfId="0" applyNumberFormat="1" applyFont="1" applyFill="1" applyAlignment="1">
      <alignment horizontal="right" vertical="center" indent="2"/>
    </xf>
    <xf numFmtId="0" fontId="8" fillId="3" borderId="0" xfId="0" applyFont="1" applyFill="1" applyAlignment="1">
      <alignment horizontal="right" vertical="center" indent="2"/>
    </xf>
    <xf numFmtId="164" fontId="9" fillId="3" borderId="0" xfId="0" applyNumberFormat="1" applyFont="1" applyFill="1" applyBorder="1" applyAlignment="1">
      <alignment horizontal="right" vertical="center" indent="2"/>
    </xf>
    <xf numFmtId="164" fontId="0" fillId="3" borderId="0" xfId="0" applyNumberFormat="1" applyFill="1" applyAlignment="1">
      <alignment horizontal="right" indent="4"/>
    </xf>
    <xf numFmtId="0" fontId="4" fillId="3" borderId="0" xfId="0" applyFont="1" applyFill="1"/>
    <xf numFmtId="164" fontId="8" fillId="3" borderId="0" xfId="0" applyNumberFormat="1" applyFont="1" applyFill="1" applyAlignment="1">
      <alignment horizontal="right" indent="2"/>
    </xf>
    <xf numFmtId="1" fontId="0" fillId="3" borderId="0" xfId="0" applyNumberFormat="1" applyFill="1" applyAlignment="1">
      <alignment horizontal="right" vertical="center" indent="5"/>
    </xf>
    <xf numFmtId="1" fontId="8" fillId="3" borderId="0" xfId="0" applyNumberFormat="1" applyFont="1" applyFill="1" applyAlignment="1">
      <alignment horizontal="right" indent="4"/>
    </xf>
    <xf numFmtId="1" fontId="8" fillId="3" borderId="0" xfId="0" applyNumberFormat="1" applyFont="1" applyFill="1" applyAlignment="1">
      <alignment horizontal="right" indent="5"/>
    </xf>
    <xf numFmtId="1" fontId="8" fillId="3" borderId="0" xfId="0" applyNumberFormat="1" applyFont="1" applyFill="1" applyAlignment="1">
      <alignment horizontal="right" indent="3"/>
    </xf>
    <xf numFmtId="1" fontId="8" fillId="3" borderId="0" xfId="0" applyNumberFormat="1" applyFont="1" applyFill="1" applyAlignment="1">
      <alignment horizontal="right" indent="2"/>
    </xf>
    <xf numFmtId="165" fontId="4" fillId="3" borderId="0" xfId="0" applyNumberFormat="1" applyFont="1" applyFill="1" applyAlignment="1">
      <alignment wrapText="1"/>
    </xf>
    <xf numFmtId="0" fontId="4" fillId="2" borderId="0" xfId="0" applyFont="1" applyFill="1" applyBorder="1" applyAlignment="1">
      <alignment wrapText="1"/>
    </xf>
    <xf numFmtId="0" fontId="8" fillId="3" borderId="0" xfId="0" applyFont="1" applyFill="1" applyAlignment="1"/>
    <xf numFmtId="0" fontId="22" fillId="3" borderId="0" xfId="1" applyFont="1" applyFill="1" applyAlignment="1" applyProtection="1"/>
    <xf numFmtId="0" fontId="23" fillId="3" borderId="0" xfId="0" applyFont="1" applyFill="1" applyAlignment="1"/>
    <xf numFmtId="0" fontId="23" fillId="3" borderId="1" xfId="0" applyFont="1" applyFill="1" applyBorder="1" applyAlignment="1">
      <alignment horizontal="right"/>
    </xf>
    <xf numFmtId="0" fontId="4" fillId="3" borderId="1" xfId="0" applyFont="1" applyFill="1" applyBorder="1" applyAlignment="1">
      <alignment horizontal="right"/>
    </xf>
    <xf numFmtId="0" fontId="23" fillId="3" borderId="1" xfId="0" applyFont="1" applyFill="1" applyBorder="1" applyAlignment="1">
      <alignment horizontal="center"/>
    </xf>
    <xf numFmtId="0" fontId="4" fillId="3" borderId="0" xfId="0" applyFont="1" applyFill="1" applyAlignment="1">
      <alignment wrapText="1"/>
    </xf>
    <xf numFmtId="3" fontId="23" fillId="3" borderId="0" xfId="0" applyNumberFormat="1" applyFont="1" applyFill="1" applyAlignment="1"/>
    <xf numFmtId="0" fontId="23" fillId="3" borderId="0" xfId="0" applyFont="1" applyFill="1" applyAlignment="1">
      <alignment wrapText="1"/>
    </xf>
    <xf numFmtId="3" fontId="4" fillId="3" borderId="0" xfId="0" applyNumberFormat="1" applyFont="1" applyFill="1" applyAlignment="1">
      <alignment wrapText="1"/>
    </xf>
    <xf numFmtId="3" fontId="4" fillId="3" borderId="0" xfId="0" applyNumberFormat="1" applyFont="1" applyFill="1" applyAlignment="1">
      <alignment horizontal="right" wrapText="1"/>
    </xf>
    <xf numFmtId="165" fontId="23" fillId="3" borderId="0" xfId="0" applyNumberFormat="1" applyFont="1" applyFill="1" applyAlignment="1"/>
    <xf numFmtId="165" fontId="23" fillId="3" borderId="0" xfId="0" applyNumberFormat="1" applyFont="1" applyFill="1" applyAlignment="1">
      <alignment wrapText="1"/>
    </xf>
    <xf numFmtId="3" fontId="19" fillId="3" borderId="0" xfId="0" applyNumberFormat="1" applyFont="1" applyFill="1" applyAlignment="1">
      <alignment wrapText="1"/>
    </xf>
    <xf numFmtId="1" fontId="4" fillId="3" borderId="0" xfId="0" applyNumberFormat="1" applyFont="1" applyFill="1" applyBorder="1" applyAlignment="1">
      <alignment wrapText="1"/>
    </xf>
    <xf numFmtId="0" fontId="23" fillId="3" borderId="0" xfId="0" applyFont="1" applyFill="1" applyBorder="1" applyAlignment="1"/>
    <xf numFmtId="0" fontId="4" fillId="3" borderId="0" xfId="0" applyFont="1" applyFill="1" applyBorder="1" applyAlignment="1">
      <alignment wrapText="1"/>
    </xf>
    <xf numFmtId="1" fontId="4" fillId="3" borderId="0" xfId="0" applyNumberFormat="1" applyFont="1" applyFill="1" applyAlignment="1">
      <alignment wrapText="1"/>
    </xf>
    <xf numFmtId="2" fontId="4" fillId="3" borderId="0" xfId="0" applyNumberFormat="1" applyFont="1" applyFill="1" applyAlignment="1">
      <alignment vertical="top"/>
    </xf>
    <xf numFmtId="0" fontId="3" fillId="3" borderId="0" xfId="0" applyFont="1" applyFill="1"/>
    <xf numFmtId="0" fontId="8" fillId="2" borderId="0" xfId="0" applyFont="1" applyFill="1" applyBorder="1" applyAlignment="1">
      <alignment vertical="center"/>
    </xf>
    <xf numFmtId="0" fontId="15" fillId="2" borderId="0" xfId="0" applyFont="1" applyFill="1" applyAlignment="1">
      <alignment horizontal="left" wrapText="1"/>
    </xf>
    <xf numFmtId="0" fontId="12" fillId="3" borderId="0" xfId="0" applyFont="1" applyFill="1" applyAlignment="1">
      <alignment horizontal="left" vertical="top"/>
    </xf>
    <xf numFmtId="0" fontId="16" fillId="3" borderId="0" xfId="0" applyFont="1" applyFill="1" applyAlignment="1">
      <alignment horizontal="left"/>
    </xf>
    <xf numFmtId="0" fontId="8" fillId="3" borderId="5" xfId="0" applyFont="1" applyFill="1" applyBorder="1" applyAlignment="1">
      <alignment horizontal="justify" vertical="center"/>
    </xf>
    <xf numFmtId="0" fontId="8" fillId="2" borderId="0" xfId="0" applyFont="1" applyFill="1" applyBorder="1" applyAlignment="1"/>
    <xf numFmtId="0" fontId="8" fillId="3" borderId="5" xfId="0" applyFont="1" applyFill="1" applyBorder="1" applyAlignment="1">
      <alignment vertical="center"/>
    </xf>
    <xf numFmtId="0" fontId="3" fillId="3" borderId="6" xfId="0" applyFont="1" applyFill="1" applyBorder="1" applyAlignment="1">
      <alignment vertical="top" wrapText="1"/>
    </xf>
    <xf numFmtId="0" fontId="3" fillId="3" borderId="6" xfId="0" applyFont="1" applyFill="1" applyBorder="1" applyAlignment="1">
      <alignment vertical="center" wrapText="1"/>
    </xf>
    <xf numFmtId="0" fontId="21" fillId="2" borderId="0" xfId="0" applyFont="1" applyFill="1"/>
    <xf numFmtId="0" fontId="3" fillId="2" borderId="0" xfId="0" applyFont="1" applyFill="1" applyAlignment="1">
      <alignment wrapText="1"/>
    </xf>
    <xf numFmtId="0" fontId="16" fillId="2" borderId="0" xfId="0" applyFont="1" applyFill="1" applyAlignment="1">
      <alignment wrapText="1"/>
    </xf>
    <xf numFmtId="0" fontId="15" fillId="2" borderId="0" xfId="0" applyFont="1" applyFill="1" applyAlignment="1">
      <alignment vertical="top" wrapText="1"/>
    </xf>
    <xf numFmtId="164" fontId="3" fillId="2" borderId="2" xfId="0" applyNumberFormat="1" applyFont="1" applyFill="1" applyBorder="1" applyAlignment="1">
      <alignment horizontal="right" vertical="top" indent="2"/>
    </xf>
    <xf numFmtId="164" fontId="3" fillId="3" borderId="0" xfId="0" applyNumberFormat="1" applyFont="1" applyFill="1" applyBorder="1" applyAlignment="1">
      <alignment horizontal="right" indent="2"/>
    </xf>
    <xf numFmtId="164" fontId="3" fillId="2" borderId="0" xfId="0" applyNumberFormat="1" applyFont="1" applyFill="1" applyBorder="1" applyAlignment="1">
      <alignment horizontal="right" indent="3"/>
    </xf>
    <xf numFmtId="164" fontId="3" fillId="2" borderId="0" xfId="0" applyNumberFormat="1" applyFont="1" applyFill="1" applyBorder="1" applyAlignment="1">
      <alignment horizontal="right" vertical="center" indent="3"/>
    </xf>
    <xf numFmtId="164" fontId="8" fillId="3" borderId="0" xfId="0" applyNumberFormat="1" applyFont="1" applyFill="1" applyAlignment="1">
      <alignment horizontal="right" indent="4"/>
    </xf>
    <xf numFmtId="166" fontId="3" fillId="2" borderId="0" xfId="0" applyNumberFormat="1" applyFont="1" applyFill="1" applyBorder="1" applyAlignment="1">
      <alignment horizontal="right" indent="3"/>
    </xf>
    <xf numFmtId="3" fontId="0" fillId="2" borderId="0" xfId="0" applyNumberFormat="1" applyFill="1"/>
    <xf numFmtId="164" fontId="3" fillId="2" borderId="2" xfId="0" applyNumberFormat="1" applyFont="1" applyFill="1" applyBorder="1" applyAlignment="1">
      <alignment horizontal="right" indent="2"/>
    </xf>
    <xf numFmtId="0" fontId="23" fillId="2" borderId="0" xfId="0" applyFont="1" applyFill="1" applyAlignment="1"/>
    <xf numFmtId="165" fontId="23" fillId="2" borderId="0" xfId="0" applyNumberFormat="1" applyFont="1" applyFill="1" applyAlignment="1">
      <alignment wrapText="1"/>
    </xf>
    <xf numFmtId="165" fontId="4" fillId="2" borderId="0" xfId="0" applyNumberFormat="1" applyFont="1" applyFill="1" applyAlignment="1">
      <alignment wrapText="1"/>
    </xf>
    <xf numFmtId="165" fontId="23" fillId="2" borderId="0" xfId="0" applyNumberFormat="1" applyFont="1" applyFill="1" applyAlignment="1"/>
    <xf numFmtId="0" fontId="27" fillId="3" borderId="0" xfId="0" applyFont="1" applyFill="1" applyBorder="1" applyAlignment="1">
      <alignment horizontal="left" vertical="center" wrapText="1" shrinkToFit="1"/>
    </xf>
    <xf numFmtId="0" fontId="15" fillId="3" borderId="0" xfId="0" applyFont="1" applyFill="1"/>
    <xf numFmtId="0" fontId="8" fillId="3" borderId="6" xfId="0" applyFont="1" applyFill="1" applyBorder="1" applyAlignment="1">
      <alignment vertical="top" wrapText="1"/>
    </xf>
    <xf numFmtId="0" fontId="15" fillId="2" borderId="0" xfId="0" applyFont="1" applyFill="1" applyAlignment="1">
      <alignment horizontal="left"/>
    </xf>
    <xf numFmtId="164" fontId="0" fillId="3" borderId="0" xfId="0" applyNumberFormat="1" applyFill="1"/>
    <xf numFmtId="165" fontId="4" fillId="3" borderId="0" xfId="0" applyNumberFormat="1" applyFont="1" applyFill="1" applyAlignment="1">
      <alignment horizontal="right" wrapText="1"/>
    </xf>
    <xf numFmtId="0" fontId="27" fillId="3" borderId="0" xfId="0" applyFont="1" applyFill="1" applyAlignment="1">
      <alignment horizontal="left" vertical="center"/>
    </xf>
    <xf numFmtId="0" fontId="15" fillId="2" borderId="1" xfId="0" applyFont="1" applyFill="1" applyBorder="1" applyAlignment="1">
      <alignment horizontal="left" vertical="top" wrapText="1"/>
    </xf>
    <xf numFmtId="0" fontId="27" fillId="3" borderId="0" xfId="0" applyFont="1" applyFill="1" applyBorder="1" applyAlignment="1">
      <alignment horizontal="left" vertical="center" wrapText="1" shrinkToFit="1"/>
    </xf>
    <xf numFmtId="0" fontId="12" fillId="2" borderId="0" xfId="0" applyFont="1" applyFill="1" applyBorder="1" applyAlignment="1">
      <alignment wrapText="1"/>
    </xf>
    <xf numFmtId="0" fontId="0" fillId="0" borderId="0" xfId="0" applyAlignment="1"/>
    <xf numFmtId="0" fontId="28" fillId="3" borderId="0" xfId="1" applyFont="1" applyFill="1" applyBorder="1" applyAlignment="1" applyProtection="1">
      <alignment horizontal="left" vertical="center" wrapText="1"/>
    </xf>
    <xf numFmtId="0" fontId="29" fillId="3" borderId="0" xfId="0" applyFont="1" applyFill="1" applyBorder="1" applyAlignment="1">
      <alignment horizontal="left" vertical="center"/>
    </xf>
    <xf numFmtId="0" fontId="15" fillId="2" borderId="0" xfId="0" applyFont="1" applyFill="1" applyAlignment="1">
      <alignment horizontal="left" wrapText="1"/>
    </xf>
    <xf numFmtId="0" fontId="15" fillId="2" borderId="0" xfId="0" applyFont="1" applyFill="1" applyAlignment="1">
      <alignment horizontal="left"/>
    </xf>
    <xf numFmtId="0" fontId="16" fillId="2" borderId="0" xfId="0" applyFont="1" applyFill="1" applyAlignment="1">
      <alignment horizontal="left" wrapText="1"/>
    </xf>
    <xf numFmtId="0" fontId="16" fillId="3" borderId="0" xfId="0" applyFont="1" applyFill="1" applyAlignment="1">
      <alignment horizontal="left"/>
    </xf>
    <xf numFmtId="0" fontId="27" fillId="3" borderId="0" xfId="0" applyFont="1" applyFill="1" applyAlignment="1">
      <alignment horizontal="left" vertical="center" wrapText="1"/>
    </xf>
    <xf numFmtId="0" fontId="12" fillId="2" borderId="0" xfId="0" applyFont="1" applyFill="1" applyAlignment="1">
      <alignment horizontal="left"/>
    </xf>
    <xf numFmtId="0" fontId="15" fillId="2" borderId="7" xfId="0" applyFont="1" applyFill="1" applyBorder="1" applyAlignment="1">
      <alignment horizontal="left"/>
    </xf>
    <xf numFmtId="0" fontId="15" fillId="2" borderId="8" xfId="0" applyFont="1" applyFill="1" applyBorder="1" applyAlignment="1">
      <alignment horizontal="left"/>
    </xf>
    <xf numFmtId="0" fontId="15" fillId="2" borderId="0" xfId="0" applyFont="1" applyFill="1" applyBorder="1" applyAlignment="1">
      <alignment horizontal="left"/>
    </xf>
    <xf numFmtId="0" fontId="12" fillId="2" borderId="3" xfId="0" applyFont="1" applyFill="1" applyBorder="1" applyAlignment="1">
      <alignment horizontal="left"/>
    </xf>
    <xf numFmtId="0" fontId="15" fillId="2" borderId="9" xfId="0" applyFont="1" applyFill="1" applyBorder="1" applyAlignment="1">
      <alignment horizontal="left" vertical="top" wrapText="1"/>
    </xf>
    <xf numFmtId="0" fontId="15" fillId="0" borderId="0" xfId="0" applyFont="1" applyAlignment="1">
      <alignment horizontal="left" wrapText="1"/>
    </xf>
    <xf numFmtId="0" fontId="12" fillId="2" borderId="10" xfId="0" applyFont="1" applyFill="1" applyBorder="1" applyAlignment="1">
      <alignment horizontal="left"/>
    </xf>
    <xf numFmtId="0" fontId="13" fillId="0" borderId="0" xfId="0" applyFont="1" applyAlignment="1">
      <alignment horizontal="left"/>
    </xf>
    <xf numFmtId="0" fontId="17" fillId="2" borderId="0" xfId="0" applyFont="1" applyFill="1" applyAlignment="1">
      <alignment horizontal="left" wrapText="1"/>
    </xf>
    <xf numFmtId="0" fontId="20" fillId="2" borderId="0" xfId="0" applyFont="1" applyFill="1" applyAlignment="1">
      <alignment horizontal="center"/>
    </xf>
    <xf numFmtId="0" fontId="4" fillId="3" borderId="0" xfId="0" applyFont="1" applyFill="1" applyAlignment="1">
      <alignment horizontal="left" wrapText="1"/>
    </xf>
    <xf numFmtId="0" fontId="4" fillId="3" borderId="0" xfId="0" applyFont="1" applyFill="1" applyAlignment="1">
      <alignment horizontal="left"/>
    </xf>
    <xf numFmtId="0" fontId="30" fillId="0" borderId="0" xfId="0" applyFont="1" applyAlignment="1">
      <alignment horizontal="left" vertical="top" wrapText="1"/>
    </xf>
  </cellXfs>
  <cellStyles count="4">
    <cellStyle name="Lien hypertexte" xfId="1" builtinId="8"/>
    <cellStyle name="Normal" xfId="0" builtinId="0"/>
    <cellStyle name="Normal 2" xfId="2" xr:uid="{00000000-0005-0000-0000-000001000000}"/>
    <cellStyle name="Normal 3" xfId="3"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enquetes/hsp.assetdetail.743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tabSelected="1" zoomScale="85" zoomScaleNormal="85" workbookViewId="0">
      <selection activeCell="B5" sqref="B5"/>
    </sheetView>
  </sheetViews>
  <sheetFormatPr baseColWidth="10" defaultColWidth="11.453125" defaultRowHeight="12.5"/>
  <cols>
    <col min="1" max="1" width="149.81640625" style="2" bestFit="1" customWidth="1"/>
    <col min="2" max="16384" width="11.453125" style="2"/>
  </cols>
  <sheetData>
    <row r="1" spans="1:5" s="1" customFormat="1" ht="18">
      <c r="A1" s="1" t="s">
        <v>179</v>
      </c>
    </row>
    <row r="2" spans="1:5">
      <c r="A2" s="2" t="s">
        <v>0</v>
      </c>
    </row>
    <row r="3" spans="1:5">
      <c r="A3" s="3" t="s">
        <v>134</v>
      </c>
    </row>
    <row r="4" spans="1:5">
      <c r="A4" s="2" t="s">
        <v>0</v>
      </c>
    </row>
    <row r="5" spans="1:5">
      <c r="A5" s="4" t="str">
        <f>"Tab.1a   Produits d´exploitation* " &amp; RIGHT(A1,4) &amp; " selon la haute école, le pourvoyeur de fonds et la source de financement (en milliers de francs)"</f>
        <v>Tab.1a   Produits d´exploitation* 2023 selon la haute école, le pourvoyeur de fonds et la source de financement (en milliers de francs)</v>
      </c>
    </row>
    <row r="6" spans="1:5">
      <c r="A6" s="4"/>
    </row>
    <row r="7" spans="1:5">
      <c r="A7" s="4" t="str">
        <f>"Tab.1b   Produits d´exploitation* " &amp; RIGHT(A1,4) &amp; " selon la haute école, le pourvoyeur de fonds et la source de financement (en %)"</f>
        <v>Tab.1b   Produits d´exploitation* 2023 selon la haute école, le pourvoyeur de fonds et la source de financement (en %)</v>
      </c>
      <c r="B7" s="4"/>
      <c r="C7" s="4"/>
      <c r="D7" s="4"/>
      <c r="E7" s="4"/>
    </row>
    <row r="8" spans="1:5">
      <c r="A8" s="2" t="s">
        <v>0</v>
      </c>
    </row>
    <row r="9" spans="1:5">
      <c r="A9" s="3" t="str">
        <f>"Tab.2a  Produits d´exploitation* " &amp; RIGHT(A1,4) &amp; " selon le type de prestations, le pourvoyeur de fonds et la source de financement (en milliers de francs)"</f>
        <v>Tab.2a  Produits d´exploitation* 2023 selon le type de prestations, le pourvoyeur de fonds et la source de financement (en milliers de francs)</v>
      </c>
    </row>
    <row r="10" spans="1:5">
      <c r="A10" s="2" t="s">
        <v>0</v>
      </c>
    </row>
    <row r="11" spans="1:5">
      <c r="A11" s="3" t="str">
        <f>"Tab.2b  Produits d´exploitation* " &amp; RIGHT(A1,4) &amp; " selon le type de prestations, le pourvoyeur de fonds et la source de financement (en %)"</f>
        <v>Tab.2b  Produits d´exploitation* 2023 selon le type de prestations, le pourvoyeur de fonds et la source de financement (en %)</v>
      </c>
    </row>
    <row r="12" spans="1:5">
      <c r="A12" s="2" t="s">
        <v>0</v>
      </c>
    </row>
    <row r="13" spans="1:5">
      <c r="A13" s="3" t="str">
        <f>"Tab.3  Produits d´exploitation* " &amp; RIGHT(A1,4) &amp; " selon le pourvoyeur de fonds, le type de prestations et la haute école "</f>
        <v xml:space="preserve">Tab.3  Produits d´exploitation* 2023 selon le pourvoyeur de fonds, le type de prestations et la haute école </v>
      </c>
    </row>
    <row r="14" spans="1:5">
      <c r="A14" s="2" t="s">
        <v>0</v>
      </c>
    </row>
    <row r="15" spans="1:5">
      <c r="A15" s="3" t="str">
        <f>"Tab.4  Coûts d'exploitation " &amp; RIGHT(A1,4) &amp; " selon la haute école "</f>
        <v xml:space="preserve">Tab.4  Coûts d'exploitation 2023 selon la haute école </v>
      </c>
    </row>
    <row r="16" spans="1:5">
      <c r="A16" s="2" t="s">
        <v>0</v>
      </c>
    </row>
    <row r="17" spans="1:1">
      <c r="A17" s="3" t="str">
        <f>"Tab.5  Coûts d'exploitation " &amp; RIGHT(A1,4) &amp; " selon la nature de coûts et la haute école "</f>
        <v xml:space="preserve">Tab.5  Coûts d'exploitation 2023 selon la nature de coûts et la haute école </v>
      </c>
    </row>
    <row r="19" spans="1:1">
      <c r="A19" s="3" t="str">
        <f>"Tab.6  Coûts de personnel " &amp; RIGHT(A1,4) &amp; " selon le groupe de personnel et la haute école "</f>
        <v xml:space="preserve">Tab.6  Coûts de personnel 2023 selon le groupe de personnel et la haute école </v>
      </c>
    </row>
    <row r="21" spans="1:1">
      <c r="A21" s="3" t="str">
        <f>"Tab.7  Coûts d'exploitation directs et indirects " &amp; RIGHT(A1,4) &amp; " selon la haute école "</f>
        <v xml:space="preserve">Tab.7  Coûts d'exploitation directs et indirects 2023 selon la haute école </v>
      </c>
    </row>
    <row r="23" spans="1:1">
      <c r="A23" s="3" t="str">
        <f>"Tab.8  Coûts d'exploitation " &amp; RIGHT(A1,4) &amp; " selon le type de prestations et la haute école "</f>
        <v xml:space="preserve">Tab.8  Coûts d'exploitation 2023 selon le type de prestations et la haute école </v>
      </c>
    </row>
    <row r="24" spans="1:1">
      <c r="A24" s="4"/>
    </row>
    <row r="25" spans="1:1">
      <c r="A25" s="3" t="str">
        <f>"Tab.9  Coûts d'exploitation* " &amp; RIGHT(A1,4) &amp; " selon la nature de coûts et le type de prestations"</f>
        <v>Tab.9  Coûts d'exploitation* 2023 selon la nature de coûts et le type de prestations</v>
      </c>
    </row>
    <row r="27" spans="1:1">
      <c r="A27" s="3" t="str">
        <f>"Tab.10  Coûts de personnel " &amp; RIGHT(A1,4) &amp; " selon le groupe de personnel et le type de prestations"</f>
        <v>Tab.10  Coûts de personnel 2023 selon le groupe de personnel et le type de prestations</v>
      </c>
    </row>
    <row r="29" spans="1:1">
      <c r="A29" s="3" t="str">
        <f>"Tab 11  Chiffres-clés HEP " &amp; RIGHT(A1,4)</f>
        <v>Tab 11  Chiffres-clés HEP 2023</v>
      </c>
    </row>
    <row r="31" spans="1:1">
      <c r="A31" s="2" t="s">
        <v>0</v>
      </c>
    </row>
    <row r="32" spans="1:1">
      <c r="A32" s="5"/>
    </row>
    <row r="33" spans="1:1">
      <c r="A33" s="5" t="s">
        <v>152</v>
      </c>
    </row>
    <row r="34" spans="1:1">
      <c r="A34" s="5" t="s">
        <v>90</v>
      </c>
    </row>
    <row r="35" spans="1:1">
      <c r="A35" s="5" t="str">
        <f>"© " &amp; VALUE(RIGHT(A1,4))+1 &amp; " BFS/OFS/UST"</f>
        <v>© 2024 BFS/OFS/UST</v>
      </c>
    </row>
    <row r="36" spans="1:1">
      <c r="A36" s="5"/>
    </row>
  </sheetData>
  <phoneticPr fontId="4" type="noConversion"/>
  <hyperlinks>
    <hyperlink ref="A3" location="'Indications gén. et remarques'!A1" display="Indications générales et remarques" xr:uid="{00000000-0004-0000-0300-000000000000}"/>
    <hyperlink ref="A5" location="'Tab 1a'!A1" display="Tab.1a   Produits d´exploitation* 2010 selon le pourvoyeur de fonds, la source de financement et la haute école spécialisée ou la haute école pédagogique (en milliers de francs)" xr:uid="{00000000-0004-0000-0300-000001000000}"/>
    <hyperlink ref="A7" location="'Tab 1b'!A1" display="Tab.1b  Produits d´exploitation* 2010 selon le pourvoyeur de fonds, la source de financement et la haute école spécialisée ou la haute école pédagogique (en %)" xr:uid="{00000000-0004-0000-0300-000002000000}"/>
    <hyperlink ref="A9" location="'Tab 2a'!A1" display="Tab.2a  Produits d´exploitation* 2015 selon le type de prestations, le pourvoyeur de fonds et la source de financement (en milliers de francs)" xr:uid="{00000000-0004-0000-0300-000003000000}"/>
    <hyperlink ref="A11" location="'Tab 2b'!A1" display="Tab.2b  Produits d´exploitation* 2015 selon le type de prestations, le pourvoyeur de fonds et la source de financement (en %)" xr:uid="{00000000-0004-0000-0300-000004000000}"/>
    <hyperlink ref="A13" location="'Tab 3'!A1" display="Tab.3  Produits d´exploitation* 2015 selon le type de prestations, le pourvoyeur de fonds et la haute école " xr:uid="{00000000-0004-0000-0300-000005000000}"/>
    <hyperlink ref="A15" location="'Tab 4'!A1" display="Tab.4  Coûts d'exploitation 2015 selon la haute école " xr:uid="{00000000-0004-0000-0300-000006000000}"/>
    <hyperlink ref="A17" location="'Tab 5'!A1" display="Tab.5  Coûts d'exploitation 2015 selon la nature de coûts et la haute école " xr:uid="{00000000-0004-0000-0300-000007000000}"/>
    <hyperlink ref="A19" location="'Tab 6'!A1" display="Tab.6  Coûts de personnel 2015 selon le groupe de personnel et la haute école " xr:uid="{00000000-0004-0000-0300-000008000000}"/>
    <hyperlink ref="A21" location="'Tab 7'!A1" display="Tab.7  Coûts d'exploitation directs et indirects 2015 selon la haute école " xr:uid="{00000000-0004-0000-0300-000009000000}"/>
    <hyperlink ref="A23" location="'Tab 8'!A1" display="Tab.8  Coûts d'exploitation 2015 selon le type de prestations et la haute école " xr:uid="{00000000-0004-0000-0300-00000A000000}"/>
    <hyperlink ref="A25" location="'Tab 9'!A1" display="Tab.9  Coûts complets* 2015 selon la nature de coûts et le type de prestations" xr:uid="{00000000-0004-0000-0300-00000B000000}"/>
    <hyperlink ref="A27" location="'Tab 10'!A1" display="Tab.10  Coûts de personnel 2015 selon le groupe de personnel et le type de prestations" xr:uid="{00000000-0004-0000-0300-00000C000000}"/>
    <hyperlink ref="A29" location="'Tab 11'!A1" display="Tab 11  Chiffres-clés HEP 2015" xr:uid="{00000000-0004-0000-0300-00000D000000}"/>
  </hyperlinks>
  <pageMargins left="0.78740157499999996" right="0.78740157499999996" top="0.984251969" bottom="0.984251969" header="0.4921259845" footer="0.492125984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100"/>
  <sheetViews>
    <sheetView zoomScale="65" zoomScaleNormal="65" zoomScaleSheetLayoutView="90" workbookViewId="0">
      <selection activeCell="H4" sqref="H4"/>
    </sheetView>
  </sheetViews>
  <sheetFormatPr baseColWidth="10" defaultColWidth="11.453125" defaultRowHeight="11.5"/>
  <cols>
    <col min="1" max="1" width="31.453125" style="38" customWidth="1"/>
    <col min="2" max="2" width="42.1796875" style="38" customWidth="1"/>
    <col min="3" max="3" width="13.7265625" style="38" customWidth="1"/>
    <col min="4" max="4" width="30.81640625" style="38" customWidth="1"/>
    <col min="5" max="5" width="40.453125" style="38" customWidth="1"/>
    <col min="6" max="10" width="13.7265625" style="38" customWidth="1"/>
    <col min="11" max="12" width="11.453125" style="38" customWidth="1"/>
    <col min="13" max="14" width="11.453125" style="38"/>
    <col min="15" max="15" width="11.453125" style="38" customWidth="1"/>
    <col min="16" max="16384" width="11.453125" style="38"/>
  </cols>
  <sheetData>
    <row r="1" spans="1:10" ht="15.5">
      <c r="A1" s="171" t="s">
        <v>134</v>
      </c>
      <c r="B1" s="171"/>
      <c r="C1" s="171"/>
      <c r="D1" s="171"/>
      <c r="E1" s="28" t="s">
        <v>37</v>
      </c>
      <c r="J1" s="42"/>
    </row>
    <row r="2" spans="1:10" ht="15.5">
      <c r="B2" s="41"/>
      <c r="C2" s="41"/>
      <c r="D2" s="41"/>
    </row>
    <row r="3" spans="1:10" ht="15.5">
      <c r="A3" s="37" t="s">
        <v>88</v>
      </c>
      <c r="B3" s="41"/>
      <c r="C3" s="41"/>
      <c r="D3" s="41"/>
    </row>
    <row r="4" spans="1:10" ht="9" customHeight="1">
      <c r="A4" s="37"/>
      <c r="B4" s="41"/>
      <c r="C4" s="41"/>
      <c r="D4" s="41"/>
    </row>
    <row r="5" spans="1:10">
      <c r="A5" s="173" t="s">
        <v>122</v>
      </c>
      <c r="B5" s="173"/>
    </row>
    <row r="6" spans="1:10">
      <c r="A6" s="36"/>
    </row>
    <row r="7" spans="1:10">
      <c r="A7" s="36"/>
      <c r="B7" s="38" t="s">
        <v>119</v>
      </c>
    </row>
    <row r="8" spans="1:10">
      <c r="A8" s="36"/>
      <c r="B8" s="37" t="s">
        <v>75</v>
      </c>
    </row>
    <row r="9" spans="1:10">
      <c r="A9" s="36"/>
      <c r="B9" s="37" t="s">
        <v>76</v>
      </c>
    </row>
    <row r="10" spans="1:10">
      <c r="A10" s="36"/>
      <c r="B10" s="37" t="s">
        <v>77</v>
      </c>
    </row>
    <row r="11" spans="1:10">
      <c r="A11" s="36"/>
      <c r="B11" s="37" t="s">
        <v>78</v>
      </c>
    </row>
    <row r="12" spans="1:10">
      <c r="A12" s="36"/>
      <c r="B12" s="37" t="s">
        <v>79</v>
      </c>
    </row>
    <row r="13" spans="1:10">
      <c r="A13" s="36"/>
      <c r="B13" s="37" t="s">
        <v>181</v>
      </c>
    </row>
    <row r="14" spans="1:10">
      <c r="A14" s="148"/>
      <c r="B14" s="37" t="s">
        <v>180</v>
      </c>
    </row>
    <row r="15" spans="1:10">
      <c r="A15" s="36"/>
      <c r="B15" s="37" t="s">
        <v>174</v>
      </c>
    </row>
    <row r="16" spans="1:10">
      <c r="A16" s="36"/>
      <c r="B16" s="37" t="s">
        <v>175</v>
      </c>
    </row>
    <row r="17" spans="1:13">
      <c r="A17" s="36"/>
      <c r="B17" s="37" t="s">
        <v>176</v>
      </c>
    </row>
    <row r="18" spans="1:13">
      <c r="A18" s="36"/>
      <c r="B18" s="37" t="s">
        <v>80</v>
      </c>
    </row>
    <row r="19" spans="1:13">
      <c r="A19" s="36"/>
      <c r="B19" s="37" t="s">
        <v>81</v>
      </c>
    </row>
    <row r="20" spans="1:13">
      <c r="A20" s="36"/>
      <c r="B20" s="37" t="s">
        <v>82</v>
      </c>
    </row>
    <row r="21" spans="1:13">
      <c r="A21" s="36"/>
      <c r="B21" s="37" t="s">
        <v>83</v>
      </c>
    </row>
    <row r="22" spans="1:13">
      <c r="A22" s="36"/>
      <c r="B22" s="37" t="s">
        <v>84</v>
      </c>
    </row>
    <row r="23" spans="1:13">
      <c r="A23" s="36"/>
      <c r="B23" s="37" t="s">
        <v>85</v>
      </c>
      <c r="C23" s="37"/>
    </row>
    <row r="24" spans="1:13">
      <c r="A24" s="36"/>
      <c r="B24" s="37" t="s">
        <v>86</v>
      </c>
      <c r="C24" s="37"/>
    </row>
    <row r="25" spans="1:13">
      <c r="A25" s="36"/>
      <c r="C25" s="37"/>
    </row>
    <row r="26" spans="1:13" ht="38.25" customHeight="1">
      <c r="A26" s="158" t="s">
        <v>144</v>
      </c>
      <c r="B26" s="158"/>
      <c r="C26" s="158"/>
      <c r="D26" s="158"/>
      <c r="E26" s="158"/>
      <c r="F26" s="158"/>
      <c r="G26" s="158"/>
      <c r="H26" s="158"/>
      <c r="I26" s="158"/>
      <c r="J26" s="158"/>
    </row>
    <row r="27" spans="1:13" ht="15.5">
      <c r="B27" s="41"/>
      <c r="C27" s="41"/>
      <c r="D27" s="41"/>
    </row>
    <row r="28" spans="1:13" ht="3.75" customHeight="1">
      <c r="A28" s="132"/>
      <c r="B28" s="132"/>
      <c r="C28" s="132"/>
      <c r="D28" s="132"/>
      <c r="E28" s="132"/>
      <c r="F28" s="132"/>
      <c r="G28" s="132"/>
      <c r="H28" s="132"/>
      <c r="I28" s="132"/>
      <c r="J28" s="132"/>
      <c r="K28" s="132"/>
      <c r="L28" s="132"/>
      <c r="M28" s="132"/>
    </row>
    <row r="29" spans="1:13" s="43" customFormat="1" ht="13.5" customHeight="1">
      <c r="A29" s="37" t="s">
        <v>136</v>
      </c>
      <c r="B29" s="36"/>
      <c r="C29" s="36"/>
      <c r="D29" s="36"/>
      <c r="E29" s="36"/>
      <c r="F29" s="36"/>
      <c r="G29" s="36"/>
      <c r="H29" s="36"/>
      <c r="I29" s="36"/>
      <c r="J29" s="36"/>
    </row>
    <row r="30" spans="1:13" ht="27.75" customHeight="1">
      <c r="A30" s="158" t="s">
        <v>137</v>
      </c>
      <c r="B30" s="172"/>
      <c r="C30" s="172"/>
      <c r="D30" s="172"/>
      <c r="E30" s="172"/>
      <c r="F30" s="172"/>
      <c r="G30" s="172"/>
      <c r="H30" s="172"/>
      <c r="I30" s="172"/>
      <c r="J30" s="172"/>
    </row>
    <row r="31" spans="1:13" ht="13.5" customHeight="1">
      <c r="A31" s="13"/>
      <c r="B31" s="2"/>
      <c r="C31" s="2"/>
      <c r="D31" s="2"/>
      <c r="E31" s="2"/>
      <c r="F31" s="2"/>
      <c r="G31" s="2"/>
      <c r="H31" s="2"/>
      <c r="I31" s="2"/>
      <c r="J31" s="2"/>
    </row>
    <row r="32" spans="1:13">
      <c r="A32" s="37" t="s">
        <v>133</v>
      </c>
      <c r="B32" s="37"/>
    </row>
    <row r="33" spans="1:11" ht="15.75" customHeight="1">
      <c r="A33" s="158" t="s">
        <v>143</v>
      </c>
      <c r="B33" s="159"/>
      <c r="C33" s="159"/>
      <c r="D33" s="159"/>
      <c r="E33" s="159"/>
      <c r="F33" s="159"/>
      <c r="G33" s="159"/>
      <c r="H33" s="159"/>
      <c r="I33" s="159"/>
      <c r="J33" s="159"/>
    </row>
    <row r="34" spans="1:11" ht="17.25" customHeight="1">
      <c r="A34" s="159" t="s">
        <v>142</v>
      </c>
      <c r="B34" s="159"/>
      <c r="C34" s="159"/>
      <c r="D34" s="159"/>
      <c r="E34" s="159"/>
      <c r="F34" s="159"/>
      <c r="G34" s="159"/>
      <c r="H34" s="159"/>
      <c r="I34" s="159"/>
      <c r="J34" s="159"/>
    </row>
    <row r="35" spans="1:11" ht="13.5" customHeight="1"/>
    <row r="36" spans="1:11">
      <c r="A36" s="37"/>
    </row>
    <row r="37" spans="1:11" ht="15" customHeight="1">
      <c r="A37" s="158"/>
      <c r="B37" s="158"/>
      <c r="C37" s="158"/>
      <c r="D37" s="158"/>
      <c r="E37" s="158"/>
      <c r="F37" s="158"/>
      <c r="G37" s="158"/>
      <c r="H37" s="158"/>
      <c r="I37" s="158"/>
      <c r="J37" s="158"/>
    </row>
    <row r="38" spans="1:11" ht="15" customHeight="1">
      <c r="A38" s="121"/>
      <c r="B38" s="121"/>
      <c r="C38" s="121"/>
      <c r="D38" s="121"/>
      <c r="E38" s="121"/>
      <c r="F38" s="121"/>
      <c r="G38" s="121"/>
      <c r="H38" s="121"/>
      <c r="I38" s="121"/>
      <c r="J38" s="121"/>
    </row>
    <row r="39" spans="1:11" ht="12.75" customHeight="1">
      <c r="A39" s="37" t="s">
        <v>38</v>
      </c>
      <c r="B39" s="129"/>
      <c r="C39" s="129"/>
    </row>
    <row r="40" spans="1:11" ht="17.25" customHeight="1">
      <c r="A40" s="38" t="s">
        <v>159</v>
      </c>
    </row>
    <row r="41" spans="1:11" ht="27" customHeight="1">
      <c r="A41" s="160" t="s">
        <v>160</v>
      </c>
      <c r="B41" s="160"/>
      <c r="C41" s="160"/>
      <c r="D41" s="160"/>
      <c r="E41" s="160"/>
      <c r="F41" s="160"/>
      <c r="G41" s="160"/>
      <c r="H41" s="160"/>
      <c r="I41" s="160"/>
      <c r="J41" s="160"/>
      <c r="K41" s="131"/>
    </row>
    <row r="42" spans="1:11" ht="27" customHeight="1">
      <c r="A42" s="160" t="s">
        <v>55</v>
      </c>
      <c r="B42" s="160"/>
      <c r="C42" s="160"/>
      <c r="D42" s="160"/>
      <c r="E42" s="160"/>
      <c r="F42" s="160"/>
      <c r="G42" s="160"/>
      <c r="H42" s="160"/>
      <c r="I42" s="160"/>
      <c r="J42" s="160"/>
      <c r="K42" s="131"/>
    </row>
    <row r="43" spans="1:11" ht="27" customHeight="1">
      <c r="A43" s="161" t="s">
        <v>56</v>
      </c>
      <c r="B43" s="161"/>
      <c r="C43" s="161"/>
      <c r="D43" s="161"/>
      <c r="E43" s="161"/>
      <c r="F43" s="161"/>
      <c r="G43" s="161"/>
      <c r="H43" s="161"/>
      <c r="I43" s="161"/>
      <c r="J43" s="161"/>
    </row>
    <row r="44" spans="1:11" ht="27" customHeight="1">
      <c r="A44" s="160" t="s">
        <v>57</v>
      </c>
      <c r="B44" s="160"/>
      <c r="C44" s="160"/>
      <c r="D44" s="160"/>
      <c r="E44" s="160"/>
      <c r="F44" s="160"/>
      <c r="G44" s="160"/>
      <c r="H44" s="160"/>
      <c r="I44" s="160"/>
      <c r="J44" s="160"/>
      <c r="K44" s="131"/>
    </row>
    <row r="45" spans="1:11" ht="27" customHeight="1">
      <c r="A45" s="161" t="s">
        <v>58</v>
      </c>
      <c r="B45" s="161"/>
      <c r="C45" s="161"/>
      <c r="D45" s="161"/>
      <c r="E45" s="161"/>
      <c r="F45" s="161"/>
      <c r="G45" s="161"/>
      <c r="H45" s="161"/>
      <c r="I45" s="161"/>
      <c r="J45" s="161"/>
    </row>
    <row r="46" spans="1:11" ht="27" customHeight="1">
      <c r="A46" s="161" t="s">
        <v>161</v>
      </c>
      <c r="B46" s="161"/>
      <c r="C46" s="161"/>
      <c r="D46" s="161"/>
      <c r="E46" s="161"/>
      <c r="F46" s="161"/>
      <c r="G46" s="161"/>
      <c r="H46" s="161"/>
      <c r="I46" s="161"/>
      <c r="J46" s="161"/>
    </row>
    <row r="47" spans="1:11" ht="27" customHeight="1">
      <c r="A47" s="161" t="s">
        <v>162</v>
      </c>
      <c r="B47" s="161"/>
      <c r="C47" s="161"/>
      <c r="D47" s="161"/>
      <c r="E47" s="161"/>
      <c r="F47" s="161"/>
      <c r="G47" s="161"/>
      <c r="H47" s="161"/>
      <c r="I47" s="161"/>
      <c r="J47" s="161"/>
    </row>
    <row r="48" spans="1:11" ht="27" customHeight="1">
      <c r="A48" s="161" t="s">
        <v>39</v>
      </c>
      <c r="B48" s="161"/>
      <c r="C48" s="161"/>
      <c r="D48" s="161"/>
      <c r="E48" s="161"/>
      <c r="F48" s="161"/>
      <c r="G48" s="161"/>
      <c r="H48" s="161"/>
      <c r="I48" s="161"/>
      <c r="J48" s="161"/>
    </row>
    <row r="49" spans="1:11" ht="27" customHeight="1">
      <c r="A49" s="160" t="s">
        <v>163</v>
      </c>
      <c r="B49" s="160"/>
      <c r="C49" s="160"/>
      <c r="D49" s="160"/>
      <c r="E49" s="160"/>
      <c r="F49" s="160"/>
      <c r="G49" s="160"/>
      <c r="H49" s="160"/>
      <c r="I49" s="160"/>
      <c r="J49" s="160"/>
      <c r="K49" s="160"/>
    </row>
    <row r="50" spans="1:11" ht="27" customHeight="1">
      <c r="A50" s="160" t="s">
        <v>59</v>
      </c>
      <c r="B50" s="160"/>
      <c r="C50" s="160"/>
      <c r="D50" s="160"/>
      <c r="E50" s="160"/>
      <c r="F50" s="160"/>
      <c r="G50" s="160"/>
      <c r="H50" s="160"/>
      <c r="I50" s="160"/>
      <c r="J50" s="160"/>
      <c r="K50" s="131"/>
    </row>
    <row r="51" spans="1:11" ht="27" customHeight="1">
      <c r="A51" s="160" t="s">
        <v>74</v>
      </c>
      <c r="B51" s="160"/>
      <c r="C51" s="160"/>
      <c r="D51" s="160"/>
      <c r="E51" s="160"/>
      <c r="F51" s="160"/>
      <c r="G51" s="160"/>
      <c r="H51" s="160"/>
      <c r="I51" s="160"/>
      <c r="J51" s="160"/>
      <c r="K51" s="131"/>
    </row>
    <row r="52" spans="1:11" ht="19.5" customHeight="1">
      <c r="A52" s="40"/>
      <c r="B52" s="40"/>
      <c r="C52" s="40"/>
      <c r="D52" s="40"/>
      <c r="E52" s="40"/>
      <c r="F52" s="40"/>
      <c r="G52" s="40"/>
      <c r="H52" s="40"/>
      <c r="I52" s="40"/>
      <c r="J52" s="40"/>
      <c r="K52" s="40"/>
    </row>
    <row r="53" spans="1:11" ht="12" customHeight="1">
      <c r="A53" s="154" t="s">
        <v>61</v>
      </c>
      <c r="B53" s="155"/>
      <c r="C53" s="155"/>
      <c r="D53" s="155"/>
      <c r="E53" s="43"/>
      <c r="F53" s="43"/>
      <c r="G53" s="43"/>
      <c r="H53" s="43"/>
      <c r="I53" s="43"/>
      <c r="J53" s="43"/>
    </row>
    <row r="54" spans="1:11" ht="18" customHeight="1">
      <c r="A54" s="169" t="s">
        <v>89</v>
      </c>
      <c r="B54" s="169"/>
      <c r="C54" s="169"/>
      <c r="D54" s="169"/>
      <c r="E54" s="169"/>
      <c r="F54" s="169"/>
      <c r="G54" s="169"/>
      <c r="H54" s="169"/>
      <c r="I54" s="169"/>
      <c r="J54" s="169"/>
    </row>
    <row r="55" spans="1:11" ht="22.5" customHeight="1" thickBot="1">
      <c r="A55" s="170" t="s">
        <v>46</v>
      </c>
      <c r="B55" s="170"/>
      <c r="C55" s="170"/>
      <c r="D55" s="170"/>
      <c r="E55" s="170"/>
    </row>
    <row r="56" spans="1:11" ht="15.75" customHeight="1" thickBot="1">
      <c r="A56" s="44" t="s">
        <v>47</v>
      </c>
      <c r="B56" s="167" t="s">
        <v>38</v>
      </c>
      <c r="C56" s="167"/>
      <c r="D56" s="167"/>
      <c r="E56" s="167"/>
    </row>
    <row r="57" spans="1:11" ht="12" customHeight="1">
      <c r="A57" s="168" t="s">
        <v>22</v>
      </c>
      <c r="B57" s="166" t="s">
        <v>48</v>
      </c>
      <c r="C57" s="166"/>
      <c r="D57" s="166"/>
      <c r="E57" s="166"/>
    </row>
    <row r="58" spans="1:11">
      <c r="A58" s="152"/>
      <c r="B58" s="166" t="s">
        <v>49</v>
      </c>
      <c r="C58" s="166"/>
      <c r="D58" s="166"/>
      <c r="E58" s="166"/>
    </row>
    <row r="59" spans="1:11" ht="12.75" customHeight="1">
      <c r="A59" s="152"/>
      <c r="B59" s="166" t="s">
        <v>164</v>
      </c>
      <c r="C59" s="166"/>
      <c r="D59" s="166"/>
      <c r="E59" s="166"/>
    </row>
    <row r="60" spans="1:11">
      <c r="A60" s="152"/>
      <c r="B60" s="166" t="s">
        <v>45</v>
      </c>
      <c r="C60" s="166"/>
      <c r="D60" s="166"/>
      <c r="E60" s="166"/>
    </row>
    <row r="61" spans="1:11">
      <c r="A61" s="152"/>
      <c r="B61" s="38" t="s">
        <v>50</v>
      </c>
    </row>
    <row r="62" spans="1:11">
      <c r="A62" s="152" t="s">
        <v>51</v>
      </c>
      <c r="B62" s="165" t="s">
        <v>40</v>
      </c>
      <c r="C62" s="165"/>
      <c r="D62" s="165"/>
      <c r="E62" s="165"/>
    </row>
    <row r="63" spans="1:11">
      <c r="A63" s="152"/>
      <c r="B63" s="166" t="s">
        <v>41</v>
      </c>
      <c r="C63" s="166"/>
      <c r="D63" s="166"/>
      <c r="E63" s="166"/>
    </row>
    <row r="64" spans="1:11">
      <c r="A64" s="152"/>
      <c r="B64" s="164" t="s">
        <v>135</v>
      </c>
      <c r="C64" s="164"/>
      <c r="D64" s="164"/>
      <c r="E64" s="164"/>
    </row>
    <row r="65" spans="1:9">
      <c r="A65" s="152" t="s">
        <v>52</v>
      </c>
      <c r="B65" s="165" t="s">
        <v>42</v>
      </c>
      <c r="C65" s="165"/>
      <c r="D65" s="165"/>
      <c r="E65" s="165"/>
    </row>
    <row r="66" spans="1:9">
      <c r="A66" s="152"/>
      <c r="B66" s="166" t="s">
        <v>43</v>
      </c>
      <c r="C66" s="166"/>
      <c r="D66" s="166"/>
      <c r="E66" s="166"/>
    </row>
    <row r="67" spans="1:9">
      <c r="A67" s="152"/>
      <c r="B67" s="164" t="s">
        <v>44</v>
      </c>
      <c r="C67" s="164"/>
      <c r="D67" s="164"/>
      <c r="E67" s="164"/>
    </row>
    <row r="68" spans="1:9" ht="13">
      <c r="A68" s="45"/>
      <c r="B68" s="2"/>
    </row>
    <row r="69" spans="1:9" ht="45.5" customHeight="1">
      <c r="A69" s="176" t="s">
        <v>199</v>
      </c>
      <c r="B69" s="176"/>
      <c r="C69" s="176"/>
      <c r="D69" s="176"/>
      <c r="E69" s="176"/>
    </row>
    <row r="71" spans="1:9">
      <c r="A71" s="163" t="s">
        <v>53</v>
      </c>
      <c r="B71" s="163"/>
      <c r="C71" s="163"/>
      <c r="D71" s="163"/>
      <c r="E71" s="163"/>
      <c r="F71" s="163"/>
      <c r="G71" s="163"/>
      <c r="H71" s="163"/>
      <c r="I71" s="163"/>
    </row>
    <row r="72" spans="1:9" ht="9.75" customHeight="1"/>
    <row r="73" spans="1:9">
      <c r="A73" s="36" t="s">
        <v>123</v>
      </c>
    </row>
    <row r="74" spans="1:9">
      <c r="A74" s="36"/>
    </row>
    <row r="75" spans="1:9">
      <c r="A75" s="37" t="s">
        <v>132</v>
      </c>
    </row>
    <row r="76" spans="1:9" ht="50.25" customHeight="1">
      <c r="A76" s="126" t="s">
        <v>125</v>
      </c>
      <c r="B76" s="127" t="s">
        <v>124</v>
      </c>
      <c r="D76" s="126" t="s">
        <v>130</v>
      </c>
      <c r="E76" s="128" t="s">
        <v>129</v>
      </c>
    </row>
    <row r="78" spans="1:9" ht="51" customHeight="1">
      <c r="A78" s="126" t="s">
        <v>131</v>
      </c>
      <c r="B78" s="128" t="s">
        <v>128</v>
      </c>
      <c r="D78" s="126" t="s">
        <v>127</v>
      </c>
      <c r="E78" s="128" t="s">
        <v>126</v>
      </c>
    </row>
    <row r="81" spans="1:10" ht="12">
      <c r="A81" s="122" t="s">
        <v>54</v>
      </c>
      <c r="B81" s="123"/>
    </row>
    <row r="82" spans="1:10" ht="51.5">
      <c r="A82" s="124" t="s">
        <v>120</v>
      </c>
      <c r="B82" s="147" t="s">
        <v>171</v>
      </c>
      <c r="D82" s="124" t="s">
        <v>121</v>
      </c>
      <c r="E82" s="147" t="s">
        <v>172</v>
      </c>
    </row>
    <row r="84" spans="1:10" ht="12">
      <c r="A84" s="122"/>
      <c r="B84" s="123"/>
    </row>
    <row r="85" spans="1:10" ht="78" customHeight="1">
      <c r="A85" s="162" t="s">
        <v>165</v>
      </c>
      <c r="B85" s="162"/>
      <c r="C85" s="162"/>
      <c r="D85" s="162"/>
      <c r="E85" s="162"/>
      <c r="F85" s="162"/>
      <c r="G85" s="162"/>
      <c r="H85" s="162"/>
      <c r="I85" s="162"/>
      <c r="J85" s="162"/>
    </row>
    <row r="86" spans="1:10" ht="39.65" customHeight="1">
      <c r="A86" s="153" t="s">
        <v>170</v>
      </c>
      <c r="B86" s="153"/>
      <c r="C86" s="153"/>
      <c r="D86" s="153"/>
      <c r="E86" s="153"/>
      <c r="F86" s="153"/>
      <c r="G86" s="153"/>
      <c r="H86" s="153"/>
      <c r="I86" s="153"/>
      <c r="J86" s="153"/>
    </row>
    <row r="87" spans="1:10" ht="24.65" customHeight="1">
      <c r="A87" s="153" t="s">
        <v>166</v>
      </c>
      <c r="B87" s="153"/>
      <c r="C87" s="145"/>
      <c r="D87" s="145"/>
      <c r="E87" s="145"/>
      <c r="F87" s="153"/>
      <c r="G87" s="153"/>
      <c r="H87" s="145"/>
      <c r="I87" s="145"/>
      <c r="J87" s="145"/>
    </row>
    <row r="88" spans="1:10">
      <c r="A88" s="151" t="s">
        <v>167</v>
      </c>
      <c r="B88" s="151"/>
      <c r="C88" s="151"/>
      <c r="D88" s="151"/>
      <c r="E88" s="151"/>
      <c r="F88" s="151"/>
      <c r="G88" s="151"/>
      <c r="H88" s="151"/>
      <c r="I88" s="151"/>
      <c r="J88" s="151"/>
    </row>
    <row r="89" spans="1:10">
      <c r="A89" s="146" t="s">
        <v>168</v>
      </c>
      <c r="B89" s="146"/>
      <c r="C89" s="146"/>
      <c r="D89" s="146"/>
      <c r="E89" s="146"/>
      <c r="F89" s="146"/>
      <c r="G89" s="146"/>
      <c r="H89" s="146"/>
      <c r="I89" s="146"/>
      <c r="J89" s="146"/>
    </row>
    <row r="90" spans="1:10">
      <c r="A90" s="156" t="s">
        <v>169</v>
      </c>
      <c r="B90" s="157"/>
      <c r="C90" s="157"/>
      <c r="D90" s="157"/>
      <c r="E90" s="157"/>
      <c r="F90" s="156"/>
      <c r="G90" s="157"/>
      <c r="H90" s="157"/>
      <c r="I90" s="157"/>
      <c r="J90" s="157"/>
    </row>
    <row r="98" spans="1:9" s="35" customFormat="1" ht="12.5">
      <c r="A98" s="38"/>
      <c r="B98" s="38"/>
      <c r="C98" s="38"/>
      <c r="D98" s="38"/>
      <c r="E98" s="38"/>
      <c r="F98" s="38"/>
      <c r="G98" s="38"/>
      <c r="H98" s="38"/>
      <c r="I98" s="38"/>
    </row>
    <row r="99" spans="1:9" s="35" customFormat="1" ht="12.5">
      <c r="A99" s="39"/>
      <c r="B99" s="38"/>
      <c r="C99" s="38"/>
      <c r="D99" s="38"/>
      <c r="E99" s="38"/>
      <c r="F99" s="38"/>
      <c r="G99" s="38"/>
      <c r="H99" s="38"/>
      <c r="I99" s="38"/>
    </row>
    <row r="100" spans="1:9" ht="12.5">
      <c r="A100" s="35"/>
      <c r="B100" s="35"/>
      <c r="C100" s="35"/>
    </row>
  </sheetData>
  <mergeCells count="46">
    <mergeCell ref="A1:D1"/>
    <mergeCell ref="A26:J26"/>
    <mergeCell ref="A37:J37"/>
    <mergeCell ref="A30:J30"/>
    <mergeCell ref="A5:B5"/>
    <mergeCell ref="A34:J34"/>
    <mergeCell ref="A49:K49"/>
    <mergeCell ref="B62:E62"/>
    <mergeCell ref="B66:E66"/>
    <mergeCell ref="B65:E65"/>
    <mergeCell ref="B64:E64"/>
    <mergeCell ref="B63:E63"/>
    <mergeCell ref="B56:E56"/>
    <mergeCell ref="A57:A61"/>
    <mergeCell ref="B57:E57"/>
    <mergeCell ref="A50:J50"/>
    <mergeCell ref="A51:J51"/>
    <mergeCell ref="A54:J54"/>
    <mergeCell ref="B59:E59"/>
    <mergeCell ref="B58:E58"/>
    <mergeCell ref="B60:E60"/>
    <mergeCell ref="A55:E55"/>
    <mergeCell ref="A53:D53"/>
    <mergeCell ref="A90:E90"/>
    <mergeCell ref="F90:J90"/>
    <mergeCell ref="A33:J33"/>
    <mergeCell ref="A41:J41"/>
    <mergeCell ref="A42:J42"/>
    <mergeCell ref="A43:J43"/>
    <mergeCell ref="A44:J44"/>
    <mergeCell ref="A45:J45"/>
    <mergeCell ref="A46:J46"/>
    <mergeCell ref="A47:J47"/>
    <mergeCell ref="A48:J48"/>
    <mergeCell ref="A85:J85"/>
    <mergeCell ref="A71:I71"/>
    <mergeCell ref="B67:E67"/>
    <mergeCell ref="A65:A67"/>
    <mergeCell ref="A88:E88"/>
    <mergeCell ref="F88:J88"/>
    <mergeCell ref="A62:A64"/>
    <mergeCell ref="A86:E86"/>
    <mergeCell ref="F86:J86"/>
    <mergeCell ref="A87:B87"/>
    <mergeCell ref="F87:G87"/>
    <mergeCell ref="A69:E69"/>
  </mergeCells>
  <phoneticPr fontId="4" type="noConversion"/>
  <hyperlinks>
    <hyperlink ref="E1" location="Contenu!A1" display="retour" xr:uid="{00000000-0004-0000-0400-000000000000}"/>
    <hyperlink ref="A90" r:id="rId1" xr:uid="{00000000-0004-0000-0400-000001000000}"/>
  </hyperlinks>
  <pageMargins left="0.78740157480314965" right="0.78740157480314965" top="0.98425196850393704" bottom="0.98425196850393704" header="0.51181102362204722" footer="0.51181102362204722"/>
  <pageSetup paperSize="9" scale="50" fitToHeight="2" orientation="landscape" r:id="rId2"/>
  <headerFooter alignWithMargins="0"/>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34"/>
  <sheetViews>
    <sheetView zoomScale="51" zoomScaleNormal="51" workbookViewId="0">
      <selection activeCell="I2" sqref="I2"/>
    </sheetView>
  </sheetViews>
  <sheetFormatPr baseColWidth="10" defaultColWidth="11.453125" defaultRowHeight="12.5"/>
  <cols>
    <col min="1" max="1" width="2.26953125" style="2" customWidth="1"/>
    <col min="2" max="2" width="50.7265625" style="2" customWidth="1"/>
    <col min="3" max="21" width="15.7265625" style="2" customWidth="1"/>
    <col min="22" max="16384" width="11.453125" style="2"/>
  </cols>
  <sheetData>
    <row r="1" spans="1:21" ht="13">
      <c r="A1" s="7" t="s">
        <v>182</v>
      </c>
      <c r="E1" s="28"/>
      <c r="J1" s="28" t="s">
        <v>37</v>
      </c>
    </row>
    <row r="3" spans="1:21">
      <c r="B3" s="51" t="s">
        <v>11</v>
      </c>
      <c r="C3" s="51"/>
    </row>
    <row r="4" spans="1:21" ht="13">
      <c r="A4" s="8"/>
      <c r="B4" s="9"/>
      <c r="C4" s="9" t="s">
        <v>114</v>
      </c>
      <c r="D4" s="60" t="s">
        <v>67</v>
      </c>
      <c r="E4" s="60" t="s">
        <v>73</v>
      </c>
      <c r="F4" s="61" t="s">
        <v>62</v>
      </c>
      <c r="G4" s="61" t="s">
        <v>72</v>
      </c>
      <c r="H4" s="60" t="s">
        <v>70</v>
      </c>
      <c r="I4" s="60" t="s">
        <v>71</v>
      </c>
      <c r="J4" s="60" t="s">
        <v>63</v>
      </c>
      <c r="K4" s="60" t="s">
        <v>64</v>
      </c>
      <c r="L4" s="60" t="s">
        <v>87</v>
      </c>
      <c r="M4" s="60" t="s">
        <v>178</v>
      </c>
      <c r="N4" s="60" t="s">
        <v>153</v>
      </c>
      <c r="O4" s="60" t="s">
        <v>154</v>
      </c>
      <c r="P4" s="60" t="s">
        <v>155</v>
      </c>
      <c r="Q4" s="60" t="s">
        <v>65</v>
      </c>
      <c r="R4" s="60" t="s">
        <v>69</v>
      </c>
      <c r="S4" s="60" t="s">
        <v>68</v>
      </c>
      <c r="T4" s="60" t="s">
        <v>66</v>
      </c>
      <c r="U4" s="54" t="s">
        <v>14</v>
      </c>
    </row>
    <row r="5" spans="1:21">
      <c r="D5" s="59"/>
      <c r="E5" s="59"/>
      <c r="F5" s="59"/>
      <c r="G5" s="59"/>
      <c r="H5" s="59"/>
      <c r="I5" s="59"/>
      <c r="J5" s="59"/>
      <c r="K5" s="59"/>
      <c r="L5" s="59"/>
      <c r="M5" s="59"/>
      <c r="N5" s="59"/>
      <c r="O5" s="59"/>
      <c r="P5" s="59"/>
      <c r="Q5" s="59"/>
      <c r="R5" s="59"/>
      <c r="S5" s="59"/>
      <c r="T5" s="59"/>
      <c r="U5" s="34"/>
    </row>
    <row r="6" spans="1:21" ht="13">
      <c r="A6" s="7" t="s">
        <v>22</v>
      </c>
      <c r="D6" s="59"/>
      <c r="E6" s="59"/>
      <c r="F6" s="59"/>
      <c r="G6" s="59"/>
      <c r="H6" s="59"/>
      <c r="I6" s="59"/>
      <c r="J6" s="59"/>
      <c r="K6" s="59"/>
      <c r="L6" s="59"/>
      <c r="M6" s="59"/>
      <c r="N6" s="59"/>
      <c r="O6" s="59"/>
      <c r="P6" s="59"/>
      <c r="Q6" s="59"/>
      <c r="R6" s="59"/>
      <c r="S6" s="59"/>
      <c r="T6" s="59"/>
      <c r="U6" s="34"/>
    </row>
    <row r="7" spans="1:21" s="10" customFormat="1" ht="18" customHeight="1">
      <c r="B7" s="11" t="s">
        <v>25</v>
      </c>
      <c r="C7" s="62">
        <v>15</v>
      </c>
      <c r="D7" s="62">
        <v>2763.0099999999998</v>
      </c>
      <c r="E7" s="62">
        <v>507.90000000000003</v>
      </c>
      <c r="F7" s="62">
        <v>776.30000000000007</v>
      </c>
      <c r="G7" s="62">
        <v>2698.26</v>
      </c>
      <c r="H7" s="62">
        <v>508.73</v>
      </c>
      <c r="I7" s="62">
        <v>1327.43</v>
      </c>
      <c r="J7" s="62">
        <v>341.67</v>
      </c>
      <c r="K7" s="62">
        <v>510.57000000000005</v>
      </c>
      <c r="L7" s="62">
        <v>1748.89</v>
      </c>
      <c r="M7" s="62">
        <v>0</v>
      </c>
      <c r="N7" s="62">
        <v>2820.32</v>
      </c>
      <c r="O7" s="62">
        <v>343.56</v>
      </c>
      <c r="P7" s="62">
        <v>163.57999999999998</v>
      </c>
      <c r="Q7" s="62">
        <v>509.94000000000005</v>
      </c>
      <c r="R7" s="62">
        <v>0</v>
      </c>
      <c r="S7" s="62">
        <v>116.45</v>
      </c>
      <c r="T7" s="62">
        <v>2465.59</v>
      </c>
      <c r="U7" s="55">
        <v>17617.2</v>
      </c>
    </row>
    <row r="8" spans="1:21">
      <c r="B8" s="2" t="s">
        <v>26</v>
      </c>
      <c r="C8" s="63">
        <v>15</v>
      </c>
      <c r="D8" s="63">
        <v>98.43</v>
      </c>
      <c r="E8" s="63">
        <v>210.75</v>
      </c>
      <c r="F8" s="63">
        <v>105.45</v>
      </c>
      <c r="G8" s="63">
        <v>0</v>
      </c>
      <c r="H8" s="63">
        <v>0</v>
      </c>
      <c r="I8" s="63">
        <v>0</v>
      </c>
      <c r="J8" s="63">
        <v>0</v>
      </c>
      <c r="K8" s="63">
        <v>15</v>
      </c>
      <c r="L8" s="63">
        <v>0</v>
      </c>
      <c r="M8" s="63">
        <v>0</v>
      </c>
      <c r="N8" s="63">
        <v>0</v>
      </c>
      <c r="O8" s="63">
        <v>0</v>
      </c>
      <c r="P8" s="63">
        <v>0</v>
      </c>
      <c r="Q8" s="63">
        <v>0</v>
      </c>
      <c r="R8" s="63">
        <v>0</v>
      </c>
      <c r="S8" s="63">
        <v>0</v>
      </c>
      <c r="T8" s="63">
        <v>0</v>
      </c>
      <c r="U8" s="133">
        <v>444.63</v>
      </c>
    </row>
    <row r="9" spans="1:21">
      <c r="B9" s="35" t="s">
        <v>177</v>
      </c>
      <c r="C9" s="63">
        <v>0</v>
      </c>
      <c r="D9" s="63">
        <v>1587.08</v>
      </c>
      <c r="E9" s="63">
        <v>10.68</v>
      </c>
      <c r="F9" s="63">
        <v>438.99</v>
      </c>
      <c r="G9" s="63">
        <v>1665.47</v>
      </c>
      <c r="H9" s="63">
        <v>115.4</v>
      </c>
      <c r="I9" s="63">
        <v>526.33000000000004</v>
      </c>
      <c r="J9" s="63">
        <v>0</v>
      </c>
      <c r="K9" s="63">
        <v>311.67</v>
      </c>
      <c r="L9" s="63">
        <v>937.1</v>
      </c>
      <c r="M9" s="63">
        <v>0</v>
      </c>
      <c r="N9" s="63">
        <v>1114.46</v>
      </c>
      <c r="O9" s="63">
        <v>343.56</v>
      </c>
      <c r="P9" s="63">
        <v>110.78</v>
      </c>
      <c r="Q9" s="63">
        <v>411.04</v>
      </c>
      <c r="R9" s="63">
        <v>0</v>
      </c>
      <c r="S9" s="63">
        <v>-33.58</v>
      </c>
      <c r="T9" s="63">
        <v>830.54</v>
      </c>
      <c r="U9" s="133">
        <v>8369.52</v>
      </c>
    </row>
    <row r="10" spans="1:21">
      <c r="B10" s="35" t="s">
        <v>164</v>
      </c>
      <c r="C10" s="63">
        <v>0</v>
      </c>
      <c r="D10" s="63">
        <v>617.27</v>
      </c>
      <c r="E10" s="63">
        <v>144.44999999999999</v>
      </c>
      <c r="F10" s="63">
        <v>66.150000000000006</v>
      </c>
      <c r="G10" s="63">
        <v>0</v>
      </c>
      <c r="H10" s="63">
        <v>163.97</v>
      </c>
      <c r="I10" s="63">
        <v>503.9</v>
      </c>
      <c r="J10" s="63">
        <v>109.68</v>
      </c>
      <c r="K10" s="63">
        <v>183.9</v>
      </c>
      <c r="L10" s="63">
        <v>316.33999999999997</v>
      </c>
      <c r="M10" s="63">
        <v>0</v>
      </c>
      <c r="N10" s="63">
        <v>975.47</v>
      </c>
      <c r="O10" s="63">
        <v>0</v>
      </c>
      <c r="P10" s="63">
        <v>0</v>
      </c>
      <c r="Q10" s="63">
        <v>80.28</v>
      </c>
      <c r="R10" s="63">
        <v>0</v>
      </c>
      <c r="S10" s="63">
        <v>0</v>
      </c>
      <c r="T10" s="63">
        <v>0</v>
      </c>
      <c r="U10" s="133">
        <v>3161.4100000000003</v>
      </c>
    </row>
    <row r="11" spans="1:21">
      <c r="B11" s="2" t="s">
        <v>27</v>
      </c>
      <c r="C11" s="63">
        <v>0</v>
      </c>
      <c r="D11" s="63">
        <v>452.87</v>
      </c>
      <c r="E11" s="63">
        <v>67.849999999999994</v>
      </c>
      <c r="F11" s="63">
        <v>91.35</v>
      </c>
      <c r="G11" s="63">
        <v>1032.79</v>
      </c>
      <c r="H11" s="63">
        <v>229.36</v>
      </c>
      <c r="I11" s="63">
        <v>293.17</v>
      </c>
      <c r="J11" s="63">
        <v>231.99</v>
      </c>
      <c r="K11" s="63">
        <v>0</v>
      </c>
      <c r="L11" s="63">
        <v>495.45</v>
      </c>
      <c r="M11" s="63">
        <v>0</v>
      </c>
      <c r="N11" s="63">
        <v>730.39</v>
      </c>
      <c r="O11" s="63">
        <v>0</v>
      </c>
      <c r="P11" s="63">
        <v>52.8</v>
      </c>
      <c r="Q11" s="63">
        <v>18.62</v>
      </c>
      <c r="R11" s="63">
        <v>0</v>
      </c>
      <c r="S11" s="63">
        <v>150.03</v>
      </c>
      <c r="T11" s="63">
        <v>1615.84</v>
      </c>
      <c r="U11" s="133">
        <v>5462.51</v>
      </c>
    </row>
    <row r="12" spans="1:21">
      <c r="B12" s="2" t="s">
        <v>28</v>
      </c>
      <c r="C12" s="63">
        <v>0</v>
      </c>
      <c r="D12" s="63">
        <v>7.36</v>
      </c>
      <c r="E12" s="63">
        <v>74.17</v>
      </c>
      <c r="F12" s="63">
        <v>74.36</v>
      </c>
      <c r="G12" s="63">
        <v>0</v>
      </c>
      <c r="H12" s="63">
        <v>0</v>
      </c>
      <c r="I12" s="63">
        <v>4.03</v>
      </c>
      <c r="J12" s="63">
        <v>0</v>
      </c>
      <c r="K12" s="63">
        <v>0</v>
      </c>
      <c r="L12" s="63">
        <v>0</v>
      </c>
      <c r="M12" s="63">
        <v>0</v>
      </c>
      <c r="N12" s="63">
        <v>0</v>
      </c>
      <c r="O12" s="63">
        <v>0</v>
      </c>
      <c r="P12" s="63">
        <v>0</v>
      </c>
      <c r="Q12" s="63">
        <v>0</v>
      </c>
      <c r="R12" s="63">
        <v>0</v>
      </c>
      <c r="S12" s="63">
        <v>0</v>
      </c>
      <c r="T12" s="63">
        <v>19.21</v>
      </c>
      <c r="U12" s="133">
        <v>179.13</v>
      </c>
    </row>
    <row r="13" spans="1:21" ht="13">
      <c r="A13" s="7"/>
      <c r="D13" s="134"/>
      <c r="E13" s="134"/>
      <c r="F13" s="134"/>
      <c r="G13" s="134"/>
      <c r="H13" s="134"/>
      <c r="I13" s="134"/>
      <c r="J13" s="134"/>
      <c r="K13" s="134"/>
      <c r="L13" s="134"/>
      <c r="M13" s="134"/>
      <c r="N13" s="134"/>
      <c r="O13" s="134"/>
      <c r="P13" s="134"/>
      <c r="Q13" s="134"/>
      <c r="R13" s="134"/>
      <c r="S13" s="134"/>
      <c r="T13" s="134"/>
      <c r="U13" s="55"/>
    </row>
    <row r="14" spans="1:21" ht="13">
      <c r="A14" s="7" t="s">
        <v>29</v>
      </c>
      <c r="D14" s="65"/>
      <c r="E14" s="65"/>
      <c r="F14" s="65"/>
      <c r="G14" s="65"/>
      <c r="H14" s="65"/>
      <c r="I14" s="65"/>
      <c r="J14" s="65"/>
      <c r="K14" s="65"/>
      <c r="L14" s="65"/>
      <c r="M14" s="65"/>
      <c r="N14" s="65"/>
      <c r="O14" s="65"/>
      <c r="P14" s="65"/>
      <c r="Q14" s="65"/>
      <c r="R14" s="65"/>
      <c r="S14" s="65"/>
      <c r="T14" s="65"/>
      <c r="U14" s="55"/>
    </row>
    <row r="15" spans="1:21" s="10" customFormat="1" ht="18" customHeight="1">
      <c r="B15" s="11" t="s">
        <v>25</v>
      </c>
      <c r="C15" s="62">
        <v>2235.83</v>
      </c>
      <c r="D15" s="62">
        <v>71404.92</v>
      </c>
      <c r="E15" s="62">
        <v>16525.739999999998</v>
      </c>
      <c r="F15" s="62">
        <v>24917.35</v>
      </c>
      <c r="G15" s="62">
        <v>109144.4</v>
      </c>
      <c r="H15" s="62">
        <v>24688.69</v>
      </c>
      <c r="I15" s="62">
        <v>87830.62</v>
      </c>
      <c r="J15" s="62">
        <v>18096.41</v>
      </c>
      <c r="K15" s="62">
        <v>20304.68</v>
      </c>
      <c r="L15" s="62">
        <v>81908.03</v>
      </c>
      <c r="M15" s="62">
        <v>6360.46</v>
      </c>
      <c r="N15" s="62">
        <v>57595.97</v>
      </c>
      <c r="O15" s="62">
        <v>12746.54</v>
      </c>
      <c r="P15" s="62">
        <v>17016.97</v>
      </c>
      <c r="Q15" s="62">
        <v>23835.95</v>
      </c>
      <c r="R15" s="62">
        <v>6132.1</v>
      </c>
      <c r="S15" s="62">
        <v>20299.88</v>
      </c>
      <c r="T15" s="62">
        <v>44257.32</v>
      </c>
      <c r="U15" s="55">
        <v>645301.85999999987</v>
      </c>
    </row>
    <row r="16" spans="1:21" ht="25">
      <c r="B16" s="130" t="s">
        <v>30</v>
      </c>
      <c r="C16" s="63">
        <v>711.17</v>
      </c>
      <c r="D16" s="63">
        <v>45823.09</v>
      </c>
      <c r="E16" s="63">
        <v>11693.22</v>
      </c>
      <c r="F16" s="63">
        <v>16483.98</v>
      </c>
      <c r="G16" s="63">
        <v>45648.7</v>
      </c>
      <c r="H16" s="63">
        <v>9549.7999999999993</v>
      </c>
      <c r="I16" s="63">
        <v>39499.31</v>
      </c>
      <c r="J16" s="63">
        <v>10056.18</v>
      </c>
      <c r="K16" s="63">
        <v>11056.89</v>
      </c>
      <c r="L16" s="63">
        <v>41853.230000000003</v>
      </c>
      <c r="M16" s="63">
        <v>4784.83</v>
      </c>
      <c r="N16" s="63">
        <v>19657.29</v>
      </c>
      <c r="O16" s="63">
        <v>4661.22</v>
      </c>
      <c r="P16" s="63">
        <v>2936.16</v>
      </c>
      <c r="Q16" s="63">
        <v>10453.049999999999</v>
      </c>
      <c r="R16" s="63">
        <v>1660.99</v>
      </c>
      <c r="S16" s="63">
        <v>6811.95</v>
      </c>
      <c r="T16" s="63">
        <v>20654.18</v>
      </c>
      <c r="U16" s="140">
        <v>303995.23999999993</v>
      </c>
    </row>
    <row r="17" spans="1:21" ht="25">
      <c r="B17" s="13" t="s">
        <v>31</v>
      </c>
      <c r="C17" s="63">
        <v>0</v>
      </c>
      <c r="D17" s="63">
        <v>5986.82</v>
      </c>
      <c r="E17" s="63">
        <v>230.09</v>
      </c>
      <c r="F17" s="63">
        <v>1541.07</v>
      </c>
      <c r="G17" s="63">
        <v>18773.18</v>
      </c>
      <c r="H17" s="63">
        <v>1290.96</v>
      </c>
      <c r="I17" s="63">
        <v>11960.15</v>
      </c>
      <c r="J17" s="63">
        <v>945.37</v>
      </c>
      <c r="K17" s="63">
        <v>2302.0500000000002</v>
      </c>
      <c r="L17" s="63">
        <v>18294.91</v>
      </c>
      <c r="M17" s="63">
        <v>1575.63</v>
      </c>
      <c r="N17" s="63">
        <v>26350.33</v>
      </c>
      <c r="O17" s="63">
        <v>2913.02</v>
      </c>
      <c r="P17" s="63">
        <v>6078.58</v>
      </c>
      <c r="Q17" s="63">
        <v>2489.13</v>
      </c>
      <c r="R17" s="63">
        <v>948.55</v>
      </c>
      <c r="S17" s="63">
        <v>5035.66</v>
      </c>
      <c r="T17" s="63">
        <v>8170.79</v>
      </c>
      <c r="U17" s="140">
        <v>114886.29000000001</v>
      </c>
    </row>
    <row r="18" spans="1:21" ht="25">
      <c r="B18" s="13" t="s">
        <v>91</v>
      </c>
      <c r="C18" s="63">
        <v>1524.66</v>
      </c>
      <c r="D18" s="63">
        <v>19595.009999999998</v>
      </c>
      <c r="E18" s="63">
        <v>4602.43</v>
      </c>
      <c r="F18" s="63">
        <v>6892.3</v>
      </c>
      <c r="G18" s="63">
        <v>44722.52</v>
      </c>
      <c r="H18" s="63">
        <v>13847.93</v>
      </c>
      <c r="I18" s="63">
        <v>36371.160000000003</v>
      </c>
      <c r="J18" s="63">
        <v>7094.86</v>
      </c>
      <c r="K18" s="63">
        <v>6945.74</v>
      </c>
      <c r="L18" s="63">
        <v>21759.89</v>
      </c>
      <c r="M18" s="63">
        <v>0</v>
      </c>
      <c r="N18" s="63">
        <v>11588.35</v>
      </c>
      <c r="O18" s="63">
        <v>5172.3</v>
      </c>
      <c r="P18" s="63">
        <v>8002.23</v>
      </c>
      <c r="Q18" s="63">
        <v>10893.77</v>
      </c>
      <c r="R18" s="63">
        <v>3522.56</v>
      </c>
      <c r="S18" s="63">
        <v>8452.27</v>
      </c>
      <c r="T18" s="63">
        <v>15432.35</v>
      </c>
      <c r="U18" s="140">
        <v>226420.33</v>
      </c>
    </row>
    <row r="19" spans="1:21" ht="13">
      <c r="A19" s="7"/>
      <c r="D19" s="63"/>
      <c r="E19" s="63"/>
      <c r="F19" s="63"/>
      <c r="G19" s="63"/>
      <c r="H19" s="63"/>
      <c r="I19" s="63"/>
      <c r="J19" s="63"/>
      <c r="K19" s="63"/>
      <c r="L19" s="63"/>
      <c r="M19" s="63"/>
      <c r="N19" s="63"/>
      <c r="O19" s="63"/>
      <c r="P19" s="63"/>
      <c r="Q19" s="63"/>
      <c r="R19" s="63"/>
      <c r="S19" s="63"/>
      <c r="T19" s="63"/>
      <c r="U19" s="55"/>
    </row>
    <row r="20" spans="1:21" ht="13">
      <c r="A20" s="7" t="s">
        <v>32</v>
      </c>
      <c r="D20" s="65"/>
      <c r="E20" s="65"/>
      <c r="F20" s="65"/>
      <c r="G20" s="65"/>
      <c r="H20" s="65"/>
      <c r="I20" s="65"/>
      <c r="J20" s="65"/>
      <c r="K20" s="65"/>
      <c r="L20" s="65"/>
      <c r="M20" s="65"/>
      <c r="N20" s="65"/>
      <c r="O20" s="65"/>
      <c r="P20" s="65"/>
      <c r="Q20" s="65"/>
      <c r="R20" s="65"/>
      <c r="S20" s="65"/>
      <c r="T20" s="65"/>
      <c r="U20" s="55"/>
    </row>
    <row r="21" spans="1:21" s="10" customFormat="1" ht="18" customHeight="1">
      <c r="B21" s="11" t="s">
        <v>25</v>
      </c>
      <c r="C21" s="62">
        <v>129.94</v>
      </c>
      <c r="D21" s="62">
        <v>29208.46</v>
      </c>
      <c r="E21" s="62">
        <v>3082.99</v>
      </c>
      <c r="F21" s="62">
        <v>5340.45</v>
      </c>
      <c r="G21" s="62">
        <v>23007.25</v>
      </c>
      <c r="H21" s="62">
        <v>1932.4</v>
      </c>
      <c r="I21" s="62">
        <v>6434.3099999999995</v>
      </c>
      <c r="J21" s="62">
        <v>2435.71</v>
      </c>
      <c r="K21" s="62">
        <v>1272.92</v>
      </c>
      <c r="L21" s="62">
        <v>8821.66</v>
      </c>
      <c r="M21" s="62">
        <v>614.88</v>
      </c>
      <c r="N21" s="62">
        <v>11169.53</v>
      </c>
      <c r="O21" s="62">
        <v>3151.83</v>
      </c>
      <c r="P21" s="62">
        <v>2534.5300000000002</v>
      </c>
      <c r="Q21" s="62">
        <v>3331.12</v>
      </c>
      <c r="R21" s="62">
        <v>483.20000000000005</v>
      </c>
      <c r="S21" s="62">
        <v>3062.92</v>
      </c>
      <c r="T21" s="62">
        <v>13320.11</v>
      </c>
      <c r="U21" s="55">
        <v>119334.20999999999</v>
      </c>
    </row>
    <row r="22" spans="1:21">
      <c r="B22" s="2" t="s">
        <v>33</v>
      </c>
      <c r="C22" s="63">
        <v>59.7</v>
      </c>
      <c r="D22" s="63">
        <v>6657.6</v>
      </c>
      <c r="E22" s="63">
        <v>1289</v>
      </c>
      <c r="F22" s="63">
        <v>3444.51</v>
      </c>
      <c r="G22" s="63">
        <v>10400.43</v>
      </c>
      <c r="H22" s="63">
        <v>827.43</v>
      </c>
      <c r="I22" s="63">
        <v>1751.47</v>
      </c>
      <c r="J22" s="63">
        <v>741.19</v>
      </c>
      <c r="K22" s="63">
        <v>999.13</v>
      </c>
      <c r="L22" s="63">
        <v>6340.67</v>
      </c>
      <c r="M22" s="63">
        <v>439.9</v>
      </c>
      <c r="N22" s="63">
        <v>6871.39</v>
      </c>
      <c r="O22" s="63">
        <v>1507.32</v>
      </c>
      <c r="P22" s="63">
        <v>1366.82</v>
      </c>
      <c r="Q22" s="63">
        <v>1798.21</v>
      </c>
      <c r="R22" s="63">
        <v>230.66</v>
      </c>
      <c r="S22" s="63">
        <v>1207.8599999999999</v>
      </c>
      <c r="T22" s="63">
        <v>4262.72</v>
      </c>
      <c r="U22" s="133">
        <v>50196.010000000009</v>
      </c>
    </row>
    <row r="23" spans="1:21">
      <c r="B23" s="2" t="s">
        <v>34</v>
      </c>
      <c r="C23" s="63">
        <v>50.09</v>
      </c>
      <c r="D23" s="63">
        <v>20189.330000000002</v>
      </c>
      <c r="E23" s="63">
        <v>1613.02</v>
      </c>
      <c r="F23" s="63">
        <v>1671.99</v>
      </c>
      <c r="G23" s="63">
        <v>7177.89</v>
      </c>
      <c r="H23" s="63">
        <v>0</v>
      </c>
      <c r="I23" s="63">
        <v>602.28</v>
      </c>
      <c r="J23" s="63">
        <v>43</v>
      </c>
      <c r="K23" s="63">
        <v>0</v>
      </c>
      <c r="L23" s="63">
        <v>2262.83</v>
      </c>
      <c r="M23" s="63">
        <v>174.88</v>
      </c>
      <c r="N23" s="63">
        <v>2942.15</v>
      </c>
      <c r="O23" s="63">
        <v>1466.99</v>
      </c>
      <c r="P23" s="63">
        <v>999.91</v>
      </c>
      <c r="Q23" s="63">
        <v>905.69</v>
      </c>
      <c r="R23" s="63">
        <v>11.24</v>
      </c>
      <c r="S23" s="63">
        <v>1855.06</v>
      </c>
      <c r="T23" s="63">
        <v>5636.95</v>
      </c>
      <c r="U23" s="133">
        <v>47603.299999999996</v>
      </c>
    </row>
    <row r="24" spans="1:21">
      <c r="B24" s="2" t="s">
        <v>35</v>
      </c>
      <c r="C24" s="63">
        <v>20.149999999999999</v>
      </c>
      <c r="D24" s="63">
        <v>2361.5300000000002</v>
      </c>
      <c r="E24" s="63">
        <v>180.97</v>
      </c>
      <c r="F24" s="63">
        <v>223.95</v>
      </c>
      <c r="G24" s="63">
        <v>5428.93</v>
      </c>
      <c r="H24" s="63">
        <v>1104.97</v>
      </c>
      <c r="I24" s="63">
        <v>4080.56</v>
      </c>
      <c r="J24" s="63">
        <v>1651.52</v>
      </c>
      <c r="K24" s="63">
        <v>273.79000000000002</v>
      </c>
      <c r="L24" s="63">
        <v>218.16</v>
      </c>
      <c r="M24" s="63">
        <v>0.1</v>
      </c>
      <c r="N24" s="63">
        <v>1355.99</v>
      </c>
      <c r="O24" s="63">
        <v>177.52</v>
      </c>
      <c r="P24" s="63">
        <v>167.8</v>
      </c>
      <c r="Q24" s="63">
        <v>627.22</v>
      </c>
      <c r="R24" s="63">
        <v>241.3</v>
      </c>
      <c r="S24" s="63">
        <v>0</v>
      </c>
      <c r="T24" s="63">
        <v>3420.44</v>
      </c>
      <c r="U24" s="133">
        <v>21534.9</v>
      </c>
    </row>
    <row r="25" spans="1:21" ht="13">
      <c r="A25" s="7"/>
      <c r="D25" s="66"/>
      <c r="E25" s="66"/>
      <c r="F25" s="66"/>
      <c r="G25" s="66"/>
      <c r="H25" s="66"/>
      <c r="I25" s="66"/>
      <c r="J25" s="66"/>
      <c r="K25" s="66"/>
      <c r="L25" s="66"/>
      <c r="M25" s="66"/>
      <c r="N25" s="66"/>
      <c r="O25" s="66"/>
      <c r="P25" s="66"/>
      <c r="Q25" s="66"/>
      <c r="R25" s="66"/>
      <c r="S25" s="66"/>
      <c r="T25" s="66"/>
      <c r="U25" s="133"/>
    </row>
    <row r="26" spans="1:21" ht="13">
      <c r="A26" s="7" t="s">
        <v>36</v>
      </c>
      <c r="B26" s="12"/>
      <c r="C26" s="62">
        <v>2380.77</v>
      </c>
      <c r="D26" s="62">
        <v>103376.38999999998</v>
      </c>
      <c r="E26" s="62">
        <v>20116.629999999997</v>
      </c>
      <c r="F26" s="62">
        <v>31034.1</v>
      </c>
      <c r="G26" s="62">
        <v>134849.90999999997</v>
      </c>
      <c r="H26" s="62">
        <v>27129.82</v>
      </c>
      <c r="I26" s="62">
        <v>95592.359999999986</v>
      </c>
      <c r="J26" s="62">
        <v>20873.789999999997</v>
      </c>
      <c r="K26" s="62">
        <v>22088.17</v>
      </c>
      <c r="L26" s="62">
        <v>92478.58</v>
      </c>
      <c r="M26" s="62">
        <v>6975.34</v>
      </c>
      <c r="N26" s="62">
        <v>71585.820000000007</v>
      </c>
      <c r="O26" s="62">
        <v>16241.93</v>
      </c>
      <c r="P26" s="62">
        <v>19715.080000000002</v>
      </c>
      <c r="Q26" s="62">
        <v>27677.01</v>
      </c>
      <c r="R26" s="62">
        <v>6615.3</v>
      </c>
      <c r="S26" s="62">
        <v>23479.25</v>
      </c>
      <c r="T26" s="62">
        <v>60043.020000000004</v>
      </c>
      <c r="U26" s="55">
        <v>782253.26999999979</v>
      </c>
    </row>
    <row r="27" spans="1:21" ht="13">
      <c r="A27" s="7"/>
      <c r="B27" s="12"/>
      <c r="C27" s="12"/>
      <c r="D27" s="12"/>
      <c r="E27" s="12"/>
      <c r="F27" s="12"/>
      <c r="G27" s="12"/>
      <c r="H27" s="12"/>
      <c r="I27" s="12"/>
      <c r="J27" s="12"/>
      <c r="K27" s="12"/>
      <c r="L27" s="12"/>
      <c r="M27" s="12"/>
      <c r="N27" s="12"/>
      <c r="O27" s="12"/>
      <c r="P27" s="12"/>
      <c r="Q27" s="12"/>
      <c r="R27" s="12"/>
      <c r="S27" s="12"/>
      <c r="T27" s="12"/>
      <c r="U27" s="12"/>
    </row>
    <row r="29" spans="1:21">
      <c r="A29" s="5" t="s">
        <v>141</v>
      </c>
    </row>
    <row r="30" spans="1:21">
      <c r="B30" s="5"/>
      <c r="C30" s="5"/>
    </row>
    <row r="32" spans="1:21">
      <c r="A32" s="5" t="s">
        <v>173</v>
      </c>
    </row>
    <row r="33" spans="1:5">
      <c r="A33" s="5" t="s">
        <v>90</v>
      </c>
      <c r="E33" s="35"/>
    </row>
    <row r="34" spans="1:5">
      <c r="A34" s="5" t="s">
        <v>183</v>
      </c>
    </row>
  </sheetData>
  <phoneticPr fontId="4" type="noConversion"/>
  <hyperlinks>
    <hyperlink ref="J1" location="Contenu!A1" display="retour" xr:uid="{00000000-0004-0000-0500-000000000000}"/>
  </hyperlinks>
  <pageMargins left="0.78740157499999996" right="0.78740157499999996" top="0.984251969" bottom="0.984251969" header="0.4921259845" footer="0.4921259845"/>
  <pageSetup paperSize="9" scale="51" orientation="landscape"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34"/>
  <sheetViews>
    <sheetView zoomScale="58" zoomScaleNormal="58" workbookViewId="0">
      <selection activeCell="V14" sqref="V14"/>
    </sheetView>
  </sheetViews>
  <sheetFormatPr baseColWidth="10" defaultColWidth="11.453125" defaultRowHeight="12.5"/>
  <cols>
    <col min="1" max="1" width="2.26953125" style="2" customWidth="1"/>
    <col min="2" max="2" width="50.7265625" style="2" customWidth="1"/>
    <col min="3" max="21" width="15.7265625" style="2" customWidth="1"/>
    <col min="22" max="16384" width="11.453125" style="2"/>
  </cols>
  <sheetData>
    <row r="1" spans="1:21" ht="13">
      <c r="A1" s="7" t="s">
        <v>184</v>
      </c>
      <c r="E1" s="28"/>
      <c r="J1" s="28" t="s">
        <v>37</v>
      </c>
    </row>
    <row r="3" spans="1:21">
      <c r="B3" s="51" t="s">
        <v>1</v>
      </c>
      <c r="C3" s="51"/>
    </row>
    <row r="4" spans="1:21" ht="13">
      <c r="A4" s="8"/>
      <c r="B4" s="9"/>
      <c r="C4" s="9" t="s">
        <v>114</v>
      </c>
      <c r="D4" s="60" t="s">
        <v>67</v>
      </c>
      <c r="E4" s="60" t="s">
        <v>73</v>
      </c>
      <c r="F4" s="61" t="s">
        <v>62</v>
      </c>
      <c r="G4" s="61" t="s">
        <v>72</v>
      </c>
      <c r="H4" s="60" t="s">
        <v>70</v>
      </c>
      <c r="I4" s="60" t="s">
        <v>71</v>
      </c>
      <c r="J4" s="60" t="s">
        <v>63</v>
      </c>
      <c r="K4" s="60" t="s">
        <v>64</v>
      </c>
      <c r="L4" s="60" t="s">
        <v>87</v>
      </c>
      <c r="M4" s="60" t="s">
        <v>178</v>
      </c>
      <c r="N4" s="60" t="s">
        <v>153</v>
      </c>
      <c r="O4" s="60" t="s">
        <v>154</v>
      </c>
      <c r="P4" s="60" t="s">
        <v>155</v>
      </c>
      <c r="Q4" s="60" t="s">
        <v>65</v>
      </c>
      <c r="R4" s="60" t="s">
        <v>69</v>
      </c>
      <c r="S4" s="60" t="s">
        <v>68</v>
      </c>
      <c r="T4" s="60" t="s">
        <v>66</v>
      </c>
      <c r="U4" s="54" t="s">
        <v>14</v>
      </c>
    </row>
    <row r="5" spans="1:21">
      <c r="D5" s="59"/>
      <c r="E5" s="59"/>
      <c r="F5" s="59"/>
      <c r="G5" s="59"/>
      <c r="H5" s="59"/>
      <c r="I5" s="59"/>
      <c r="J5" s="59"/>
      <c r="K5" s="59"/>
      <c r="L5" s="59"/>
      <c r="M5" s="59"/>
      <c r="N5" s="59"/>
      <c r="O5" s="59"/>
      <c r="P5" s="59"/>
      <c r="Q5" s="59"/>
      <c r="R5" s="59"/>
      <c r="S5" s="59"/>
      <c r="T5" s="59"/>
      <c r="U5" s="34"/>
    </row>
    <row r="6" spans="1:21" ht="13">
      <c r="A6" s="7" t="s">
        <v>22</v>
      </c>
      <c r="D6" s="59"/>
      <c r="E6" s="59"/>
      <c r="F6" s="59"/>
      <c r="G6" s="59"/>
      <c r="H6" s="59"/>
      <c r="I6" s="59"/>
      <c r="J6" s="59"/>
      <c r="K6" s="59"/>
      <c r="L6" s="59"/>
      <c r="M6" s="59"/>
      <c r="N6" s="59"/>
      <c r="O6" s="59"/>
      <c r="P6" s="59"/>
      <c r="Q6" s="59"/>
      <c r="R6" s="59"/>
      <c r="S6" s="59"/>
      <c r="T6" s="59"/>
      <c r="U6" s="34"/>
    </row>
    <row r="7" spans="1:21" s="10" customFormat="1" ht="18" customHeight="1">
      <c r="B7" s="11" t="s">
        <v>25</v>
      </c>
      <c r="C7" s="62">
        <v>0.63004826169684591</v>
      </c>
      <c r="D7" s="62">
        <v>2.6727669635203943</v>
      </c>
      <c r="E7" s="62">
        <v>2.5247767642989905</v>
      </c>
      <c r="F7" s="62">
        <v>2.501441962228645</v>
      </c>
      <c r="G7" s="62">
        <v>2.000935706964877</v>
      </c>
      <c r="H7" s="62">
        <v>1.8751690943765937</v>
      </c>
      <c r="I7" s="62">
        <v>1.3886360792849974</v>
      </c>
      <c r="J7" s="62">
        <v>1.6368373927303095</v>
      </c>
      <c r="K7" s="62">
        <v>2.3115088302924147</v>
      </c>
      <c r="L7" s="62">
        <v>1.8911298162233892</v>
      </c>
      <c r="M7" s="62">
        <v>0</v>
      </c>
      <c r="N7" s="62">
        <v>3.9397746648707801</v>
      </c>
      <c r="O7" s="62">
        <v>2.1152658581831099</v>
      </c>
      <c r="P7" s="62">
        <v>0.82972019388204354</v>
      </c>
      <c r="Q7" s="62">
        <v>1.8424678099260001</v>
      </c>
      <c r="R7" s="62">
        <v>0</v>
      </c>
      <c r="S7" s="62">
        <v>0.49596984571483327</v>
      </c>
      <c r="T7" s="62">
        <v>4.1063723976575455</v>
      </c>
      <c r="U7" s="55">
        <v>2.2521094734445795</v>
      </c>
    </row>
    <row r="8" spans="1:21">
      <c r="B8" s="2" t="s">
        <v>26</v>
      </c>
      <c r="C8" s="63">
        <v>0.63004826169684591</v>
      </c>
      <c r="D8" s="63">
        <v>9.5215164700566568E-2</v>
      </c>
      <c r="E8" s="63">
        <v>1.0476406833550154</v>
      </c>
      <c r="F8" s="63">
        <v>0.33978752404612994</v>
      </c>
      <c r="G8" s="63">
        <v>0</v>
      </c>
      <c r="H8" s="63">
        <v>0</v>
      </c>
      <c r="I8" s="63">
        <v>0</v>
      </c>
      <c r="J8" s="63">
        <v>0</v>
      </c>
      <c r="K8" s="63">
        <v>6.7909654806170006E-2</v>
      </c>
      <c r="L8" s="63">
        <v>0</v>
      </c>
      <c r="M8" s="63">
        <v>0</v>
      </c>
      <c r="N8" s="63">
        <v>0</v>
      </c>
      <c r="O8" s="63">
        <v>0</v>
      </c>
      <c r="P8" s="63">
        <v>0</v>
      </c>
      <c r="Q8" s="63">
        <v>0</v>
      </c>
      <c r="R8" s="63">
        <v>0</v>
      </c>
      <c r="S8" s="63">
        <v>0</v>
      </c>
      <c r="T8" s="63">
        <v>0</v>
      </c>
      <c r="U8" s="56">
        <v>5.683964734337258E-2</v>
      </c>
    </row>
    <row r="9" spans="1:21">
      <c r="B9" s="35" t="s">
        <v>177</v>
      </c>
      <c r="C9" s="63">
        <v>0</v>
      </c>
      <c r="D9" s="63">
        <v>1.5352441693891614</v>
      </c>
      <c r="E9" s="63">
        <v>5.3090403313079779E-2</v>
      </c>
      <c r="F9" s="63">
        <v>1.4145407793362785</v>
      </c>
      <c r="G9" s="63">
        <v>1.2350545877264585</v>
      </c>
      <c r="H9" s="63">
        <v>0.4253622029191495</v>
      </c>
      <c r="I9" s="63">
        <v>0.55059839510186814</v>
      </c>
      <c r="J9" s="63">
        <v>0</v>
      </c>
      <c r="K9" s="63">
        <v>1.4110268075626005</v>
      </c>
      <c r="L9" s="63">
        <v>1.0133157321403508</v>
      </c>
      <c r="M9" s="63">
        <v>0</v>
      </c>
      <c r="N9" s="63">
        <v>1.5568166991731043</v>
      </c>
      <c r="O9" s="63">
        <v>2.1152658581831099</v>
      </c>
      <c r="P9" s="63">
        <v>0.56190489716501268</v>
      </c>
      <c r="Q9" s="63">
        <v>1.4851315225163413</v>
      </c>
      <c r="R9" s="63">
        <v>0</v>
      </c>
      <c r="S9" s="63">
        <v>-0.14301990055048605</v>
      </c>
      <c r="T9" s="63">
        <v>1.3832415491425978</v>
      </c>
      <c r="U9" s="56">
        <v>1.0699245782635083</v>
      </c>
    </row>
    <row r="10" spans="1:21">
      <c r="B10" s="35" t="s">
        <v>164</v>
      </c>
      <c r="C10" s="63">
        <v>0</v>
      </c>
      <c r="D10" s="63">
        <v>0.59710926256952879</v>
      </c>
      <c r="E10" s="63">
        <v>0.71806261784404246</v>
      </c>
      <c r="F10" s="63">
        <v>0.21315262888242292</v>
      </c>
      <c r="G10" s="63">
        <v>0</v>
      </c>
      <c r="H10" s="63">
        <v>0.60439029820323165</v>
      </c>
      <c r="I10" s="63">
        <v>0.52713417683170505</v>
      </c>
      <c r="J10" s="63">
        <v>0.52544363050504972</v>
      </c>
      <c r="K10" s="63">
        <v>0.83257236792364431</v>
      </c>
      <c r="L10" s="63">
        <v>0.34206840113678216</v>
      </c>
      <c r="M10" s="63">
        <v>0</v>
      </c>
      <c r="N10" s="63">
        <v>1.3626581353681495</v>
      </c>
      <c r="O10" s="63">
        <v>0</v>
      </c>
      <c r="P10" s="63">
        <v>0</v>
      </c>
      <c r="Q10" s="63">
        <v>0.2900602341076583</v>
      </c>
      <c r="R10" s="63">
        <v>0</v>
      </c>
      <c r="S10" s="63">
        <v>0</v>
      </c>
      <c r="T10" s="63">
        <v>0</v>
      </c>
      <c r="U10" s="56">
        <v>0.40414148732161914</v>
      </c>
    </row>
    <row r="11" spans="1:21">
      <c r="B11" s="2" t="s">
        <v>27</v>
      </c>
      <c r="C11" s="63">
        <v>0</v>
      </c>
      <c r="D11" s="63">
        <v>0.43807875279839048</v>
      </c>
      <c r="E11" s="63">
        <v>0.33728313340753396</v>
      </c>
      <c r="F11" s="63">
        <v>0.29435363036144108</v>
      </c>
      <c r="G11" s="63">
        <v>0.76588111923841851</v>
      </c>
      <c r="H11" s="63">
        <v>0.84541659325421259</v>
      </c>
      <c r="I11" s="63">
        <v>0.30668768926721768</v>
      </c>
      <c r="J11" s="63">
        <v>1.1113937622252597</v>
      </c>
      <c r="K11" s="63">
        <v>0</v>
      </c>
      <c r="L11" s="63">
        <v>0.53574568294625624</v>
      </c>
      <c r="M11" s="63">
        <v>0</v>
      </c>
      <c r="N11" s="63">
        <v>1.0202998303295261</v>
      </c>
      <c r="O11" s="63">
        <v>0</v>
      </c>
      <c r="P11" s="63">
        <v>0.2678152967170308</v>
      </c>
      <c r="Q11" s="63">
        <v>6.7276053302000483E-2</v>
      </c>
      <c r="R11" s="63">
        <v>0</v>
      </c>
      <c r="S11" s="63">
        <v>0.63898974626531935</v>
      </c>
      <c r="T11" s="63">
        <v>2.6911371213506579</v>
      </c>
      <c r="U11" s="56">
        <v>0.69830452738152204</v>
      </c>
    </row>
    <row r="12" spans="1:21">
      <c r="B12" s="2" t="s">
        <v>28</v>
      </c>
      <c r="C12" s="63">
        <v>0</v>
      </c>
      <c r="D12" s="63">
        <v>7.1196140627468232E-3</v>
      </c>
      <c r="E12" s="63">
        <v>0.36869992637931909</v>
      </c>
      <c r="F12" s="63">
        <v>0.23960739960237287</v>
      </c>
      <c r="G12" s="63">
        <v>0</v>
      </c>
      <c r="H12" s="63">
        <v>0</v>
      </c>
      <c r="I12" s="63">
        <v>4.2158180842067306E-3</v>
      </c>
      <c r="J12" s="63">
        <v>0</v>
      </c>
      <c r="K12" s="63">
        <v>0</v>
      </c>
      <c r="L12" s="63">
        <v>0</v>
      </c>
      <c r="M12" s="63">
        <v>0</v>
      </c>
      <c r="N12" s="63">
        <v>0</v>
      </c>
      <c r="O12" s="63">
        <v>0</v>
      </c>
      <c r="P12" s="63">
        <v>0</v>
      </c>
      <c r="Q12" s="63">
        <v>0</v>
      </c>
      <c r="R12" s="63">
        <v>0</v>
      </c>
      <c r="S12" s="63">
        <v>0</v>
      </c>
      <c r="T12" s="63">
        <v>3.1993727164289873E-2</v>
      </c>
      <c r="U12" s="56">
        <v>2.2899233134557564E-2</v>
      </c>
    </row>
    <row r="13" spans="1:21" ht="13">
      <c r="A13" s="7"/>
      <c r="C13" s="64"/>
      <c r="D13" s="64"/>
      <c r="E13" s="64"/>
      <c r="F13" s="64"/>
      <c r="G13" s="64"/>
      <c r="H13" s="64"/>
      <c r="I13" s="64"/>
      <c r="J13" s="64"/>
      <c r="K13" s="64"/>
      <c r="L13" s="64"/>
      <c r="M13" s="64"/>
      <c r="N13" s="64"/>
      <c r="O13" s="64"/>
      <c r="P13" s="64"/>
      <c r="Q13" s="64"/>
      <c r="R13" s="64"/>
      <c r="S13" s="64"/>
      <c r="T13" s="64"/>
      <c r="U13" s="55"/>
    </row>
    <row r="14" spans="1:21" ht="13">
      <c r="A14" s="7" t="s">
        <v>29</v>
      </c>
      <c r="C14" s="65"/>
      <c r="D14" s="65"/>
      <c r="E14" s="65"/>
      <c r="F14" s="65"/>
      <c r="G14" s="65"/>
      <c r="H14" s="65"/>
      <c r="I14" s="65"/>
      <c r="J14" s="65"/>
      <c r="K14" s="65"/>
      <c r="L14" s="65"/>
      <c r="M14" s="65"/>
      <c r="N14" s="65"/>
      <c r="O14" s="65"/>
      <c r="P14" s="65"/>
      <c r="Q14" s="65"/>
      <c r="R14" s="65"/>
      <c r="S14" s="65"/>
      <c r="T14" s="65"/>
      <c r="U14" s="55"/>
    </row>
    <row r="15" spans="1:21" s="10" customFormat="1" ht="18" customHeight="1">
      <c r="B15" s="11" t="s">
        <v>25</v>
      </c>
      <c r="C15" s="62">
        <v>93.912053663310616</v>
      </c>
      <c r="D15" s="62">
        <v>69.072754426808672</v>
      </c>
      <c r="E15" s="62">
        <v>82.149644348978939</v>
      </c>
      <c r="F15" s="62">
        <v>80.290229135048222</v>
      </c>
      <c r="G15" s="62">
        <v>80.937688427081639</v>
      </c>
      <c r="H15" s="62">
        <v>91.002041296256294</v>
      </c>
      <c r="I15" s="62">
        <v>91.880376214166091</v>
      </c>
      <c r="J15" s="62">
        <v>86.694414382821719</v>
      </c>
      <c r="K15" s="62">
        <v>91.925587316649597</v>
      </c>
      <c r="L15" s="62">
        <v>88.569731498904929</v>
      </c>
      <c r="M15" s="62">
        <v>91.184945823429402</v>
      </c>
      <c r="N15" s="62">
        <v>80.457233010671658</v>
      </c>
      <c r="O15" s="62">
        <v>78.479220141941255</v>
      </c>
      <c r="P15" s="62">
        <v>86.314486169977499</v>
      </c>
      <c r="Q15" s="62">
        <v>86.121839028132001</v>
      </c>
      <c r="R15" s="62">
        <v>92.695720526657908</v>
      </c>
      <c r="S15" s="62">
        <v>86.458809374234704</v>
      </c>
      <c r="T15" s="62">
        <v>73.709350395766236</v>
      </c>
      <c r="U15" s="55">
        <v>82.49270213980698</v>
      </c>
    </row>
    <row r="16" spans="1:21" ht="25">
      <c r="B16" s="13" t="s">
        <v>30</v>
      </c>
      <c r="C16" s="63">
        <v>29.871428151396394</v>
      </c>
      <c r="D16" s="63">
        <v>44.326455973167569</v>
      </c>
      <c r="E16" s="63">
        <v>58.127131631888652</v>
      </c>
      <c r="F16" s="63">
        <v>53.115701760321713</v>
      </c>
      <c r="G16" s="63">
        <v>33.8514871830467</v>
      </c>
      <c r="H16" s="63">
        <v>35.200380982992144</v>
      </c>
      <c r="I16" s="63">
        <v>41.320572062453529</v>
      </c>
      <c r="J16" s="63">
        <v>48.176109848762501</v>
      </c>
      <c r="K16" s="63">
        <v>50.05797220865287</v>
      </c>
      <c r="L16" s="63">
        <v>45.25721523838277</v>
      </c>
      <c r="M16" s="63">
        <v>68.596369495967224</v>
      </c>
      <c r="N16" s="63">
        <v>27.459753900982065</v>
      </c>
      <c r="O16" s="63">
        <v>28.698682976715205</v>
      </c>
      <c r="P16" s="63">
        <v>14.89296518198252</v>
      </c>
      <c r="Q16" s="63">
        <v>37.767988666405799</v>
      </c>
      <c r="R16" s="63">
        <v>25.108309524889272</v>
      </c>
      <c r="S16" s="63">
        <v>29.012638819383074</v>
      </c>
      <c r="T16" s="63">
        <v>34.398969272365044</v>
      </c>
      <c r="U16" s="57">
        <v>38.861485360105938</v>
      </c>
    </row>
    <row r="17" spans="1:21" ht="25">
      <c r="B17" s="13" t="s">
        <v>31</v>
      </c>
      <c r="C17" s="63">
        <v>0</v>
      </c>
      <c r="D17" s="63">
        <v>5.7912836770562413</v>
      </c>
      <c r="E17" s="63">
        <v>1.1437800466579144</v>
      </c>
      <c r="F17" s="63">
        <v>4.9657312440186763</v>
      </c>
      <c r="G17" s="63">
        <v>13.921536914633464</v>
      </c>
      <c r="H17" s="63">
        <v>4.7584539816334939</v>
      </c>
      <c r="I17" s="63">
        <v>12.51161703717745</v>
      </c>
      <c r="J17" s="63">
        <v>4.5289810810590705</v>
      </c>
      <c r="K17" s="63">
        <v>10.422094723102912</v>
      </c>
      <c r="L17" s="63">
        <v>19.782862150348762</v>
      </c>
      <c r="M17" s="63">
        <v>22.588576327462174</v>
      </c>
      <c r="N17" s="63">
        <v>36.809426783125481</v>
      </c>
      <c r="O17" s="63">
        <v>17.935183811283512</v>
      </c>
      <c r="P17" s="63">
        <v>30.83213458936002</v>
      </c>
      <c r="Q17" s="63">
        <v>8.9934931555106576</v>
      </c>
      <c r="R17" s="63">
        <v>14.338729913987272</v>
      </c>
      <c r="S17" s="63">
        <v>21.447277915606332</v>
      </c>
      <c r="T17" s="63">
        <v>13.60822623512275</v>
      </c>
      <c r="U17" s="57">
        <v>14.686584819261931</v>
      </c>
    </row>
    <row r="18" spans="1:21" ht="25">
      <c r="B18" s="13" t="s">
        <v>91</v>
      </c>
      <c r="C18" s="63">
        <v>64.040625511914214</v>
      </c>
      <c r="D18" s="63">
        <v>18.955014776584868</v>
      </c>
      <c r="E18" s="63">
        <v>22.878732670432377</v>
      </c>
      <c r="F18" s="63">
        <v>22.208796130707835</v>
      </c>
      <c r="G18" s="63">
        <v>33.164664329401482</v>
      </c>
      <c r="H18" s="63">
        <v>51.04320633163065</v>
      </c>
      <c r="I18" s="63">
        <v>38.048187114535104</v>
      </c>
      <c r="J18" s="63">
        <v>33.989323453000154</v>
      </c>
      <c r="K18" s="63">
        <v>31.445520384893815</v>
      </c>
      <c r="L18" s="63">
        <v>23.529654110173404</v>
      </c>
      <c r="M18" s="63">
        <v>0</v>
      </c>
      <c r="N18" s="63">
        <v>16.188052326564115</v>
      </c>
      <c r="O18" s="63">
        <v>31.845353353942542</v>
      </c>
      <c r="P18" s="63">
        <v>40.58938639863495</v>
      </c>
      <c r="Q18" s="63">
        <v>39.360357206215554</v>
      </c>
      <c r="R18" s="63">
        <v>53.248681087781357</v>
      </c>
      <c r="S18" s="63">
        <v>35.998892639245298</v>
      </c>
      <c r="T18" s="63">
        <v>25.702154888278439</v>
      </c>
      <c r="U18" s="57">
        <v>28.944631960439111</v>
      </c>
    </row>
    <row r="19" spans="1:21" ht="13">
      <c r="A19" s="7"/>
      <c r="C19" s="63"/>
      <c r="D19" s="63"/>
      <c r="E19" s="63"/>
      <c r="F19" s="63"/>
      <c r="G19" s="63"/>
      <c r="H19" s="63"/>
      <c r="I19" s="63"/>
      <c r="J19" s="63"/>
      <c r="K19" s="63"/>
      <c r="L19" s="63"/>
      <c r="M19" s="63"/>
      <c r="N19" s="63"/>
      <c r="O19" s="63"/>
      <c r="P19" s="63"/>
      <c r="Q19" s="63"/>
      <c r="R19" s="63"/>
      <c r="S19" s="63"/>
      <c r="T19" s="63"/>
      <c r="U19" s="55"/>
    </row>
    <row r="20" spans="1:21" ht="13">
      <c r="A20" s="7" t="s">
        <v>32</v>
      </c>
      <c r="C20" s="65"/>
      <c r="D20" s="65"/>
      <c r="E20" s="65"/>
      <c r="F20" s="65"/>
      <c r="G20" s="65"/>
      <c r="H20" s="65"/>
      <c r="I20" s="65"/>
      <c r="J20" s="65"/>
      <c r="K20" s="65"/>
      <c r="L20" s="65"/>
      <c r="M20" s="65"/>
      <c r="N20" s="65"/>
      <c r="O20" s="65"/>
      <c r="P20" s="65"/>
      <c r="Q20" s="65"/>
      <c r="R20" s="65"/>
      <c r="S20" s="65"/>
      <c r="T20" s="65"/>
      <c r="U20" s="55"/>
    </row>
    <row r="21" spans="1:21" s="10" customFormat="1" ht="18" customHeight="1">
      <c r="B21" s="11" t="s">
        <v>25</v>
      </c>
      <c r="C21" s="62">
        <v>5.4578980749925448</v>
      </c>
      <c r="D21" s="62">
        <v>28.254478609670937</v>
      </c>
      <c r="E21" s="62">
        <v>15.325578886722081</v>
      </c>
      <c r="F21" s="62">
        <v>17.208328902723135</v>
      </c>
      <c r="G21" s="62">
        <v>17.061375865953494</v>
      </c>
      <c r="H21" s="62">
        <v>7.1227896093671097</v>
      </c>
      <c r="I21" s="62">
        <v>6.7309877065489339</v>
      </c>
      <c r="J21" s="62">
        <v>11.668748224447981</v>
      </c>
      <c r="K21" s="62">
        <v>5.7629038530579955</v>
      </c>
      <c r="L21" s="62">
        <v>9.5391386848716753</v>
      </c>
      <c r="M21" s="62">
        <v>8.8150541765706034</v>
      </c>
      <c r="N21" s="62">
        <v>15.602992324457553</v>
      </c>
      <c r="O21" s="62">
        <v>19.405513999875627</v>
      </c>
      <c r="P21" s="62">
        <v>12.855793636140456</v>
      </c>
      <c r="Q21" s="62">
        <v>12.035693161941989</v>
      </c>
      <c r="R21" s="62">
        <v>7.3042794733421008</v>
      </c>
      <c r="S21" s="62">
        <v>13.045220780050471</v>
      </c>
      <c r="T21" s="62">
        <v>22.184277206576219</v>
      </c>
      <c r="U21" s="55">
        <v>15.255188386748456</v>
      </c>
    </row>
    <row r="22" spans="1:21">
      <c r="B22" s="2" t="s">
        <v>33</v>
      </c>
      <c r="C22" s="63">
        <v>2.5075920815534469</v>
      </c>
      <c r="D22" s="63">
        <v>6.4401552424107678</v>
      </c>
      <c r="E22" s="63">
        <v>6.4076338830112212</v>
      </c>
      <c r="F22" s="63">
        <v>11.099113555733856</v>
      </c>
      <c r="G22" s="63">
        <v>7.7125969160824814</v>
      </c>
      <c r="H22" s="63">
        <v>3.0498912267018357</v>
      </c>
      <c r="I22" s="63">
        <v>1.8322280148748291</v>
      </c>
      <c r="J22" s="63">
        <v>3.5508165982315627</v>
      </c>
      <c r="K22" s="63">
        <v>4.5233715604325759</v>
      </c>
      <c r="L22" s="63">
        <v>6.8563660903962846</v>
      </c>
      <c r="M22" s="63">
        <v>6.3065026220944063</v>
      </c>
      <c r="N22" s="63">
        <v>9.5988144020701291</v>
      </c>
      <c r="O22" s="63">
        <v>9.2804241860419285</v>
      </c>
      <c r="P22" s="63">
        <v>6.9328656033858334</v>
      </c>
      <c r="Q22" s="63">
        <v>6.4971252313743424</v>
      </c>
      <c r="R22" s="63">
        <v>3.4867655283962935</v>
      </c>
      <c r="S22" s="63">
        <v>5.1443721583951785</v>
      </c>
      <c r="T22" s="63">
        <v>7.0994430326789022</v>
      </c>
      <c r="U22" s="56">
        <v>6.4168488551029039</v>
      </c>
    </row>
    <row r="23" spans="1:21">
      <c r="B23" s="2" t="s">
        <v>34</v>
      </c>
      <c r="C23" s="63">
        <v>2.1039411618930011</v>
      </c>
      <c r="D23" s="63">
        <v>19.529923612151677</v>
      </c>
      <c r="E23" s="63">
        <v>8.0183410442007439</v>
      </c>
      <c r="F23" s="63">
        <v>5.3875897802739567</v>
      </c>
      <c r="G23" s="63">
        <v>5.3228734079244111</v>
      </c>
      <c r="H23" s="63">
        <v>0</v>
      </c>
      <c r="I23" s="63">
        <v>0.6300503513042256</v>
      </c>
      <c r="J23" s="63">
        <v>0.20599996454884334</v>
      </c>
      <c r="K23" s="63">
        <v>0</v>
      </c>
      <c r="L23" s="63">
        <v>2.4468693182788921</v>
      </c>
      <c r="M23" s="63">
        <v>2.5071179326025685</v>
      </c>
      <c r="N23" s="63">
        <v>4.1099620008543587</v>
      </c>
      <c r="O23" s="63">
        <v>9.0321162571196894</v>
      </c>
      <c r="P23" s="63">
        <v>5.0718029041728458</v>
      </c>
      <c r="Q23" s="63">
        <v>3.2723549256223854</v>
      </c>
      <c r="R23" s="63">
        <v>0.16990915000075582</v>
      </c>
      <c r="S23" s="63">
        <v>7.9008486216552916</v>
      </c>
      <c r="T23" s="63">
        <v>9.3881853377794791</v>
      </c>
      <c r="U23" s="56">
        <v>6.0854076071807288</v>
      </c>
    </row>
    <row r="24" spans="1:21">
      <c r="B24" s="2" t="s">
        <v>35</v>
      </c>
      <c r="C24" s="63">
        <v>0.84636483154609632</v>
      </c>
      <c r="D24" s="63">
        <v>2.2843997551084927</v>
      </c>
      <c r="E24" s="63">
        <v>0.89960395951011685</v>
      </c>
      <c r="F24" s="63">
        <v>0.72162556671532285</v>
      </c>
      <c r="G24" s="63">
        <v>4.0259055419465994</v>
      </c>
      <c r="H24" s="63">
        <v>4.072898382665274</v>
      </c>
      <c r="I24" s="63">
        <v>4.2687093403698793</v>
      </c>
      <c r="J24" s="63">
        <v>7.9119316616675759</v>
      </c>
      <c r="K24" s="63">
        <v>1.2395322926254191</v>
      </c>
      <c r="L24" s="63">
        <v>0.23590327619649867</v>
      </c>
      <c r="M24" s="63">
        <v>1.4336218736290991E-3</v>
      </c>
      <c r="N24" s="63">
        <v>1.8942159215330632</v>
      </c>
      <c r="O24" s="63">
        <v>1.0929735567140113</v>
      </c>
      <c r="P24" s="63">
        <v>0.85112512858177591</v>
      </c>
      <c r="Q24" s="63">
        <v>2.2662130049452598</v>
      </c>
      <c r="R24" s="63">
        <v>3.6476047949450514</v>
      </c>
      <c r="S24" s="63">
        <v>0</v>
      </c>
      <c r="T24" s="63">
        <v>5.6966488361178369</v>
      </c>
      <c r="U24" s="56">
        <v>2.7529319244648227</v>
      </c>
    </row>
    <row r="25" spans="1:21" ht="13">
      <c r="A25" s="7"/>
      <c r="C25" s="66"/>
      <c r="D25" s="66"/>
      <c r="E25" s="66"/>
      <c r="F25" s="66"/>
      <c r="G25" s="66"/>
      <c r="H25" s="66"/>
      <c r="I25" s="66"/>
      <c r="J25" s="66"/>
      <c r="K25" s="66"/>
      <c r="L25" s="66"/>
      <c r="M25" s="66"/>
      <c r="N25" s="66"/>
      <c r="O25" s="66"/>
      <c r="P25" s="66"/>
      <c r="Q25" s="66"/>
      <c r="R25" s="66"/>
      <c r="S25" s="66"/>
      <c r="T25" s="66"/>
      <c r="U25" s="56"/>
    </row>
    <row r="26" spans="1:21" ht="13">
      <c r="A26" s="7" t="s">
        <v>36</v>
      </c>
      <c r="B26" s="12"/>
      <c r="C26" s="62">
        <v>100</v>
      </c>
      <c r="D26" s="62">
        <v>100</v>
      </c>
      <c r="E26" s="62">
        <v>100.00000000000001</v>
      </c>
      <c r="F26" s="62">
        <v>100</v>
      </c>
      <c r="G26" s="62">
        <v>100.00000000000001</v>
      </c>
      <c r="H26" s="62">
        <v>99.999999999999986</v>
      </c>
      <c r="I26" s="62">
        <v>100.00000000000001</v>
      </c>
      <c r="J26" s="62">
        <v>100.00000000000001</v>
      </c>
      <c r="K26" s="62">
        <v>100</v>
      </c>
      <c r="L26" s="62">
        <v>99.999999999999986</v>
      </c>
      <c r="M26" s="62">
        <v>100</v>
      </c>
      <c r="N26" s="62">
        <v>100</v>
      </c>
      <c r="O26" s="62">
        <v>99.999999999999986</v>
      </c>
      <c r="P26" s="62">
        <v>100</v>
      </c>
      <c r="Q26" s="62">
        <v>100</v>
      </c>
      <c r="R26" s="62">
        <v>100.00000000000001</v>
      </c>
      <c r="S26" s="62">
        <v>100.00000000000001</v>
      </c>
      <c r="T26" s="62">
        <v>100</v>
      </c>
      <c r="U26" s="55">
        <v>100.00000000000001</v>
      </c>
    </row>
    <row r="27" spans="1:21" ht="13">
      <c r="A27" s="7"/>
      <c r="B27" s="12"/>
      <c r="C27" s="12"/>
      <c r="D27" s="12"/>
      <c r="E27" s="12"/>
      <c r="F27" s="12"/>
      <c r="G27" s="12"/>
      <c r="H27" s="12"/>
      <c r="I27" s="12"/>
      <c r="J27" s="12"/>
      <c r="K27" s="12"/>
      <c r="L27" s="12"/>
      <c r="M27" s="12"/>
      <c r="N27" s="12"/>
      <c r="O27" s="12"/>
      <c r="P27" s="12"/>
      <c r="Q27" s="12"/>
      <c r="R27" s="12"/>
      <c r="S27" s="12"/>
      <c r="T27" s="12"/>
      <c r="U27" s="12"/>
    </row>
    <row r="29" spans="1:21">
      <c r="A29" s="5" t="s">
        <v>141</v>
      </c>
    </row>
    <row r="30" spans="1:21">
      <c r="B30" s="5"/>
      <c r="C30" s="5"/>
    </row>
    <row r="32" spans="1:21">
      <c r="A32" s="5" t="s">
        <v>173</v>
      </c>
    </row>
    <row r="33" spans="1:1">
      <c r="A33" s="5" t="s">
        <v>90</v>
      </c>
    </row>
    <row r="34" spans="1:1">
      <c r="A34" s="5" t="s">
        <v>183</v>
      </c>
    </row>
  </sheetData>
  <phoneticPr fontId="4" type="noConversion"/>
  <hyperlinks>
    <hyperlink ref="J1" location="Contenu!A1" display="retour" xr:uid="{00000000-0004-0000-0600-000000000000}"/>
  </hyperlinks>
  <pageMargins left="0.78740157499999996" right="0.78740157499999996" top="0.984251969" bottom="0.984251969" header="0.4921259845" footer="0.4921259845"/>
  <pageSetup paperSize="9" scale="3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4"/>
  <sheetViews>
    <sheetView zoomScale="53" zoomScaleNormal="53" workbookViewId="0">
      <selection activeCell="K15" sqref="K15"/>
    </sheetView>
  </sheetViews>
  <sheetFormatPr baseColWidth="10" defaultColWidth="11.453125" defaultRowHeight="12.5"/>
  <cols>
    <col min="1" max="1" width="2.26953125" style="2" customWidth="1"/>
    <col min="2" max="2" width="50.7265625" style="2" customWidth="1"/>
    <col min="3" max="7" width="15.7265625" style="2" customWidth="1"/>
    <col min="8" max="16384" width="11.453125" style="2"/>
  </cols>
  <sheetData>
    <row r="1" spans="1:9" ht="13">
      <c r="A1" s="7" t="s">
        <v>185</v>
      </c>
      <c r="E1" s="28"/>
      <c r="I1" s="28" t="s">
        <v>37</v>
      </c>
    </row>
    <row r="3" spans="1:9">
      <c r="B3" s="51" t="s">
        <v>11</v>
      </c>
      <c r="C3" s="51"/>
    </row>
    <row r="4" spans="1:9" ht="26">
      <c r="A4" s="8"/>
      <c r="B4" s="9"/>
      <c r="C4" s="61" t="s">
        <v>15</v>
      </c>
      <c r="D4" s="61" t="s">
        <v>17</v>
      </c>
      <c r="E4" s="61" t="s">
        <v>16</v>
      </c>
      <c r="F4" s="61" t="s">
        <v>9</v>
      </c>
      <c r="G4" s="61" t="s">
        <v>5</v>
      </c>
    </row>
    <row r="5" spans="1:9">
      <c r="D5" s="59"/>
      <c r="E5" s="59"/>
      <c r="F5" s="59"/>
      <c r="G5" s="59"/>
    </row>
    <row r="6" spans="1:9" ht="13">
      <c r="A6" s="7" t="s">
        <v>22</v>
      </c>
      <c r="D6" s="59"/>
      <c r="E6" s="59"/>
      <c r="F6" s="59"/>
      <c r="G6" s="59"/>
    </row>
    <row r="7" spans="1:9" s="10" customFormat="1" ht="18" customHeight="1">
      <c r="B7" s="11" t="s">
        <v>25</v>
      </c>
      <c r="C7" s="62">
        <v>932.45</v>
      </c>
      <c r="D7" s="62">
        <v>15310.169999999998</v>
      </c>
      <c r="E7" s="62">
        <v>280.86</v>
      </c>
      <c r="F7" s="62">
        <v>1093.71</v>
      </c>
      <c r="G7" s="62">
        <v>17617.189999999999</v>
      </c>
    </row>
    <row r="8" spans="1:9">
      <c r="B8" s="2" t="s">
        <v>26</v>
      </c>
      <c r="C8" s="63">
        <v>0</v>
      </c>
      <c r="D8" s="63">
        <v>444.63</v>
      </c>
      <c r="E8" s="63">
        <v>0</v>
      </c>
      <c r="F8" s="63">
        <v>0</v>
      </c>
      <c r="G8" s="63">
        <v>444.63</v>
      </c>
    </row>
    <row r="9" spans="1:9">
      <c r="B9" s="35" t="s">
        <v>177</v>
      </c>
      <c r="C9" s="63">
        <v>0</v>
      </c>
      <c r="D9" s="63">
        <v>8369.51</v>
      </c>
      <c r="E9" s="63">
        <v>0</v>
      </c>
      <c r="F9" s="63">
        <v>0</v>
      </c>
      <c r="G9" s="63">
        <v>8369.51</v>
      </c>
    </row>
    <row r="10" spans="1:9">
      <c r="B10" s="35" t="s">
        <v>164</v>
      </c>
      <c r="C10" s="63">
        <v>314.26</v>
      </c>
      <c r="D10" s="63">
        <v>2734.99</v>
      </c>
      <c r="E10" s="63">
        <v>30.15</v>
      </c>
      <c r="F10" s="63">
        <v>82</v>
      </c>
      <c r="G10" s="63">
        <v>3161.4</v>
      </c>
    </row>
    <row r="11" spans="1:9">
      <c r="B11" s="2" t="s">
        <v>27</v>
      </c>
      <c r="C11" s="63">
        <v>618.19000000000005</v>
      </c>
      <c r="D11" s="63">
        <v>3581.91</v>
      </c>
      <c r="E11" s="63">
        <v>250.71</v>
      </c>
      <c r="F11" s="63">
        <v>1011.71</v>
      </c>
      <c r="G11" s="63">
        <v>5462.52</v>
      </c>
    </row>
    <row r="12" spans="1:9">
      <c r="B12" s="2" t="s">
        <v>28</v>
      </c>
      <c r="C12" s="63">
        <v>0</v>
      </c>
      <c r="D12" s="63">
        <v>179.13</v>
      </c>
      <c r="E12" s="63">
        <v>0</v>
      </c>
      <c r="F12" s="63">
        <v>0</v>
      </c>
      <c r="G12" s="63">
        <v>179.13</v>
      </c>
    </row>
    <row r="13" spans="1:9" ht="13">
      <c r="A13" s="7"/>
      <c r="D13" s="134"/>
      <c r="E13" s="134"/>
      <c r="F13" s="134"/>
      <c r="G13" s="134"/>
    </row>
    <row r="14" spans="1:9" ht="13">
      <c r="A14" s="7" t="s">
        <v>29</v>
      </c>
      <c r="D14" s="65"/>
      <c r="E14" s="65"/>
      <c r="F14" s="65"/>
      <c r="G14" s="65"/>
    </row>
    <row r="15" spans="1:9" s="10" customFormat="1" ht="18" customHeight="1">
      <c r="B15" s="11" t="s">
        <v>25</v>
      </c>
      <c r="C15" s="62">
        <v>474185.05</v>
      </c>
      <c r="D15" s="62">
        <v>87047.78</v>
      </c>
      <c r="E15" s="62">
        <v>56251.79</v>
      </c>
      <c r="F15" s="62">
        <v>27817.24</v>
      </c>
      <c r="G15" s="62">
        <v>645301.86</v>
      </c>
    </row>
    <row r="16" spans="1:9" ht="25">
      <c r="B16" s="130" t="s">
        <v>30</v>
      </c>
      <c r="C16" s="63">
        <v>303995.24</v>
      </c>
      <c r="D16" s="63">
        <v>0</v>
      </c>
      <c r="E16" s="63">
        <v>0</v>
      </c>
      <c r="F16" s="63">
        <v>0</v>
      </c>
      <c r="G16" s="63">
        <v>303995.24</v>
      </c>
    </row>
    <row r="17" spans="1:7" ht="25">
      <c r="B17" s="13" t="s">
        <v>31</v>
      </c>
      <c r="C17" s="63">
        <v>114886.3</v>
      </c>
      <c r="D17" s="63">
        <v>0</v>
      </c>
      <c r="E17" s="63">
        <v>0</v>
      </c>
      <c r="F17" s="63">
        <v>0</v>
      </c>
      <c r="G17" s="63">
        <v>114886.3</v>
      </c>
    </row>
    <row r="18" spans="1:7" ht="25">
      <c r="B18" s="13" t="s">
        <v>91</v>
      </c>
      <c r="C18" s="63">
        <v>55303.51</v>
      </c>
      <c r="D18" s="63">
        <v>87047.78</v>
      </c>
      <c r="E18" s="63">
        <v>56251.79</v>
      </c>
      <c r="F18" s="63">
        <v>27817.24</v>
      </c>
      <c r="G18" s="63">
        <v>226420.32</v>
      </c>
    </row>
    <row r="19" spans="1:7" ht="13">
      <c r="A19" s="7"/>
      <c r="D19" s="63"/>
      <c r="E19" s="63"/>
      <c r="F19" s="63"/>
      <c r="G19" s="63"/>
    </row>
    <row r="20" spans="1:7" ht="13">
      <c r="A20" s="7" t="s">
        <v>32</v>
      </c>
      <c r="D20" s="65"/>
      <c r="E20" s="65"/>
      <c r="F20" s="65"/>
      <c r="G20" s="65"/>
    </row>
    <row r="21" spans="1:7" s="10" customFormat="1" ht="18" customHeight="1">
      <c r="B21" s="11" t="s">
        <v>25</v>
      </c>
      <c r="C21" s="62">
        <v>42271.6</v>
      </c>
      <c r="D21" s="62">
        <v>16224.37</v>
      </c>
      <c r="E21" s="62">
        <v>40434.269999999997</v>
      </c>
      <c r="F21" s="62">
        <v>20403.93</v>
      </c>
      <c r="G21" s="62">
        <v>119334.16999999998</v>
      </c>
    </row>
    <row r="22" spans="1:7">
      <c r="B22" s="2" t="s">
        <v>33</v>
      </c>
      <c r="C22" s="63">
        <v>30894.9</v>
      </c>
      <c r="D22" s="63">
        <v>31.76</v>
      </c>
      <c r="E22" s="63">
        <v>18938.849999999999</v>
      </c>
      <c r="F22" s="63">
        <v>330.51</v>
      </c>
      <c r="G22" s="63">
        <v>50196.02</v>
      </c>
    </row>
    <row r="23" spans="1:7">
      <c r="B23" s="2" t="s">
        <v>34</v>
      </c>
      <c r="C23" s="63">
        <v>2076.38</v>
      </c>
      <c r="D23" s="63">
        <v>13377.09</v>
      </c>
      <c r="E23" s="63">
        <v>16351.66</v>
      </c>
      <c r="F23" s="63">
        <v>15798.15</v>
      </c>
      <c r="G23" s="63">
        <v>47603.28</v>
      </c>
    </row>
    <row r="24" spans="1:7">
      <c r="B24" s="2" t="s">
        <v>35</v>
      </c>
      <c r="C24" s="63">
        <v>9300.32</v>
      </c>
      <c r="D24" s="63">
        <v>2815.52</v>
      </c>
      <c r="E24" s="63">
        <v>5143.76</v>
      </c>
      <c r="F24" s="63">
        <v>4275.2700000000004</v>
      </c>
      <c r="G24" s="63">
        <v>21534.87</v>
      </c>
    </row>
    <row r="25" spans="1:7" ht="13">
      <c r="A25" s="7"/>
      <c r="D25" s="66"/>
      <c r="E25" s="66"/>
      <c r="F25" s="66"/>
      <c r="G25" s="66"/>
    </row>
    <row r="26" spans="1:7" ht="13">
      <c r="A26" s="7" t="s">
        <v>36</v>
      </c>
      <c r="B26" s="12"/>
      <c r="C26" s="62">
        <v>517389.1</v>
      </c>
      <c r="D26" s="62">
        <v>118582.31999999999</v>
      </c>
      <c r="E26" s="62">
        <v>96966.92</v>
      </c>
      <c r="F26" s="62">
        <v>49314.880000000005</v>
      </c>
      <c r="G26" s="62">
        <v>782253.22</v>
      </c>
    </row>
    <row r="27" spans="1:7" ht="13">
      <c r="A27" s="7"/>
      <c r="B27" s="12"/>
      <c r="C27" s="12"/>
      <c r="D27" s="12"/>
      <c r="E27" s="12"/>
      <c r="F27" s="12"/>
      <c r="G27" s="12"/>
    </row>
    <row r="29" spans="1:7">
      <c r="A29" s="5" t="s">
        <v>141</v>
      </c>
    </row>
    <row r="30" spans="1:7">
      <c r="B30" s="5"/>
      <c r="C30" s="5"/>
    </row>
    <row r="32" spans="1:7">
      <c r="A32" s="5" t="s">
        <v>173</v>
      </c>
    </row>
    <row r="33" spans="1:5">
      <c r="A33" s="5" t="s">
        <v>90</v>
      </c>
      <c r="E33" s="35"/>
    </row>
    <row r="34" spans="1:5">
      <c r="A34" s="5" t="s">
        <v>183</v>
      </c>
    </row>
  </sheetData>
  <phoneticPr fontId="4" type="noConversion"/>
  <hyperlinks>
    <hyperlink ref="I1" location="Contenu!A1" display="retour" xr:uid="{00000000-0004-0000-0700-000000000000}"/>
  </hyperlinks>
  <pageMargins left="0.78740157499999996" right="0.78740157499999996" top="0.984251969" bottom="0.984251969" header="0.4921259845" footer="0.4921259845"/>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4"/>
  <sheetViews>
    <sheetView zoomScale="52" zoomScaleNormal="52" workbookViewId="0">
      <selection activeCell="J10" sqref="J10"/>
    </sheetView>
  </sheetViews>
  <sheetFormatPr baseColWidth="10" defaultColWidth="11.453125" defaultRowHeight="12.5"/>
  <cols>
    <col min="1" max="1" width="2.26953125" style="2" customWidth="1"/>
    <col min="2" max="2" width="50.7265625" style="2" customWidth="1"/>
    <col min="3" max="7" width="15.7265625" style="2" customWidth="1"/>
    <col min="8" max="16384" width="11.453125" style="2"/>
  </cols>
  <sheetData>
    <row r="1" spans="1:9" ht="13">
      <c r="A1" s="7" t="s">
        <v>186</v>
      </c>
      <c r="E1" s="28"/>
      <c r="I1" s="28" t="s">
        <v>37</v>
      </c>
    </row>
    <row r="3" spans="1:9">
      <c r="B3" s="51" t="s">
        <v>11</v>
      </c>
      <c r="C3" s="51"/>
    </row>
    <row r="4" spans="1:9" ht="26">
      <c r="A4" s="8"/>
      <c r="B4" s="9"/>
      <c r="C4" s="61" t="s">
        <v>15</v>
      </c>
      <c r="D4" s="61" t="s">
        <v>17</v>
      </c>
      <c r="E4" s="61" t="s">
        <v>16</v>
      </c>
      <c r="F4" s="61" t="s">
        <v>9</v>
      </c>
      <c r="G4" s="61" t="s">
        <v>5</v>
      </c>
    </row>
    <row r="5" spans="1:9">
      <c r="D5" s="59"/>
      <c r="E5" s="59"/>
      <c r="F5" s="59"/>
      <c r="G5" s="59"/>
    </row>
    <row r="6" spans="1:9" ht="13">
      <c r="A6" s="7" t="s">
        <v>22</v>
      </c>
      <c r="D6" s="59"/>
      <c r="E6" s="59"/>
      <c r="F6" s="59"/>
      <c r="G6" s="59"/>
    </row>
    <row r="7" spans="1:9" s="10" customFormat="1" ht="18" customHeight="1">
      <c r="B7" s="11" t="s">
        <v>25</v>
      </c>
      <c r="C7" s="62">
        <v>0.18022219640885362</v>
      </c>
      <c r="D7" s="62">
        <v>12.911005620399401</v>
      </c>
      <c r="E7" s="62">
        <v>0.2896451697135477</v>
      </c>
      <c r="F7" s="62">
        <v>2.2178093102933638</v>
      </c>
      <c r="G7" s="62">
        <v>2.2521083390363037</v>
      </c>
    </row>
    <row r="8" spans="1:9">
      <c r="B8" s="2" t="s">
        <v>26</v>
      </c>
      <c r="C8" s="63">
        <v>0</v>
      </c>
      <c r="D8" s="63">
        <v>0.374954715003046</v>
      </c>
      <c r="E8" s="63">
        <v>0</v>
      </c>
      <c r="F8" s="63">
        <v>0</v>
      </c>
      <c r="G8" s="63">
        <v>5.6839650976444688E-2</v>
      </c>
    </row>
    <row r="9" spans="1:9">
      <c r="B9" s="35" t="s">
        <v>177</v>
      </c>
      <c r="C9" s="63">
        <v>0</v>
      </c>
      <c r="D9" s="63">
        <v>7.0579745783351191</v>
      </c>
      <c r="E9" s="63">
        <v>0</v>
      </c>
      <c r="F9" s="63">
        <v>0</v>
      </c>
      <c r="G9" s="63">
        <v>1.069923368292431</v>
      </c>
    </row>
    <row r="10" spans="1:9">
      <c r="B10" s="35" t="s">
        <v>164</v>
      </c>
      <c r="C10" s="63">
        <v>6.0739586512355989E-2</v>
      </c>
      <c r="D10" s="63">
        <v>2.3064062163735706</v>
      </c>
      <c r="E10" s="63">
        <v>3.1093077928019165E-2</v>
      </c>
      <c r="F10" s="63">
        <v>0.16627841333082427</v>
      </c>
      <c r="G10" s="63">
        <v>0.40414023479507061</v>
      </c>
    </row>
    <row r="11" spans="1:9">
      <c r="B11" s="2" t="s">
        <v>27</v>
      </c>
      <c r="C11" s="63">
        <v>0.11948260989649764</v>
      </c>
      <c r="D11" s="63">
        <v>3.0206104923567021</v>
      </c>
      <c r="E11" s="63">
        <v>0.25855209178552852</v>
      </c>
      <c r="F11" s="63">
        <v>2.0515308969625394</v>
      </c>
      <c r="G11" s="63">
        <v>0.69830585037412829</v>
      </c>
    </row>
    <row r="12" spans="1:9">
      <c r="B12" s="2" t="s">
        <v>28</v>
      </c>
      <c r="C12" s="63">
        <v>0</v>
      </c>
      <c r="D12" s="63">
        <v>0.15105961833096199</v>
      </c>
      <c r="E12" s="63">
        <v>0</v>
      </c>
      <c r="F12" s="63">
        <v>0</v>
      </c>
      <c r="G12" s="63">
        <v>2.2899234598228946E-2</v>
      </c>
    </row>
    <row r="13" spans="1:9" ht="13">
      <c r="A13" s="7"/>
      <c r="D13" s="134"/>
      <c r="E13" s="134"/>
      <c r="F13" s="134"/>
      <c r="G13" s="134"/>
    </row>
    <row r="14" spans="1:9" ht="13">
      <c r="A14" s="7" t="s">
        <v>29</v>
      </c>
      <c r="D14" s="65"/>
      <c r="E14" s="65"/>
      <c r="F14" s="65"/>
      <c r="G14" s="65"/>
    </row>
    <row r="15" spans="1:9" s="10" customFormat="1" ht="18" customHeight="1">
      <c r="B15" s="11" t="s">
        <v>25</v>
      </c>
      <c r="C15" s="62">
        <v>91.649601818051451</v>
      </c>
      <c r="D15" s="62">
        <v>73.407047526140488</v>
      </c>
      <c r="E15" s="62">
        <v>58.011319736668966</v>
      </c>
      <c r="F15" s="62">
        <v>56.40739671271632</v>
      </c>
      <c r="G15" s="62">
        <v>82.492707412569047</v>
      </c>
    </row>
    <row r="16" spans="1:9" ht="25">
      <c r="B16" s="130" t="s">
        <v>30</v>
      </c>
      <c r="C16" s="63">
        <v>58.755632849629038</v>
      </c>
      <c r="D16" s="63">
        <v>0</v>
      </c>
      <c r="E16" s="63">
        <v>0</v>
      </c>
      <c r="F16" s="63">
        <v>0</v>
      </c>
      <c r="G16" s="63">
        <v>38.861487844051318</v>
      </c>
    </row>
    <row r="17" spans="1:7" ht="25">
      <c r="B17" s="13" t="s">
        <v>31</v>
      </c>
      <c r="C17" s="63">
        <v>22.205009730587676</v>
      </c>
      <c r="D17" s="63">
        <v>0</v>
      </c>
      <c r="E17" s="63">
        <v>0</v>
      </c>
      <c r="F17" s="63">
        <v>0</v>
      </c>
      <c r="G17" s="63">
        <v>14.686587036356336</v>
      </c>
    </row>
    <row r="18" spans="1:7" ht="25">
      <c r="B18" s="13" t="s">
        <v>91</v>
      </c>
      <c r="C18" s="63">
        <v>10.688959237834737</v>
      </c>
      <c r="D18" s="63">
        <v>73.407047526140488</v>
      </c>
      <c r="E18" s="63">
        <v>58.011319736668966</v>
      </c>
      <c r="F18" s="63">
        <v>56.40739671271632</v>
      </c>
      <c r="G18" s="63">
        <v>28.944632532161389</v>
      </c>
    </row>
    <row r="19" spans="1:7" ht="13">
      <c r="A19" s="7"/>
      <c r="D19" s="63"/>
      <c r="E19" s="63"/>
      <c r="F19" s="63"/>
      <c r="G19" s="63"/>
    </row>
    <row r="20" spans="1:7" ht="13">
      <c r="A20" s="7" t="s">
        <v>32</v>
      </c>
      <c r="D20" s="65"/>
      <c r="E20" s="65"/>
      <c r="F20" s="65"/>
      <c r="G20" s="65"/>
    </row>
    <row r="21" spans="1:7" s="10" customFormat="1" ht="18" customHeight="1">
      <c r="B21" s="11" t="s">
        <v>25</v>
      </c>
      <c r="C21" s="62">
        <v>8.1701759855397036</v>
      </c>
      <c r="D21" s="62">
        <v>13.681946853460111</v>
      </c>
      <c r="E21" s="62">
        <v>41.699035093617489</v>
      </c>
      <c r="F21" s="62">
        <v>41.374793976990318</v>
      </c>
      <c r="G21" s="62">
        <v>15.255184248394656</v>
      </c>
    </row>
    <row r="22" spans="1:7">
      <c r="B22" s="2" t="s">
        <v>33</v>
      </c>
      <c r="C22" s="63">
        <v>5.9713086340628365</v>
      </c>
      <c r="D22" s="63">
        <v>2.6783081997383763E-2</v>
      </c>
      <c r="E22" s="63">
        <v>19.531248388625727</v>
      </c>
      <c r="F22" s="63">
        <v>0.67020339499964299</v>
      </c>
      <c r="G22" s="63">
        <v>6.4168505436129744</v>
      </c>
    </row>
    <row r="23" spans="1:7">
      <c r="B23" s="2" t="s">
        <v>34</v>
      </c>
      <c r="C23" s="63">
        <v>0.40131885267780093</v>
      </c>
      <c r="D23" s="63">
        <v>11.280846925578789</v>
      </c>
      <c r="E23" s="63">
        <v>16.86313229295104</v>
      </c>
      <c r="F23" s="63">
        <v>32.035259945882459</v>
      </c>
      <c r="G23" s="63">
        <v>6.0854054394304695</v>
      </c>
    </row>
    <row r="24" spans="1:7">
      <c r="B24" s="2" t="s">
        <v>35</v>
      </c>
      <c r="C24" s="63">
        <v>1.7975484987990664</v>
      </c>
      <c r="D24" s="63">
        <v>2.3743168458839397</v>
      </c>
      <c r="E24" s="63">
        <v>5.3046544120407253</v>
      </c>
      <c r="F24" s="63">
        <v>8.6693306361082101</v>
      </c>
      <c r="G24" s="63">
        <v>2.7529282653512119</v>
      </c>
    </row>
    <row r="25" spans="1:7" ht="13">
      <c r="A25" s="7"/>
      <c r="D25" s="66"/>
      <c r="E25" s="66"/>
      <c r="F25" s="66"/>
      <c r="G25" s="66"/>
    </row>
    <row r="26" spans="1:7" ht="13">
      <c r="A26" s="7" t="s">
        <v>36</v>
      </c>
      <c r="B26" s="12"/>
      <c r="C26" s="62">
        <v>100</v>
      </c>
      <c r="D26" s="62">
        <v>100</v>
      </c>
      <c r="E26" s="62">
        <v>100</v>
      </c>
      <c r="F26" s="62">
        <v>100</v>
      </c>
      <c r="G26" s="62">
        <v>100</v>
      </c>
    </row>
    <row r="27" spans="1:7" ht="13">
      <c r="A27" s="7"/>
      <c r="B27" s="12"/>
      <c r="C27" s="12"/>
      <c r="D27" s="12"/>
      <c r="E27" s="12"/>
      <c r="F27" s="12"/>
      <c r="G27" s="12"/>
    </row>
    <row r="29" spans="1:7">
      <c r="A29" s="5" t="s">
        <v>141</v>
      </c>
    </row>
    <row r="30" spans="1:7">
      <c r="B30" s="5"/>
      <c r="C30" s="5"/>
    </row>
    <row r="32" spans="1:7">
      <c r="A32" s="5" t="s">
        <v>173</v>
      </c>
    </row>
    <row r="33" spans="1:5">
      <c r="A33" s="5" t="s">
        <v>90</v>
      </c>
      <c r="E33" s="35"/>
    </row>
    <row r="34" spans="1:5">
      <c r="A34" s="5" t="s">
        <v>183</v>
      </c>
    </row>
  </sheetData>
  <phoneticPr fontId="4" type="noConversion"/>
  <hyperlinks>
    <hyperlink ref="I1" location="Contenu!A1" display="retour" xr:uid="{00000000-0004-0000-0800-000000000000}"/>
  </hyperlinks>
  <pageMargins left="0.78740157499999996" right="0.78740157499999996" top="0.984251969" bottom="0.984251969" header="0.4921259845" footer="0.4921259845"/>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04"/>
  <sheetViews>
    <sheetView zoomScale="44" zoomScaleNormal="44" workbookViewId="0">
      <selection activeCell="I3" sqref="I3"/>
    </sheetView>
  </sheetViews>
  <sheetFormatPr baseColWidth="10" defaultColWidth="11.453125" defaultRowHeight="12.5"/>
  <cols>
    <col min="1" max="1" width="25.7265625" style="18" customWidth="1"/>
    <col min="2" max="5" width="14.81640625" style="2" customWidth="1"/>
    <col min="6" max="6" width="6.26953125" style="2" customWidth="1"/>
    <col min="7" max="7" width="25.7265625" style="2" customWidth="1"/>
    <col min="8" max="11" width="18.26953125" style="2" customWidth="1"/>
    <col min="12" max="16384" width="11.453125" style="2"/>
  </cols>
  <sheetData>
    <row r="1" spans="1:11" s="7" customFormat="1" ht="13">
      <c r="A1" s="7" t="s">
        <v>187</v>
      </c>
      <c r="J1" s="28" t="s">
        <v>37</v>
      </c>
    </row>
    <row r="2" spans="1:11">
      <c r="A2" s="18" t="s">
        <v>0</v>
      </c>
    </row>
    <row r="3" spans="1:11" ht="30" customHeight="1">
      <c r="A3" s="53" t="s">
        <v>1</v>
      </c>
      <c r="B3" s="29"/>
      <c r="C3" s="29"/>
      <c r="D3" s="29"/>
      <c r="E3" s="29"/>
      <c r="G3" s="53" t="s">
        <v>11</v>
      </c>
      <c r="H3" s="29"/>
      <c r="I3" s="29"/>
      <c r="J3" s="29"/>
      <c r="K3" s="29"/>
    </row>
    <row r="4" spans="1:11" ht="5.25" customHeight="1">
      <c r="A4" s="18" t="s">
        <v>0</v>
      </c>
    </row>
    <row r="5" spans="1:11" s="15" customFormat="1" ht="24" customHeight="1">
      <c r="A5" s="30" t="s">
        <v>6</v>
      </c>
      <c r="G5" s="30" t="s">
        <v>6</v>
      </c>
    </row>
    <row r="6" spans="1:11">
      <c r="A6" s="18" t="s">
        <v>0</v>
      </c>
      <c r="G6" s="18"/>
    </row>
    <row r="7" spans="1:11" s="17" customFormat="1" ht="18.75" customHeight="1">
      <c r="A7" s="31"/>
      <c r="B7" s="9" t="s">
        <v>22</v>
      </c>
      <c r="C7" s="9" t="s">
        <v>23</v>
      </c>
      <c r="D7" s="9" t="s">
        <v>24</v>
      </c>
      <c r="E7" s="9" t="s">
        <v>5</v>
      </c>
      <c r="G7" s="31"/>
      <c r="H7" s="9" t="s">
        <v>22</v>
      </c>
      <c r="I7" s="9" t="s">
        <v>23</v>
      </c>
      <c r="J7" s="9" t="s">
        <v>24</v>
      </c>
      <c r="K7" s="9" t="s">
        <v>5</v>
      </c>
    </row>
    <row r="8" spans="1:11" s="17" customFormat="1" ht="12.75" customHeight="1">
      <c r="A8" s="120" t="s">
        <v>114</v>
      </c>
      <c r="B8" s="134">
        <v>0</v>
      </c>
      <c r="C8" s="134">
        <v>94.937027707808568</v>
      </c>
      <c r="D8" s="134">
        <v>5.0629722921914349</v>
      </c>
      <c r="E8" s="66">
        <v>100</v>
      </c>
      <c r="G8" s="120" t="s">
        <v>114</v>
      </c>
      <c r="H8" s="134">
        <v>0</v>
      </c>
      <c r="I8" s="134">
        <v>1959.88</v>
      </c>
      <c r="J8" s="134">
        <v>104.52</v>
      </c>
      <c r="K8" s="66">
        <v>2064.4</v>
      </c>
    </row>
    <row r="9" spans="1:11" ht="13">
      <c r="A9" s="58" t="s">
        <v>67</v>
      </c>
      <c r="B9" s="64">
        <v>0.15740471923228683</v>
      </c>
      <c r="C9" s="64">
        <v>89.910778738180269</v>
      </c>
      <c r="D9" s="64">
        <v>9.9318165425874625</v>
      </c>
      <c r="E9" s="66">
        <v>100.00000000000003</v>
      </c>
      <c r="G9" s="58" t="s">
        <v>67</v>
      </c>
      <c r="H9" s="134">
        <v>103.88</v>
      </c>
      <c r="I9" s="134">
        <v>59337.05</v>
      </c>
      <c r="J9" s="134">
        <v>6554.55</v>
      </c>
      <c r="K9" s="66">
        <v>65995.48</v>
      </c>
    </row>
    <row r="10" spans="1:11" ht="13">
      <c r="A10" s="58" t="s">
        <v>73</v>
      </c>
      <c r="B10" s="64">
        <v>0</v>
      </c>
      <c r="C10" s="64">
        <v>90.593138608120896</v>
      </c>
      <c r="D10" s="64">
        <v>9.406861391879108</v>
      </c>
      <c r="E10" s="66">
        <v>100</v>
      </c>
      <c r="G10" s="58" t="s">
        <v>73</v>
      </c>
      <c r="H10" s="134">
        <v>0</v>
      </c>
      <c r="I10" s="134">
        <v>12765.76</v>
      </c>
      <c r="J10" s="134">
        <v>1325.55</v>
      </c>
      <c r="K10" s="66">
        <v>14091.31</v>
      </c>
    </row>
    <row r="11" spans="1:11" ht="13">
      <c r="A11" s="58" t="s">
        <v>62</v>
      </c>
      <c r="B11" s="64">
        <v>0</v>
      </c>
      <c r="C11" s="64">
        <v>90.383889838787894</v>
      </c>
      <c r="D11" s="64">
        <v>9.616110161212104</v>
      </c>
      <c r="E11" s="66">
        <v>100</v>
      </c>
      <c r="G11" s="58" t="s">
        <v>62</v>
      </c>
      <c r="H11" s="134">
        <v>0</v>
      </c>
      <c r="I11" s="134">
        <v>19141.22</v>
      </c>
      <c r="J11" s="134">
        <v>2036.47</v>
      </c>
      <c r="K11" s="66">
        <v>21177.690000000002</v>
      </c>
    </row>
    <row r="12" spans="1:11" ht="13">
      <c r="A12" s="58" t="s">
        <v>72</v>
      </c>
      <c r="B12" s="64">
        <v>2.8162075590262587E-2</v>
      </c>
      <c r="C12" s="64">
        <v>89.348743001724216</v>
      </c>
      <c r="D12" s="64">
        <v>10.623094922685521</v>
      </c>
      <c r="E12" s="66">
        <v>100</v>
      </c>
      <c r="G12" s="58" t="s">
        <v>72</v>
      </c>
      <c r="H12" s="134">
        <v>24.25</v>
      </c>
      <c r="I12" s="134">
        <v>76937.05</v>
      </c>
      <c r="J12" s="134">
        <v>9147.41</v>
      </c>
      <c r="K12" s="66">
        <v>86108.71</v>
      </c>
    </row>
    <row r="13" spans="1:11" ht="13">
      <c r="A13" s="58" t="s">
        <v>70</v>
      </c>
      <c r="B13" s="64">
        <v>0.7603890113251377</v>
      </c>
      <c r="C13" s="64">
        <v>93.867976057154976</v>
      </c>
      <c r="D13" s="64">
        <v>5.3716349315198828</v>
      </c>
      <c r="E13" s="66">
        <v>99.999999999999986</v>
      </c>
      <c r="G13" s="58" t="s">
        <v>70</v>
      </c>
      <c r="H13" s="134">
        <v>107.89</v>
      </c>
      <c r="I13" s="134">
        <v>13318.73</v>
      </c>
      <c r="J13" s="134">
        <v>762.17</v>
      </c>
      <c r="K13" s="66">
        <v>14188.789999999999</v>
      </c>
    </row>
    <row r="14" spans="1:11" ht="13">
      <c r="A14" s="58" t="s">
        <v>71</v>
      </c>
      <c r="B14" s="64">
        <v>0.75909543812041957</v>
      </c>
      <c r="C14" s="64">
        <v>96.056623065000366</v>
      </c>
      <c r="D14" s="64">
        <v>3.1842814968792275</v>
      </c>
      <c r="E14" s="66">
        <v>100.00000000000001</v>
      </c>
      <c r="G14" s="58" t="s">
        <v>71</v>
      </c>
      <c r="H14" s="134">
        <v>431.13</v>
      </c>
      <c r="I14" s="134">
        <v>54555.58</v>
      </c>
      <c r="J14" s="134">
        <v>1808.52</v>
      </c>
      <c r="K14" s="66">
        <v>56795.229999999996</v>
      </c>
    </row>
    <row r="15" spans="1:11" ht="13">
      <c r="A15" s="58" t="s">
        <v>63</v>
      </c>
      <c r="B15" s="64">
        <v>0.97144382653806671</v>
      </c>
      <c r="C15" s="64">
        <v>83.759003284744608</v>
      </c>
      <c r="D15" s="64">
        <v>15.269552888717328</v>
      </c>
      <c r="E15" s="66">
        <v>100</v>
      </c>
      <c r="G15" s="58" t="s">
        <v>63</v>
      </c>
      <c r="H15" s="134">
        <v>107.71</v>
      </c>
      <c r="I15" s="134">
        <v>9286.8799999999992</v>
      </c>
      <c r="J15" s="134">
        <v>1693.03</v>
      </c>
      <c r="K15" s="66">
        <v>11087.619999999999</v>
      </c>
    </row>
    <row r="16" spans="1:11" ht="13">
      <c r="A16" s="58" t="s">
        <v>64</v>
      </c>
      <c r="B16" s="64">
        <v>0</v>
      </c>
      <c r="C16" s="64">
        <v>92.403133546788411</v>
      </c>
      <c r="D16" s="64">
        <v>7.5968664532115966</v>
      </c>
      <c r="E16" s="66">
        <v>100</v>
      </c>
      <c r="G16" s="58" t="s">
        <v>64</v>
      </c>
      <c r="H16" s="134">
        <v>0</v>
      </c>
      <c r="I16" s="134">
        <v>12152.74</v>
      </c>
      <c r="J16" s="134">
        <v>999.13</v>
      </c>
      <c r="K16" s="66">
        <v>13151.869999999999</v>
      </c>
    </row>
    <row r="17" spans="1:11" ht="13">
      <c r="A17" s="69" t="s">
        <v>87</v>
      </c>
      <c r="B17" s="64">
        <v>0.21053404356719904</v>
      </c>
      <c r="C17" s="64">
        <v>92.331342967541048</v>
      </c>
      <c r="D17" s="64">
        <v>7.4581229888917511</v>
      </c>
      <c r="E17" s="66">
        <v>99.999999999999986</v>
      </c>
      <c r="G17" s="69" t="s">
        <v>87</v>
      </c>
      <c r="H17" s="134">
        <v>138.80000000000001</v>
      </c>
      <c r="I17" s="134">
        <v>60871.82</v>
      </c>
      <c r="J17" s="134">
        <v>4916.96</v>
      </c>
      <c r="K17" s="66">
        <v>65927.58</v>
      </c>
    </row>
    <row r="18" spans="1:11" ht="13">
      <c r="A18" s="69" t="s">
        <v>178</v>
      </c>
      <c r="B18" s="64">
        <v>0</v>
      </c>
      <c r="C18" s="64">
        <v>93.529858965630325</v>
      </c>
      <c r="D18" s="64">
        <v>6.4701410343696839</v>
      </c>
      <c r="E18" s="66">
        <v>100.00000000000001</v>
      </c>
      <c r="G18" s="69" t="s">
        <v>178</v>
      </c>
      <c r="H18" s="134">
        <v>0</v>
      </c>
      <c r="I18" s="134">
        <v>6360.47</v>
      </c>
      <c r="J18" s="134">
        <v>440</v>
      </c>
      <c r="K18" s="66">
        <v>6800.47</v>
      </c>
    </row>
    <row r="19" spans="1:11" ht="13">
      <c r="A19" s="69" t="s">
        <v>153</v>
      </c>
      <c r="B19" s="64">
        <v>1.5436967484922426E-3</v>
      </c>
      <c r="C19" s="64">
        <v>91.004994823791847</v>
      </c>
      <c r="D19" s="64">
        <v>8.9934614794596666</v>
      </c>
      <c r="E19" s="66">
        <v>100.00000000000001</v>
      </c>
      <c r="G19" s="69" t="s">
        <v>153</v>
      </c>
      <c r="H19" s="134">
        <v>0.8</v>
      </c>
      <c r="I19" s="134">
        <v>47162.11</v>
      </c>
      <c r="J19" s="134">
        <v>4660.74</v>
      </c>
      <c r="K19" s="66">
        <v>51823.65</v>
      </c>
    </row>
    <row r="20" spans="1:11" ht="13">
      <c r="A20" s="69" t="s">
        <v>154</v>
      </c>
      <c r="B20" s="64">
        <v>0</v>
      </c>
      <c r="C20" s="64">
        <v>93.618368148097602</v>
      </c>
      <c r="D20" s="64">
        <v>6.3816318519023874</v>
      </c>
      <c r="E20" s="66">
        <v>99.999999999999986</v>
      </c>
      <c r="G20" s="69" t="s">
        <v>154</v>
      </c>
      <c r="H20" s="134">
        <v>0</v>
      </c>
      <c r="I20" s="134">
        <v>8370.5400000000009</v>
      </c>
      <c r="J20" s="134">
        <v>570.59</v>
      </c>
      <c r="K20" s="66">
        <v>8941.130000000001</v>
      </c>
    </row>
    <row r="21" spans="1:11" ht="13">
      <c r="A21" s="58" t="s">
        <v>155</v>
      </c>
      <c r="B21" s="64">
        <v>0</v>
      </c>
      <c r="C21" s="64">
        <v>93.437965113989847</v>
      </c>
      <c r="D21" s="64">
        <v>6.5620348860101583</v>
      </c>
      <c r="E21" s="66">
        <v>100</v>
      </c>
      <c r="G21" s="58" t="s">
        <v>155</v>
      </c>
      <c r="H21" s="134">
        <v>0</v>
      </c>
      <c r="I21" s="134">
        <v>11865.22</v>
      </c>
      <c r="J21" s="134">
        <v>833.28</v>
      </c>
      <c r="K21" s="66">
        <v>12698.5</v>
      </c>
    </row>
    <row r="22" spans="1:11" ht="13">
      <c r="A22" s="58" t="s">
        <v>65</v>
      </c>
      <c r="B22" s="64">
        <v>9.6320637366193063E-2</v>
      </c>
      <c r="C22" s="64">
        <v>91.992958629268401</v>
      </c>
      <c r="D22" s="64">
        <v>7.9107207333654044</v>
      </c>
      <c r="E22" s="66">
        <v>100</v>
      </c>
      <c r="G22" s="58" t="s">
        <v>65</v>
      </c>
      <c r="H22" s="134">
        <v>17.98</v>
      </c>
      <c r="I22" s="134">
        <v>17172.16</v>
      </c>
      <c r="J22" s="134">
        <v>1476.68</v>
      </c>
      <c r="K22" s="66">
        <v>18666.82</v>
      </c>
    </row>
    <row r="23" spans="1:11" ht="13">
      <c r="A23" s="58" t="s">
        <v>69</v>
      </c>
      <c r="B23" s="64">
        <v>0</v>
      </c>
      <c r="C23" s="64">
        <v>93.542220221760815</v>
      </c>
      <c r="D23" s="64">
        <v>6.4577797782391739</v>
      </c>
      <c r="E23" s="66">
        <v>99.999999999999986</v>
      </c>
      <c r="G23" s="58" t="s">
        <v>69</v>
      </c>
      <c r="H23" s="134">
        <v>0</v>
      </c>
      <c r="I23" s="134">
        <v>3865.52</v>
      </c>
      <c r="J23" s="134">
        <v>266.86</v>
      </c>
      <c r="K23" s="66">
        <v>4132.38</v>
      </c>
    </row>
    <row r="24" spans="1:11" ht="13">
      <c r="A24" s="58" t="s">
        <v>68</v>
      </c>
      <c r="B24" s="64">
        <v>0</v>
      </c>
      <c r="C24" s="64">
        <v>95.139225272222987</v>
      </c>
      <c r="D24" s="64">
        <v>4.8607747277770068</v>
      </c>
      <c r="E24" s="66">
        <v>100</v>
      </c>
      <c r="G24" s="58" t="s">
        <v>68</v>
      </c>
      <c r="H24" s="134">
        <v>0</v>
      </c>
      <c r="I24" s="134">
        <v>19699.88</v>
      </c>
      <c r="J24" s="134">
        <v>1006.49</v>
      </c>
      <c r="K24" s="66">
        <v>20706.370000000003</v>
      </c>
    </row>
    <row r="25" spans="1:11" ht="13">
      <c r="A25" s="58" t="s">
        <v>66</v>
      </c>
      <c r="B25" s="64">
        <v>0</v>
      </c>
      <c r="C25" s="64">
        <v>91.474402711340076</v>
      </c>
      <c r="D25" s="64">
        <v>8.5255972886599274</v>
      </c>
      <c r="E25" s="66">
        <v>100</v>
      </c>
      <c r="G25" s="58" t="s">
        <v>66</v>
      </c>
      <c r="H25" s="134">
        <v>0</v>
      </c>
      <c r="I25" s="134">
        <v>39362.46</v>
      </c>
      <c r="J25" s="134">
        <v>3668.66</v>
      </c>
      <c r="K25" s="66">
        <v>43031.119999999995</v>
      </c>
    </row>
    <row r="26" spans="1:11" ht="25.5" customHeight="1">
      <c r="A26" s="7" t="s">
        <v>18</v>
      </c>
      <c r="B26" s="66">
        <v>0.18022025666098276</v>
      </c>
      <c r="C26" s="66">
        <v>91.649602140841296</v>
      </c>
      <c r="D26" s="66">
        <v>8.1701776024977075</v>
      </c>
      <c r="E26" s="66">
        <v>99.999999999999986</v>
      </c>
      <c r="F26" s="7"/>
      <c r="G26" s="7" t="s">
        <v>18</v>
      </c>
      <c r="H26" s="14">
        <v>932.44</v>
      </c>
      <c r="I26" s="14">
        <v>474185.06999999995</v>
      </c>
      <c r="J26" s="14">
        <v>42271.609999999986</v>
      </c>
      <c r="K26" s="14">
        <v>517389.12</v>
      </c>
    </row>
    <row r="27" spans="1:11" s="15" customFormat="1" ht="24" customHeight="1">
      <c r="A27" s="30" t="s">
        <v>0</v>
      </c>
      <c r="G27" s="30"/>
    </row>
    <row r="28" spans="1:11" s="15" customFormat="1" ht="24" customHeight="1">
      <c r="A28" s="30" t="s">
        <v>8</v>
      </c>
      <c r="G28" s="30" t="s">
        <v>8</v>
      </c>
    </row>
    <row r="29" spans="1:11">
      <c r="A29" s="18" t="s">
        <v>0</v>
      </c>
      <c r="G29" s="18"/>
    </row>
    <row r="30" spans="1:11" s="17" customFormat="1" ht="18.75" customHeight="1">
      <c r="A30" s="31"/>
      <c r="B30" s="9" t="s">
        <v>22</v>
      </c>
      <c r="C30" s="9" t="s">
        <v>23</v>
      </c>
      <c r="D30" s="9" t="s">
        <v>24</v>
      </c>
      <c r="E30" s="9" t="s">
        <v>5</v>
      </c>
      <c r="G30" s="31"/>
      <c r="H30" s="9" t="s">
        <v>22</v>
      </c>
      <c r="I30" s="9" t="s">
        <v>23</v>
      </c>
      <c r="J30" s="9" t="s">
        <v>24</v>
      </c>
      <c r="K30" s="9" t="s">
        <v>5</v>
      </c>
    </row>
    <row r="31" spans="1:11" s="17" customFormat="1" ht="12.75" customHeight="1">
      <c r="A31" s="120" t="s">
        <v>114</v>
      </c>
      <c r="B31" s="134">
        <v>4.7412839396908684</v>
      </c>
      <c r="C31" s="134">
        <v>87.220659354553206</v>
      </c>
      <c r="D31" s="134">
        <v>8.0380567057559187</v>
      </c>
      <c r="E31" s="66">
        <v>100</v>
      </c>
      <c r="G31" s="120" t="s">
        <v>114</v>
      </c>
      <c r="H31" s="134">
        <v>15</v>
      </c>
      <c r="I31" s="134">
        <v>275.94</v>
      </c>
      <c r="J31" s="134">
        <v>25.43</v>
      </c>
      <c r="K31" s="66">
        <v>316.37</v>
      </c>
    </row>
    <row r="32" spans="1:11" ht="13">
      <c r="A32" s="58" t="s">
        <v>67</v>
      </c>
      <c r="B32" s="64">
        <v>17.063851921195283</v>
      </c>
      <c r="C32" s="64">
        <v>62.182564818328999</v>
      </c>
      <c r="D32" s="64">
        <v>20.753583260475708</v>
      </c>
      <c r="E32" s="66">
        <v>99.999999999999986</v>
      </c>
      <c r="G32" s="58" t="s">
        <v>67</v>
      </c>
      <c r="H32" s="134">
        <v>2621.1799999999998</v>
      </c>
      <c r="I32" s="134">
        <v>9551.8700000000008</v>
      </c>
      <c r="J32" s="134">
        <v>3187.96</v>
      </c>
      <c r="K32" s="66">
        <v>15361.010000000002</v>
      </c>
    </row>
    <row r="33" spans="1:11" ht="13">
      <c r="A33" s="58" t="s">
        <v>73</v>
      </c>
      <c r="B33" s="64">
        <v>11.456890601244266</v>
      </c>
      <c r="C33" s="64">
        <v>64.686881082032158</v>
      </c>
      <c r="D33" s="64">
        <v>23.856228316723588</v>
      </c>
      <c r="E33" s="66">
        <v>100.00000000000001</v>
      </c>
      <c r="G33" s="58" t="s">
        <v>73</v>
      </c>
      <c r="H33" s="134">
        <v>507.9</v>
      </c>
      <c r="I33" s="134">
        <v>2867.66</v>
      </c>
      <c r="J33" s="134">
        <v>1057.58</v>
      </c>
      <c r="K33" s="66">
        <v>4433.1399999999994</v>
      </c>
    </row>
    <row r="34" spans="1:11" ht="13">
      <c r="A34" s="58" t="s">
        <v>62</v>
      </c>
      <c r="B34" s="64">
        <v>13.855054530857858</v>
      </c>
      <c r="C34" s="64">
        <v>77.891203435177061</v>
      </c>
      <c r="D34" s="64">
        <v>8.2537420339650911</v>
      </c>
      <c r="E34" s="66">
        <v>100.00000000000001</v>
      </c>
      <c r="G34" s="58" t="s">
        <v>62</v>
      </c>
      <c r="H34" s="134">
        <v>752.45</v>
      </c>
      <c r="I34" s="134">
        <v>4230.17</v>
      </c>
      <c r="J34" s="134">
        <v>448.25</v>
      </c>
      <c r="K34" s="66">
        <v>5430.87</v>
      </c>
    </row>
    <row r="35" spans="1:11" ht="13">
      <c r="A35" s="58" t="s">
        <v>72</v>
      </c>
      <c r="B35" s="64">
        <v>8.9611901407953862</v>
      </c>
      <c r="C35" s="64">
        <v>78.690252500429182</v>
      </c>
      <c r="D35" s="64">
        <v>12.348557358775428</v>
      </c>
      <c r="E35" s="66">
        <v>99.999999999999986</v>
      </c>
      <c r="G35" s="58" t="s">
        <v>72</v>
      </c>
      <c r="H35" s="134">
        <v>1905.27</v>
      </c>
      <c r="I35" s="134">
        <v>16730.61</v>
      </c>
      <c r="J35" s="134">
        <v>2625.47</v>
      </c>
      <c r="K35" s="66">
        <v>21261.350000000002</v>
      </c>
    </row>
    <row r="36" spans="1:11" ht="13">
      <c r="A36" s="58" t="s">
        <v>70</v>
      </c>
      <c r="B36" s="64">
        <v>11.773169669315854</v>
      </c>
      <c r="C36" s="64">
        <v>85.568718179416322</v>
      </c>
      <c r="D36" s="64">
        <v>2.6581121512678254</v>
      </c>
      <c r="E36" s="66">
        <v>100</v>
      </c>
      <c r="G36" s="58" t="s">
        <v>70</v>
      </c>
      <c r="H36" s="134">
        <v>329.75</v>
      </c>
      <c r="I36" s="134">
        <v>2396.66</v>
      </c>
      <c r="J36" s="134">
        <v>74.45</v>
      </c>
      <c r="K36" s="66">
        <v>2800.8599999999997</v>
      </c>
    </row>
    <row r="37" spans="1:11" ht="13">
      <c r="A37" s="58" t="s">
        <v>71</v>
      </c>
      <c r="B37" s="64">
        <v>4.0517138046749661</v>
      </c>
      <c r="C37" s="64">
        <v>90.029073718451855</v>
      </c>
      <c r="D37" s="64">
        <v>5.9192124768731791</v>
      </c>
      <c r="E37" s="66">
        <v>100</v>
      </c>
      <c r="G37" s="58" t="s">
        <v>71</v>
      </c>
      <c r="H37" s="134">
        <v>807.87</v>
      </c>
      <c r="I37" s="134">
        <v>17950.87</v>
      </c>
      <c r="J37" s="134">
        <v>1180.23</v>
      </c>
      <c r="K37" s="66">
        <v>19938.969999999998</v>
      </c>
    </row>
    <row r="38" spans="1:11" ht="13">
      <c r="A38" s="58" t="s">
        <v>63</v>
      </c>
      <c r="B38" s="64">
        <v>7.0458970601388398</v>
      </c>
      <c r="C38" s="64">
        <v>90.23096451939152</v>
      </c>
      <c r="D38" s="64">
        <v>2.7231384204696343</v>
      </c>
      <c r="E38" s="66">
        <v>100</v>
      </c>
      <c r="G38" s="58" t="s">
        <v>63</v>
      </c>
      <c r="H38" s="134">
        <v>204.82</v>
      </c>
      <c r="I38" s="134">
        <v>2622.96</v>
      </c>
      <c r="J38" s="134">
        <v>79.16</v>
      </c>
      <c r="K38" s="66">
        <v>2906.94</v>
      </c>
    </row>
    <row r="39" spans="1:11" ht="13">
      <c r="A39" s="58" t="s">
        <v>64</v>
      </c>
      <c r="B39" s="64">
        <v>12.304611246873057</v>
      </c>
      <c r="C39" s="64">
        <v>83.217413518033851</v>
      </c>
      <c r="D39" s="64">
        <v>4.4779752350930968</v>
      </c>
      <c r="E39" s="66">
        <v>100</v>
      </c>
      <c r="G39" s="58" t="s">
        <v>64</v>
      </c>
      <c r="H39" s="134">
        <v>510.57</v>
      </c>
      <c r="I39" s="134">
        <v>3453.04</v>
      </c>
      <c r="J39" s="134">
        <v>185.81</v>
      </c>
      <c r="K39" s="66">
        <v>4149.42</v>
      </c>
    </row>
    <row r="40" spans="1:11" ht="13">
      <c r="A40" s="69" t="s">
        <v>87</v>
      </c>
      <c r="B40" s="64">
        <v>14.157671848094941</v>
      </c>
      <c r="C40" s="64">
        <v>77.37362328835124</v>
      </c>
      <c r="D40" s="64">
        <v>8.4687048635538229</v>
      </c>
      <c r="E40" s="66">
        <v>100</v>
      </c>
      <c r="G40" s="69" t="s">
        <v>87</v>
      </c>
      <c r="H40" s="134">
        <v>1326.21</v>
      </c>
      <c r="I40" s="134">
        <v>7247.92</v>
      </c>
      <c r="J40" s="134">
        <v>793.3</v>
      </c>
      <c r="K40" s="66">
        <v>9367.43</v>
      </c>
    </row>
    <row r="41" spans="1:11" ht="13">
      <c r="A41" s="69" t="s">
        <v>178</v>
      </c>
      <c r="B41" s="134" t="s">
        <v>188</v>
      </c>
      <c r="C41" s="134" t="s">
        <v>188</v>
      </c>
      <c r="D41" s="134" t="s">
        <v>188</v>
      </c>
      <c r="E41" s="134" t="s">
        <v>188</v>
      </c>
      <c r="G41" s="69" t="s">
        <v>178</v>
      </c>
      <c r="H41" s="134">
        <v>0</v>
      </c>
      <c r="I41" s="134">
        <v>0</v>
      </c>
      <c r="J41" s="134">
        <v>0</v>
      </c>
      <c r="K41" s="66">
        <v>0</v>
      </c>
    </row>
    <row r="42" spans="1:11" ht="13">
      <c r="A42" s="69" t="s">
        <v>153</v>
      </c>
      <c r="B42" s="64">
        <v>27.748697442130695</v>
      </c>
      <c r="C42" s="64">
        <v>56.670075543813489</v>
      </c>
      <c r="D42" s="64">
        <v>15.581227014055814</v>
      </c>
      <c r="E42" s="66">
        <v>100</v>
      </c>
      <c r="G42" s="69" t="s">
        <v>153</v>
      </c>
      <c r="H42" s="134">
        <v>2748.65</v>
      </c>
      <c r="I42" s="134">
        <v>5613.46</v>
      </c>
      <c r="J42" s="134">
        <v>1543.4</v>
      </c>
      <c r="K42" s="66">
        <v>9905.51</v>
      </c>
    </row>
    <row r="43" spans="1:11" ht="13">
      <c r="A43" s="69" t="s">
        <v>154</v>
      </c>
      <c r="B43" s="64">
        <v>10.078028747433265</v>
      </c>
      <c r="C43" s="64">
        <v>61.337635670284541</v>
      </c>
      <c r="D43" s="64">
        <v>28.584335582282193</v>
      </c>
      <c r="E43" s="66">
        <v>100</v>
      </c>
      <c r="G43" s="69" t="s">
        <v>154</v>
      </c>
      <c r="H43" s="134">
        <v>343.56</v>
      </c>
      <c r="I43" s="134">
        <v>2091</v>
      </c>
      <c r="J43" s="134">
        <v>974.44</v>
      </c>
      <c r="K43" s="66">
        <v>3409</v>
      </c>
    </row>
    <row r="44" spans="1:11" ht="13">
      <c r="A44" s="58" t="s">
        <v>155</v>
      </c>
      <c r="B44" s="64">
        <v>4.6818607233729557</v>
      </c>
      <c r="C44" s="64">
        <v>85.388289910157951</v>
      </c>
      <c r="D44" s="64">
        <v>9.9298493664690852</v>
      </c>
      <c r="E44" s="66">
        <v>99.999999999999986</v>
      </c>
      <c r="G44" s="58" t="s">
        <v>155</v>
      </c>
      <c r="H44" s="134">
        <v>163.58000000000001</v>
      </c>
      <c r="I44" s="134">
        <v>2983.39</v>
      </c>
      <c r="J44" s="134">
        <v>346.94</v>
      </c>
      <c r="K44" s="66">
        <v>3493.91</v>
      </c>
    </row>
    <row r="45" spans="1:11" ht="13">
      <c r="A45" s="58" t="s">
        <v>65</v>
      </c>
      <c r="B45" s="64">
        <v>12.089150472178614</v>
      </c>
      <c r="C45" s="64">
        <v>75.632729187478773</v>
      </c>
      <c r="D45" s="64">
        <v>12.278120340342605</v>
      </c>
      <c r="E45" s="66">
        <v>100</v>
      </c>
      <c r="G45" s="58" t="s">
        <v>65</v>
      </c>
      <c r="H45" s="134">
        <v>491.32</v>
      </c>
      <c r="I45" s="134">
        <v>3073.82</v>
      </c>
      <c r="J45" s="134">
        <v>499</v>
      </c>
      <c r="K45" s="66">
        <v>4064.1400000000003</v>
      </c>
    </row>
    <row r="46" spans="1:11" ht="13">
      <c r="A46" s="58" t="s">
        <v>69</v>
      </c>
      <c r="B46" s="64">
        <v>0</v>
      </c>
      <c r="C46" s="64">
        <v>88.020734439676446</v>
      </c>
      <c r="D46" s="64">
        <v>11.979265560323551</v>
      </c>
      <c r="E46" s="66">
        <v>100</v>
      </c>
      <c r="G46" s="58" t="s">
        <v>69</v>
      </c>
      <c r="H46" s="134">
        <v>0</v>
      </c>
      <c r="I46" s="134">
        <v>463.57</v>
      </c>
      <c r="J46" s="134">
        <v>63.09</v>
      </c>
      <c r="K46" s="66">
        <v>526.66</v>
      </c>
    </row>
    <row r="47" spans="1:11" ht="13">
      <c r="A47" s="58" t="s">
        <v>68</v>
      </c>
      <c r="B47" s="64">
        <v>7.831467097077911</v>
      </c>
      <c r="C47" s="64">
        <v>40.351054171290222</v>
      </c>
      <c r="D47" s="64">
        <v>51.817478731631859</v>
      </c>
      <c r="E47" s="66">
        <v>100</v>
      </c>
      <c r="G47" s="58" t="s">
        <v>68</v>
      </c>
      <c r="H47" s="134">
        <v>116.45</v>
      </c>
      <c r="I47" s="134">
        <v>600</v>
      </c>
      <c r="J47" s="134">
        <v>770.5</v>
      </c>
      <c r="K47" s="66">
        <v>1486.95</v>
      </c>
    </row>
    <row r="48" spans="1:11" ht="13">
      <c r="A48" s="58" t="s">
        <v>66</v>
      </c>
      <c r="B48" s="64">
        <v>25.340603095644315</v>
      </c>
      <c r="C48" s="64">
        <v>50.307919998355565</v>
      </c>
      <c r="D48" s="64">
        <v>24.351476906000123</v>
      </c>
      <c r="E48" s="66">
        <v>100</v>
      </c>
      <c r="G48" s="58" t="s">
        <v>66</v>
      </c>
      <c r="H48" s="134">
        <v>2465.59</v>
      </c>
      <c r="I48" s="134">
        <v>4894.8599999999997</v>
      </c>
      <c r="J48" s="134">
        <v>2369.35</v>
      </c>
      <c r="K48" s="66">
        <v>9729.7999999999993</v>
      </c>
    </row>
    <row r="49" spans="1:11" ht="25.5" customHeight="1">
      <c r="A49" s="7" t="s">
        <v>18</v>
      </c>
      <c r="B49" s="66">
        <v>12.911004531619504</v>
      </c>
      <c r="C49" s="66">
        <v>73.407058201673053</v>
      </c>
      <c r="D49" s="66">
        <v>13.68193726670744</v>
      </c>
      <c r="E49" s="66">
        <v>99.999999999999986</v>
      </c>
      <c r="F49" s="7"/>
      <c r="G49" s="7" t="s">
        <v>18</v>
      </c>
      <c r="H49" s="14">
        <v>15310.169999999998</v>
      </c>
      <c r="I49" s="14">
        <v>87047.800000000017</v>
      </c>
      <c r="J49" s="14">
        <v>16224.359999999999</v>
      </c>
      <c r="K49" s="14">
        <v>118582.33000000002</v>
      </c>
    </row>
    <row r="50" spans="1:11" s="15" customFormat="1" ht="24" customHeight="1">
      <c r="A50" s="30" t="s">
        <v>0</v>
      </c>
      <c r="G50" s="30"/>
    </row>
    <row r="51" spans="1:11" s="15" customFormat="1" ht="24" customHeight="1">
      <c r="A51" s="30" t="s">
        <v>7</v>
      </c>
      <c r="G51" s="30" t="s">
        <v>7</v>
      </c>
    </row>
    <row r="52" spans="1:11">
      <c r="A52" s="18" t="s">
        <v>0</v>
      </c>
      <c r="G52" s="18"/>
    </row>
    <row r="53" spans="1:11" s="17" customFormat="1" ht="18.75" customHeight="1">
      <c r="A53" s="31"/>
      <c r="B53" s="9" t="s">
        <v>22</v>
      </c>
      <c r="C53" s="9" t="s">
        <v>23</v>
      </c>
      <c r="D53" s="9" t="s">
        <v>24</v>
      </c>
      <c r="E53" s="9" t="s">
        <v>5</v>
      </c>
      <c r="G53" s="31"/>
      <c r="H53" s="9" t="s">
        <v>22</v>
      </c>
      <c r="I53" s="9" t="s">
        <v>23</v>
      </c>
      <c r="J53" s="9" t="s">
        <v>24</v>
      </c>
      <c r="K53" s="9" t="s">
        <v>5</v>
      </c>
    </row>
    <row r="54" spans="1:11" s="17" customFormat="1" ht="12.75" customHeight="1">
      <c r="A54" s="120" t="s">
        <v>114</v>
      </c>
      <c r="B54" s="134" t="s">
        <v>188</v>
      </c>
      <c r="C54" s="134" t="s">
        <v>188</v>
      </c>
      <c r="D54" s="134" t="s">
        <v>188</v>
      </c>
      <c r="E54" s="134" t="s">
        <v>188</v>
      </c>
      <c r="G54" s="120" t="s">
        <v>114</v>
      </c>
      <c r="H54" s="134">
        <v>0</v>
      </c>
      <c r="I54" s="134">
        <v>0</v>
      </c>
      <c r="J54" s="134">
        <v>0</v>
      </c>
      <c r="K54" s="66">
        <v>0</v>
      </c>
    </row>
    <row r="55" spans="1:11" ht="13">
      <c r="A55" s="58" t="s">
        <v>67</v>
      </c>
      <c r="B55" s="64">
        <v>0.13380162973399318</v>
      </c>
      <c r="C55" s="64">
        <v>10.81772500387952</v>
      </c>
      <c r="D55" s="64">
        <v>89.048473366386474</v>
      </c>
      <c r="E55" s="66">
        <v>99.999999999999986</v>
      </c>
      <c r="G55" s="58" t="s">
        <v>67</v>
      </c>
      <c r="H55" s="134">
        <v>23.97</v>
      </c>
      <c r="I55" s="134">
        <v>1937.95</v>
      </c>
      <c r="J55" s="134">
        <v>15952.66</v>
      </c>
      <c r="K55" s="66">
        <v>17914.580000000002</v>
      </c>
    </row>
    <row r="56" spans="1:11" ht="13">
      <c r="A56" s="58" t="s">
        <v>73</v>
      </c>
      <c r="B56" s="64">
        <v>0</v>
      </c>
      <c r="C56" s="64">
        <v>66.903340930902118</v>
      </c>
      <c r="D56" s="64">
        <v>33.096659069097889</v>
      </c>
      <c r="E56" s="66">
        <v>100</v>
      </c>
      <c r="G56" s="58" t="s">
        <v>73</v>
      </c>
      <c r="H56" s="134">
        <v>0</v>
      </c>
      <c r="I56" s="134">
        <v>892.33</v>
      </c>
      <c r="J56" s="134">
        <v>441.43</v>
      </c>
      <c r="K56" s="66">
        <v>1333.76</v>
      </c>
    </row>
    <row r="57" spans="1:11" ht="13">
      <c r="A57" s="58" t="s">
        <v>62</v>
      </c>
      <c r="B57" s="64">
        <v>0.91673297125263786</v>
      </c>
      <c r="C57" s="64">
        <v>30.075375822080773</v>
      </c>
      <c r="D57" s="64">
        <v>69.007891206666585</v>
      </c>
      <c r="E57" s="66">
        <v>100</v>
      </c>
      <c r="G57" s="58" t="s">
        <v>62</v>
      </c>
      <c r="H57" s="134">
        <v>23.85</v>
      </c>
      <c r="I57" s="134">
        <v>782.45</v>
      </c>
      <c r="J57" s="134">
        <v>1795.33</v>
      </c>
      <c r="K57" s="66">
        <v>2601.63</v>
      </c>
    </row>
    <row r="58" spans="1:11" ht="13">
      <c r="A58" s="58" t="s">
        <v>72</v>
      </c>
      <c r="B58" s="64">
        <v>0.36359991566693972</v>
      </c>
      <c r="C58" s="64">
        <v>54.827964013285914</v>
      </c>
      <c r="D58" s="64">
        <v>44.80843607104714</v>
      </c>
      <c r="E58" s="66">
        <v>100</v>
      </c>
      <c r="G58" s="58" t="s">
        <v>72</v>
      </c>
      <c r="H58" s="134">
        <v>52.6</v>
      </c>
      <c r="I58" s="134">
        <v>7931.66</v>
      </c>
      <c r="J58" s="134">
        <v>6482.19</v>
      </c>
      <c r="K58" s="66">
        <v>14466.45</v>
      </c>
    </row>
    <row r="59" spans="1:11" ht="13">
      <c r="A59" s="58" t="s">
        <v>70</v>
      </c>
      <c r="B59" s="64">
        <v>1.0074649238517808</v>
      </c>
      <c r="C59" s="64">
        <v>94.114851900707521</v>
      </c>
      <c r="D59" s="64">
        <v>4.8776831754407004</v>
      </c>
      <c r="E59" s="66">
        <v>100</v>
      </c>
      <c r="G59" s="58" t="s">
        <v>70</v>
      </c>
      <c r="H59" s="134">
        <v>67.209999999999994</v>
      </c>
      <c r="I59" s="134">
        <v>6278.59</v>
      </c>
      <c r="J59" s="134">
        <v>325.39999999999998</v>
      </c>
      <c r="K59" s="66">
        <v>6671.2</v>
      </c>
    </row>
    <row r="60" spans="1:11" ht="13">
      <c r="A60" s="58" t="s">
        <v>71</v>
      </c>
      <c r="B60" s="64">
        <v>4.9016771873654975E-2</v>
      </c>
      <c r="C60" s="64">
        <v>79.382503110435238</v>
      </c>
      <c r="D60" s="64">
        <v>20.568480117691117</v>
      </c>
      <c r="E60" s="66">
        <v>100</v>
      </c>
      <c r="G60" s="58" t="s">
        <v>71</v>
      </c>
      <c r="H60" s="134">
        <v>7.71</v>
      </c>
      <c r="I60" s="134">
        <v>12486.32</v>
      </c>
      <c r="J60" s="134">
        <v>3235.28</v>
      </c>
      <c r="K60" s="66">
        <v>15729.31</v>
      </c>
    </row>
    <row r="61" spans="1:11" ht="13">
      <c r="A61" s="58" t="s">
        <v>63</v>
      </c>
      <c r="B61" s="64">
        <v>0.81861112846927753</v>
      </c>
      <c r="C61" s="64">
        <v>95.882246166572926</v>
      </c>
      <c r="D61" s="64">
        <v>3.2991427049577902</v>
      </c>
      <c r="E61" s="66">
        <v>99.999999999999986</v>
      </c>
      <c r="G61" s="58" t="s">
        <v>63</v>
      </c>
      <c r="H61" s="134">
        <v>27.51</v>
      </c>
      <c r="I61" s="134">
        <v>3222.19</v>
      </c>
      <c r="J61" s="134">
        <v>110.87</v>
      </c>
      <c r="K61" s="66">
        <v>3360.57</v>
      </c>
    </row>
    <row r="62" spans="1:11" ht="13">
      <c r="A62" s="58" t="s">
        <v>64</v>
      </c>
      <c r="B62" s="64">
        <v>0</v>
      </c>
      <c r="C62" s="64">
        <v>100</v>
      </c>
      <c r="D62" s="64">
        <v>0</v>
      </c>
      <c r="E62" s="66">
        <v>100</v>
      </c>
      <c r="G62" s="58" t="s">
        <v>64</v>
      </c>
      <c r="H62" s="134">
        <v>0</v>
      </c>
      <c r="I62" s="134">
        <v>2715.27</v>
      </c>
      <c r="J62" s="134">
        <v>0</v>
      </c>
      <c r="K62" s="66">
        <v>2715.27</v>
      </c>
    </row>
    <row r="63" spans="1:11" ht="13">
      <c r="A63" s="69" t="s">
        <v>87</v>
      </c>
      <c r="B63" s="64">
        <v>5.101152646463724E-2</v>
      </c>
      <c r="C63" s="64">
        <v>86.057372628142375</v>
      </c>
      <c r="D63" s="64">
        <v>13.89161584539298</v>
      </c>
      <c r="E63" s="66">
        <v>99.999999999999986</v>
      </c>
      <c r="G63" s="69" t="s">
        <v>87</v>
      </c>
      <c r="H63" s="134">
        <v>7.15</v>
      </c>
      <c r="I63" s="134">
        <v>12062.18</v>
      </c>
      <c r="J63" s="134">
        <v>1947.11</v>
      </c>
      <c r="K63" s="66">
        <v>14016.44</v>
      </c>
    </row>
    <row r="64" spans="1:11" ht="13">
      <c r="A64" s="69" t="s">
        <v>178</v>
      </c>
      <c r="B64" s="64">
        <v>0</v>
      </c>
      <c r="C64" s="64">
        <v>0</v>
      </c>
      <c r="D64" s="64">
        <v>100</v>
      </c>
      <c r="E64" s="66">
        <v>100</v>
      </c>
      <c r="G64" s="69" t="s">
        <v>178</v>
      </c>
      <c r="H64" s="134">
        <v>0</v>
      </c>
      <c r="I64" s="134">
        <v>0</v>
      </c>
      <c r="J64" s="134">
        <v>64.75</v>
      </c>
      <c r="K64" s="66">
        <v>64.75</v>
      </c>
    </row>
    <row r="65" spans="1:11" ht="13">
      <c r="A65" s="69" t="s">
        <v>153</v>
      </c>
      <c r="B65" s="64">
        <v>1.094161845158959</v>
      </c>
      <c r="C65" s="64">
        <v>32.88322300611933</v>
      </c>
      <c r="D65" s="64">
        <v>66.022615148721698</v>
      </c>
      <c r="E65" s="66">
        <v>99.999999999999986</v>
      </c>
      <c r="G65" s="69" t="s">
        <v>153</v>
      </c>
      <c r="H65" s="134">
        <v>70.86</v>
      </c>
      <c r="I65" s="134">
        <v>2129.58</v>
      </c>
      <c r="J65" s="134">
        <v>4275.75</v>
      </c>
      <c r="K65" s="66">
        <v>6476.1900000000005</v>
      </c>
    </row>
    <row r="66" spans="1:11" ht="13">
      <c r="A66" s="69" t="s">
        <v>154</v>
      </c>
      <c r="B66" s="64">
        <v>0</v>
      </c>
      <c r="C66" s="64">
        <v>57.334335110550406</v>
      </c>
      <c r="D66" s="64">
        <v>42.665664889449609</v>
      </c>
      <c r="E66" s="66">
        <v>100.00000000000001</v>
      </c>
      <c r="G66" s="69" t="s">
        <v>154</v>
      </c>
      <c r="H66" s="134">
        <v>0</v>
      </c>
      <c r="I66" s="134">
        <v>1427</v>
      </c>
      <c r="J66" s="134">
        <v>1061.9100000000001</v>
      </c>
      <c r="K66" s="66">
        <v>2488.91</v>
      </c>
    </row>
    <row r="67" spans="1:11" ht="13">
      <c r="A67" s="58" t="s">
        <v>155</v>
      </c>
      <c r="B67" s="64">
        <v>0</v>
      </c>
      <c r="C67" s="64">
        <v>57.738626226583413</v>
      </c>
      <c r="D67" s="64">
        <v>42.261373773416587</v>
      </c>
      <c r="E67" s="66">
        <v>100</v>
      </c>
      <c r="G67" s="58" t="s">
        <v>155</v>
      </c>
      <c r="H67" s="134">
        <v>0</v>
      </c>
      <c r="I67" s="134">
        <v>1139.1600000000001</v>
      </c>
      <c r="J67" s="134">
        <v>833.8</v>
      </c>
      <c r="K67" s="66">
        <v>1972.96</v>
      </c>
    </row>
    <row r="68" spans="1:11" ht="13">
      <c r="A68" s="58" t="s">
        <v>65</v>
      </c>
      <c r="B68" s="64">
        <v>0</v>
      </c>
      <c r="C68" s="64">
        <v>72.444899157955206</v>
      </c>
      <c r="D68" s="64">
        <v>27.555100842044794</v>
      </c>
      <c r="E68" s="66">
        <v>100</v>
      </c>
      <c r="G68" s="58" t="s">
        <v>65</v>
      </c>
      <c r="H68" s="134">
        <v>0</v>
      </c>
      <c r="I68" s="134">
        <v>2244.64</v>
      </c>
      <c r="J68" s="134">
        <v>853.77</v>
      </c>
      <c r="K68" s="66">
        <v>3098.41</v>
      </c>
    </row>
    <row r="69" spans="1:11" ht="13">
      <c r="A69" s="58" t="s">
        <v>69</v>
      </c>
      <c r="B69" s="64">
        <v>0</v>
      </c>
      <c r="C69" s="64">
        <v>88.294461668545651</v>
      </c>
      <c r="D69" s="64">
        <v>11.705538331454338</v>
      </c>
      <c r="E69" s="66">
        <v>99.999999999999986</v>
      </c>
      <c r="G69" s="58" t="s">
        <v>69</v>
      </c>
      <c r="H69" s="134">
        <v>0</v>
      </c>
      <c r="I69" s="134">
        <v>1002.46</v>
      </c>
      <c r="J69" s="134">
        <v>132.9</v>
      </c>
      <c r="K69" s="66">
        <v>1135.3600000000001</v>
      </c>
    </row>
    <row r="70" spans="1:11" ht="13">
      <c r="A70" s="58" t="s">
        <v>68</v>
      </c>
      <c r="B70" s="64">
        <v>0</v>
      </c>
      <c r="C70" s="64">
        <v>0</v>
      </c>
      <c r="D70" s="64">
        <v>100</v>
      </c>
      <c r="E70" s="66">
        <v>100</v>
      </c>
      <c r="G70" s="58" t="s">
        <v>68</v>
      </c>
      <c r="H70" s="134">
        <v>0</v>
      </c>
      <c r="I70" s="134">
        <v>0</v>
      </c>
      <c r="J70" s="134">
        <v>1066.92</v>
      </c>
      <c r="K70" s="66">
        <v>1066.92</v>
      </c>
    </row>
    <row r="71" spans="1:11" ht="13">
      <c r="A71" s="58" t="s">
        <v>66</v>
      </c>
      <c r="B71" s="64">
        <v>0</v>
      </c>
      <c r="C71" s="64">
        <v>0</v>
      </c>
      <c r="D71" s="64">
        <v>100</v>
      </c>
      <c r="E71" s="66">
        <v>100</v>
      </c>
      <c r="G71" s="58" t="s">
        <v>66</v>
      </c>
      <c r="H71" s="134">
        <v>0</v>
      </c>
      <c r="I71" s="134">
        <v>0</v>
      </c>
      <c r="J71" s="134">
        <v>1854.21</v>
      </c>
      <c r="K71" s="66">
        <v>1854.21</v>
      </c>
    </row>
    <row r="72" spans="1:11" ht="25.5" customHeight="1">
      <c r="A72" s="7" t="s">
        <v>18</v>
      </c>
      <c r="B72" s="66">
        <v>0.28964516971354765</v>
      </c>
      <c r="C72" s="66">
        <v>58.011309423873612</v>
      </c>
      <c r="D72" s="66">
        <v>41.699045406412822</v>
      </c>
      <c r="E72" s="66">
        <v>99.999999999999972</v>
      </c>
      <c r="F72" s="7"/>
      <c r="G72" s="7" t="s">
        <v>18</v>
      </c>
      <c r="H72" s="14">
        <v>280.86</v>
      </c>
      <c r="I72" s="14">
        <v>56251.78</v>
      </c>
      <c r="J72" s="14">
        <v>40434.28</v>
      </c>
      <c r="K72" s="14">
        <v>96966.920000000013</v>
      </c>
    </row>
    <row r="73" spans="1:11" s="15" customFormat="1" ht="24" customHeight="1">
      <c r="A73" s="30" t="s">
        <v>0</v>
      </c>
      <c r="G73" s="30"/>
    </row>
    <row r="74" spans="1:11" s="15" customFormat="1" ht="24" customHeight="1">
      <c r="A74" s="30" t="s">
        <v>9</v>
      </c>
      <c r="G74" s="30" t="s">
        <v>9</v>
      </c>
    </row>
    <row r="75" spans="1:11">
      <c r="A75" s="18" t="s">
        <v>0</v>
      </c>
      <c r="G75" s="18"/>
    </row>
    <row r="76" spans="1:11" s="17" customFormat="1" ht="18.75" customHeight="1">
      <c r="A76" s="31"/>
      <c r="B76" s="9" t="s">
        <v>22</v>
      </c>
      <c r="C76" s="9" t="s">
        <v>23</v>
      </c>
      <c r="D76" s="9" t="s">
        <v>24</v>
      </c>
      <c r="E76" s="9" t="s">
        <v>5</v>
      </c>
      <c r="G76" s="31"/>
      <c r="H76" s="9" t="s">
        <v>22</v>
      </c>
      <c r="I76" s="9" t="s">
        <v>23</v>
      </c>
      <c r="J76" s="9" t="s">
        <v>24</v>
      </c>
      <c r="K76" s="9" t="s">
        <v>5</v>
      </c>
    </row>
    <row r="77" spans="1:11" s="17" customFormat="1" ht="12.75" customHeight="1">
      <c r="A77" s="120" t="s">
        <v>114</v>
      </c>
      <c r="B77" s="134" t="s">
        <v>188</v>
      </c>
      <c r="C77" s="134" t="s">
        <v>188</v>
      </c>
      <c r="D77" s="134" t="s">
        <v>188</v>
      </c>
      <c r="E77" s="134" t="s">
        <v>188</v>
      </c>
      <c r="G77" s="120" t="s">
        <v>114</v>
      </c>
      <c r="H77" s="134">
        <v>0</v>
      </c>
      <c r="I77" s="134">
        <v>0.01</v>
      </c>
      <c r="J77" s="134">
        <v>-0.01</v>
      </c>
      <c r="K77" s="66">
        <v>0</v>
      </c>
    </row>
    <row r="78" spans="1:11" ht="13">
      <c r="A78" s="58" t="s">
        <v>67</v>
      </c>
      <c r="B78" s="64">
        <v>0.3405337464558183</v>
      </c>
      <c r="C78" s="64">
        <v>14.080510167295119</v>
      </c>
      <c r="D78" s="64">
        <v>85.578956086249065</v>
      </c>
      <c r="E78" s="66">
        <v>100</v>
      </c>
      <c r="G78" s="58" t="s">
        <v>67</v>
      </c>
      <c r="H78" s="134">
        <v>13.98</v>
      </c>
      <c r="I78" s="134">
        <v>578.04999999999995</v>
      </c>
      <c r="J78" s="134">
        <v>3513.29</v>
      </c>
      <c r="K78" s="66">
        <v>4105.32</v>
      </c>
    </row>
    <row r="79" spans="1:11" ht="13">
      <c r="A79" s="58" t="s">
        <v>73</v>
      </c>
      <c r="B79" s="64">
        <v>0</v>
      </c>
      <c r="C79" s="64">
        <v>0</v>
      </c>
      <c r="D79" s="64">
        <v>100</v>
      </c>
      <c r="E79" s="66">
        <v>100</v>
      </c>
      <c r="G79" s="58" t="s">
        <v>73</v>
      </c>
      <c r="H79" s="134">
        <v>0</v>
      </c>
      <c r="I79" s="134">
        <v>0</v>
      </c>
      <c r="J79" s="134">
        <v>258.43</v>
      </c>
      <c r="K79" s="66">
        <v>258.43</v>
      </c>
    </row>
    <row r="80" spans="1:11" ht="13">
      <c r="A80" s="58" t="s">
        <v>62</v>
      </c>
      <c r="B80" s="64">
        <v>0</v>
      </c>
      <c r="C80" s="64">
        <v>41.860936883196629</v>
      </c>
      <c r="D80" s="64">
        <v>58.139063116803371</v>
      </c>
      <c r="E80" s="66">
        <v>100</v>
      </c>
      <c r="G80" s="58" t="s">
        <v>62</v>
      </c>
      <c r="H80" s="134">
        <v>0</v>
      </c>
      <c r="I80" s="134">
        <v>763.51</v>
      </c>
      <c r="J80" s="134">
        <v>1060.4100000000001</v>
      </c>
      <c r="K80" s="66">
        <v>1823.92</v>
      </c>
    </row>
    <row r="81" spans="1:11" ht="13">
      <c r="A81" s="58" t="s">
        <v>72</v>
      </c>
      <c r="B81" s="64">
        <v>5.5030968079056972</v>
      </c>
      <c r="C81" s="64">
        <v>57.979313630565422</v>
      </c>
      <c r="D81" s="64">
        <v>36.517589561528894</v>
      </c>
      <c r="E81" s="66">
        <v>100.00000000000001</v>
      </c>
      <c r="G81" s="58" t="s">
        <v>72</v>
      </c>
      <c r="H81" s="134">
        <v>716.14</v>
      </c>
      <c r="I81" s="134">
        <v>7545.08</v>
      </c>
      <c r="J81" s="134">
        <v>4752.18</v>
      </c>
      <c r="K81" s="66">
        <v>13013.4</v>
      </c>
    </row>
    <row r="82" spans="1:11" ht="13">
      <c r="A82" s="58" t="s">
        <v>70</v>
      </c>
      <c r="B82" s="64">
        <v>0.11156081361560813</v>
      </c>
      <c r="C82" s="64">
        <v>77.680630505972971</v>
      </c>
      <c r="D82" s="64">
        <v>22.207808680411421</v>
      </c>
      <c r="E82" s="66">
        <v>100</v>
      </c>
      <c r="G82" s="58" t="s">
        <v>70</v>
      </c>
      <c r="H82" s="134">
        <v>3.87</v>
      </c>
      <c r="I82" s="134">
        <v>2694.71</v>
      </c>
      <c r="J82" s="134">
        <v>770.38</v>
      </c>
      <c r="K82" s="66">
        <v>3468.96</v>
      </c>
    </row>
    <row r="83" spans="1:11" ht="13">
      <c r="A83" s="58" t="s">
        <v>71</v>
      </c>
      <c r="B83" s="64">
        <v>2.5801729703470273</v>
      </c>
      <c r="C83" s="64">
        <v>90.698848781984495</v>
      </c>
      <c r="D83" s="64">
        <v>6.7209782476684801</v>
      </c>
      <c r="E83" s="66">
        <v>100</v>
      </c>
      <c r="G83" s="58" t="s">
        <v>71</v>
      </c>
      <c r="H83" s="134">
        <v>80.73</v>
      </c>
      <c r="I83" s="134">
        <v>2837.84</v>
      </c>
      <c r="J83" s="134">
        <v>210.29</v>
      </c>
      <c r="K83" s="66">
        <v>3128.86</v>
      </c>
    </row>
    <row r="84" spans="1:11" ht="13">
      <c r="A84" s="58" t="s">
        <v>63</v>
      </c>
      <c r="B84" s="64">
        <v>4.6324453058834897E-2</v>
      </c>
      <c r="C84" s="64">
        <v>84.247696566306502</v>
      </c>
      <c r="D84" s="64">
        <v>15.705978980634674</v>
      </c>
      <c r="E84" s="66">
        <v>100</v>
      </c>
      <c r="G84" s="58" t="s">
        <v>63</v>
      </c>
      <c r="H84" s="134">
        <v>1.63</v>
      </c>
      <c r="I84" s="134">
        <v>2964.39</v>
      </c>
      <c r="J84" s="134">
        <v>552.64</v>
      </c>
      <c r="K84" s="66">
        <v>3518.66</v>
      </c>
    </row>
    <row r="85" spans="1:11" ht="13">
      <c r="A85" s="58" t="s">
        <v>64</v>
      </c>
      <c r="B85" s="64">
        <v>0</v>
      </c>
      <c r="C85" s="64">
        <v>95.753061628395315</v>
      </c>
      <c r="D85" s="64">
        <v>4.2469383716046938</v>
      </c>
      <c r="E85" s="66">
        <v>100.00000000000001</v>
      </c>
      <c r="G85" s="58" t="s">
        <v>64</v>
      </c>
      <c r="H85" s="134">
        <v>0</v>
      </c>
      <c r="I85" s="134">
        <v>1983.63</v>
      </c>
      <c r="J85" s="134">
        <v>87.98</v>
      </c>
      <c r="K85" s="66">
        <v>2071.61</v>
      </c>
    </row>
    <row r="86" spans="1:11" ht="13">
      <c r="A86" s="69" t="s">
        <v>87</v>
      </c>
      <c r="B86" s="64">
        <v>8.737563661737914</v>
      </c>
      <c r="C86" s="64">
        <v>54.500762520010227</v>
      </c>
      <c r="D86" s="64">
        <v>36.761673818251857</v>
      </c>
      <c r="E86" s="66">
        <v>100</v>
      </c>
      <c r="G86" s="69" t="s">
        <v>87</v>
      </c>
      <c r="H86" s="134">
        <v>276.73</v>
      </c>
      <c r="I86" s="134">
        <v>1726.11</v>
      </c>
      <c r="J86" s="134">
        <v>1164.29</v>
      </c>
      <c r="K86" s="66">
        <v>3167.13</v>
      </c>
    </row>
    <row r="87" spans="1:11" ht="13">
      <c r="A87" s="69" t="s">
        <v>178</v>
      </c>
      <c r="B87" s="64">
        <v>0</v>
      </c>
      <c r="C87" s="64">
        <v>0</v>
      </c>
      <c r="D87" s="64">
        <v>100</v>
      </c>
      <c r="E87" s="66">
        <v>100</v>
      </c>
      <c r="G87" s="69" t="s">
        <v>178</v>
      </c>
      <c r="H87" s="134">
        <v>0</v>
      </c>
      <c r="I87" s="134">
        <v>0</v>
      </c>
      <c r="J87" s="134">
        <v>110.13</v>
      </c>
      <c r="K87" s="66">
        <v>110.13</v>
      </c>
    </row>
    <row r="88" spans="1:11" ht="13">
      <c r="A88" s="69" t="s">
        <v>153</v>
      </c>
      <c r="B88" s="64">
        <v>0</v>
      </c>
      <c r="C88" s="64">
        <v>79.599286489748465</v>
      </c>
      <c r="D88" s="64">
        <v>20.400713510251535</v>
      </c>
      <c r="E88" s="66">
        <v>100</v>
      </c>
      <c r="G88" s="69" t="s">
        <v>153</v>
      </c>
      <c r="H88" s="134">
        <v>0</v>
      </c>
      <c r="I88" s="134">
        <v>2690.83</v>
      </c>
      <c r="J88" s="134">
        <v>689.64</v>
      </c>
      <c r="K88" s="66">
        <v>3380.47</v>
      </c>
    </row>
    <row r="89" spans="1:11" ht="13">
      <c r="A89" s="69" t="s">
        <v>154</v>
      </c>
      <c r="B89" s="64">
        <v>0</v>
      </c>
      <c r="C89" s="64">
        <v>61.159899635036496</v>
      </c>
      <c r="D89" s="64">
        <v>38.840100364963497</v>
      </c>
      <c r="E89" s="66">
        <v>100</v>
      </c>
      <c r="G89" s="69" t="s">
        <v>154</v>
      </c>
      <c r="H89" s="134">
        <v>0</v>
      </c>
      <c r="I89" s="134">
        <v>858</v>
      </c>
      <c r="J89" s="134">
        <v>544.88</v>
      </c>
      <c r="K89" s="66">
        <v>1402.88</v>
      </c>
    </row>
    <row r="90" spans="1:11" ht="13">
      <c r="A90" s="58" t="s">
        <v>155</v>
      </c>
      <c r="B90" s="64">
        <v>0</v>
      </c>
      <c r="C90" s="64">
        <v>66.412208814609286</v>
      </c>
      <c r="D90" s="64">
        <v>33.587791185390721</v>
      </c>
      <c r="E90" s="66">
        <v>100</v>
      </c>
      <c r="G90" s="58" t="s">
        <v>155</v>
      </c>
      <c r="H90" s="134">
        <v>0</v>
      </c>
      <c r="I90" s="134">
        <v>1029.19</v>
      </c>
      <c r="J90" s="134">
        <v>520.51</v>
      </c>
      <c r="K90" s="66">
        <v>1549.7</v>
      </c>
    </row>
    <row r="91" spans="1:11" ht="13">
      <c r="A91" s="58" t="s">
        <v>65</v>
      </c>
      <c r="B91" s="64">
        <v>3.4638782446796995E-2</v>
      </c>
      <c r="C91" s="64">
        <v>72.813426858045929</v>
      </c>
      <c r="D91" s="64">
        <v>27.151934359507262</v>
      </c>
      <c r="E91" s="66">
        <v>99.999999999999986</v>
      </c>
      <c r="G91" s="58" t="s">
        <v>65</v>
      </c>
      <c r="H91" s="134">
        <v>0.64</v>
      </c>
      <c r="I91" s="134">
        <v>1345.33</v>
      </c>
      <c r="J91" s="134">
        <v>501.67</v>
      </c>
      <c r="K91" s="66">
        <v>1847.64</v>
      </c>
    </row>
    <row r="92" spans="1:11" ht="13">
      <c r="A92" s="58" t="s">
        <v>69</v>
      </c>
      <c r="B92" s="64">
        <v>0</v>
      </c>
      <c r="C92" s="64">
        <v>97.521073917068662</v>
      </c>
      <c r="D92" s="64">
        <v>2.4789260829313453</v>
      </c>
      <c r="E92" s="66">
        <v>100.00000000000001</v>
      </c>
      <c r="G92" s="58" t="s">
        <v>69</v>
      </c>
      <c r="H92" s="134">
        <v>0</v>
      </c>
      <c r="I92" s="134">
        <v>800.57</v>
      </c>
      <c r="J92" s="134">
        <v>20.350000000000001</v>
      </c>
      <c r="K92" s="66">
        <v>820.92000000000007</v>
      </c>
    </row>
    <row r="93" spans="1:11" ht="13">
      <c r="A93" s="58" t="s">
        <v>68</v>
      </c>
      <c r="B93" s="64">
        <v>0</v>
      </c>
      <c r="C93" s="64">
        <v>0</v>
      </c>
      <c r="D93" s="64">
        <v>100</v>
      </c>
      <c r="E93" s="66">
        <v>100</v>
      </c>
      <c r="G93" s="58" t="s">
        <v>68</v>
      </c>
      <c r="H93" s="134">
        <v>0</v>
      </c>
      <c r="I93" s="134">
        <v>0</v>
      </c>
      <c r="J93" s="134">
        <v>219</v>
      </c>
      <c r="K93" s="66">
        <v>219</v>
      </c>
    </row>
    <row r="94" spans="1:11" ht="13">
      <c r="A94" s="58" t="s">
        <v>66</v>
      </c>
      <c r="B94" s="64">
        <v>0</v>
      </c>
      <c r="C94" s="64">
        <v>0</v>
      </c>
      <c r="D94" s="64">
        <v>100</v>
      </c>
      <c r="E94" s="66">
        <v>100</v>
      </c>
      <c r="G94" s="58" t="s">
        <v>66</v>
      </c>
      <c r="H94" s="134">
        <v>0</v>
      </c>
      <c r="I94" s="134">
        <v>0</v>
      </c>
      <c r="J94" s="134">
        <v>5427.89</v>
      </c>
      <c r="K94" s="66">
        <v>5427.89</v>
      </c>
    </row>
    <row r="95" spans="1:11" ht="25.5" customHeight="1">
      <c r="A95" s="7" t="s">
        <v>18</v>
      </c>
      <c r="B95" s="66">
        <v>2.2178277892370102</v>
      </c>
      <c r="C95" s="66">
        <v>56.407371237751178</v>
      </c>
      <c r="D95" s="66">
        <v>41.374800973011823</v>
      </c>
      <c r="E95" s="66">
        <v>100.00000000000001</v>
      </c>
      <c r="F95" s="7"/>
      <c r="G95" s="7" t="s">
        <v>18</v>
      </c>
      <c r="H95" s="14">
        <v>1093.72</v>
      </c>
      <c r="I95" s="14">
        <v>27817.25</v>
      </c>
      <c r="J95" s="14">
        <v>20403.949999999997</v>
      </c>
      <c r="K95" s="14">
        <v>49314.919999999991</v>
      </c>
    </row>
    <row r="96" spans="1:11" ht="13">
      <c r="A96" s="7"/>
      <c r="B96" s="14"/>
      <c r="C96" s="14"/>
      <c r="D96" s="14"/>
      <c r="E96" s="14"/>
      <c r="F96" s="7"/>
      <c r="G96" s="7"/>
      <c r="H96" s="14"/>
      <c r="I96" s="14"/>
      <c r="J96" s="14"/>
      <c r="K96" s="14"/>
    </row>
    <row r="97" spans="1:7" ht="19.5" customHeight="1">
      <c r="A97" s="25"/>
      <c r="G97" s="18"/>
    </row>
    <row r="98" spans="1:7">
      <c r="A98" s="5" t="s">
        <v>141</v>
      </c>
      <c r="G98" s="18"/>
    </row>
    <row r="99" spans="1:7">
      <c r="A99" s="2"/>
    </row>
    <row r="100" spans="1:7">
      <c r="A100" s="5"/>
    </row>
    <row r="101" spans="1:7">
      <c r="A101" s="5" t="s">
        <v>173</v>
      </c>
    </row>
    <row r="102" spans="1:7">
      <c r="A102" s="5" t="s">
        <v>90</v>
      </c>
    </row>
    <row r="103" spans="1:7">
      <c r="A103" s="5" t="s">
        <v>183</v>
      </c>
    </row>
    <row r="104" spans="1:7">
      <c r="A104" s="2"/>
    </row>
  </sheetData>
  <phoneticPr fontId="4" type="noConversion"/>
  <hyperlinks>
    <hyperlink ref="J1" location="Contenu!A1" display="retour" xr:uid="{00000000-0004-0000-0900-000000000000}"/>
  </hyperlinks>
  <pageMargins left="0.78740157499999996" right="0.78740157499999996" top="0.984251969" bottom="0.984251969" header="0.4921259845" footer="0.4921259845"/>
  <pageSetup paperSize="9"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8"/>
  <sheetViews>
    <sheetView zoomScale="90" zoomScaleNormal="90" workbookViewId="0">
      <selection activeCell="E18" sqref="E18"/>
    </sheetView>
  </sheetViews>
  <sheetFormatPr baseColWidth="10" defaultColWidth="11.453125" defaultRowHeight="12.5"/>
  <cols>
    <col min="1" max="1" width="20.81640625" style="2" customWidth="1"/>
    <col min="2" max="2" width="12.453125" style="2" bestFit="1" customWidth="1"/>
    <col min="3" max="3" width="19.54296875" style="2" bestFit="1" customWidth="1"/>
    <col min="4" max="16384" width="11.453125" style="2"/>
  </cols>
  <sheetData>
    <row r="1" spans="1:7" ht="13">
      <c r="A1" s="7" t="s">
        <v>189</v>
      </c>
      <c r="B1" s="7"/>
      <c r="C1" s="7"/>
      <c r="G1" s="28" t="s">
        <v>37</v>
      </c>
    </row>
    <row r="2" spans="1:7">
      <c r="A2" s="2" t="s">
        <v>0</v>
      </c>
    </row>
    <row r="3" spans="1:7" ht="13">
      <c r="A3" s="16"/>
      <c r="B3" s="50" t="s">
        <v>19</v>
      </c>
      <c r="C3" s="50" t="s">
        <v>11</v>
      </c>
    </row>
    <row r="4" spans="1:7" ht="18" customHeight="1">
      <c r="A4" s="125" t="s">
        <v>114</v>
      </c>
      <c r="B4" s="138">
        <v>0.30490132273804593</v>
      </c>
      <c r="C4" s="20">
        <v>2380.7661241199999</v>
      </c>
    </row>
    <row r="5" spans="1:7" ht="13">
      <c r="A5" s="58" t="s">
        <v>67</v>
      </c>
      <c r="B5" s="135">
        <v>13.469479655091538</v>
      </c>
      <c r="C5" s="20">
        <v>105173.96443017802</v>
      </c>
    </row>
    <row r="6" spans="1:7" ht="13">
      <c r="A6" s="58" t="s">
        <v>73</v>
      </c>
      <c r="B6" s="135">
        <v>2.567889270451845</v>
      </c>
      <c r="C6" s="70">
        <v>20050.892960000001</v>
      </c>
    </row>
    <row r="7" spans="1:7" ht="13">
      <c r="A7" s="58" t="s">
        <v>62</v>
      </c>
      <c r="B7" s="135">
        <v>3.9744929412737227</v>
      </c>
      <c r="C7" s="70">
        <v>31034.100049700497</v>
      </c>
    </row>
    <row r="8" spans="1:7" ht="13">
      <c r="A8" s="58" t="s">
        <v>72</v>
      </c>
      <c r="B8" s="135">
        <v>17.41106008203862</v>
      </c>
      <c r="C8" s="70">
        <v>135951.07314096001</v>
      </c>
    </row>
    <row r="9" spans="1:7" ht="13">
      <c r="A9" s="58" t="s">
        <v>70</v>
      </c>
      <c r="B9" s="135">
        <v>3.474475569532943</v>
      </c>
      <c r="C9" s="70">
        <v>27129.805999999993</v>
      </c>
    </row>
    <row r="10" spans="1:7" ht="13">
      <c r="A10" s="58" t="s">
        <v>71</v>
      </c>
      <c r="B10" s="135">
        <v>12.280330576294853</v>
      </c>
      <c r="C10" s="70">
        <v>95888.711687080009</v>
      </c>
    </row>
    <row r="11" spans="1:7" ht="13">
      <c r="A11" s="58" t="s">
        <v>63</v>
      </c>
      <c r="B11" s="135">
        <v>2.6026993080936314</v>
      </c>
      <c r="C11" s="70">
        <v>20322.700762119995</v>
      </c>
    </row>
    <row r="12" spans="1:7" ht="13">
      <c r="A12" s="58" t="s">
        <v>64</v>
      </c>
      <c r="B12" s="135">
        <v>2.828801091685115</v>
      </c>
      <c r="C12" s="70">
        <v>22088.175119999996</v>
      </c>
    </row>
    <row r="13" spans="1:7" ht="13">
      <c r="A13" s="69" t="s">
        <v>87</v>
      </c>
      <c r="B13" s="135">
        <v>12.077146049316372</v>
      </c>
      <c r="C13" s="70">
        <v>94302.182529279962</v>
      </c>
    </row>
    <row r="14" spans="1:7" ht="13">
      <c r="A14" s="69" t="s">
        <v>178</v>
      </c>
      <c r="B14" s="135">
        <v>0.95498270628804116</v>
      </c>
      <c r="C14" s="70">
        <v>7456.8075199999994</v>
      </c>
    </row>
    <row r="15" spans="1:7" ht="13">
      <c r="A15" s="69" t="s">
        <v>153</v>
      </c>
      <c r="B15" s="135">
        <v>8.8288319012880851</v>
      </c>
      <c r="C15" s="70">
        <v>68938.316558879989</v>
      </c>
    </row>
    <row r="16" spans="1:7" ht="13">
      <c r="A16" s="69" t="s">
        <v>154</v>
      </c>
      <c r="B16" s="135">
        <v>2.1543396401974375</v>
      </c>
      <c r="C16" s="70">
        <v>16821.766429781801</v>
      </c>
    </row>
    <row r="17" spans="1:5" ht="13">
      <c r="A17" s="58" t="s">
        <v>155</v>
      </c>
      <c r="B17" s="135">
        <v>2.5158778101313826</v>
      </c>
      <c r="C17" s="70">
        <v>19644.770999999997</v>
      </c>
    </row>
    <row r="18" spans="1:5" ht="13">
      <c r="A18" s="58" t="s">
        <v>65</v>
      </c>
      <c r="B18" s="135">
        <v>3.6695357275326543</v>
      </c>
      <c r="C18" s="70">
        <v>28652.897510922001</v>
      </c>
    </row>
    <row r="19" spans="1:5" ht="12.75" customHeight="1">
      <c r="A19" s="58" t="s">
        <v>69</v>
      </c>
      <c r="B19" s="135">
        <v>0.84721280653558806</v>
      </c>
      <c r="C19" s="70">
        <v>6615.3060000118985</v>
      </c>
    </row>
    <row r="20" spans="1:5" ht="12.75" customHeight="1">
      <c r="A20" s="58" t="s">
        <v>68</v>
      </c>
      <c r="B20" s="135">
        <v>2.9508609674603865</v>
      </c>
      <c r="C20" s="70">
        <v>23041.257300000001</v>
      </c>
    </row>
    <row r="21" spans="1:5" ht="13">
      <c r="A21" s="58" t="s">
        <v>66</v>
      </c>
      <c r="B21" s="135">
        <v>7.0870825740497372</v>
      </c>
      <c r="C21" s="70">
        <v>55338.18600595199</v>
      </c>
    </row>
    <row r="22" spans="1:5" ht="23.25" customHeight="1">
      <c r="A22" s="7" t="s">
        <v>18</v>
      </c>
      <c r="B22" s="21">
        <v>100</v>
      </c>
      <c r="C22" s="21">
        <v>780831.68112898618</v>
      </c>
    </row>
    <row r="24" spans="1:5">
      <c r="D24" s="26"/>
      <c r="E24" s="26"/>
    </row>
    <row r="26" spans="1:5">
      <c r="A26" s="5" t="s">
        <v>173</v>
      </c>
    </row>
    <row r="27" spans="1:5">
      <c r="A27" s="5" t="s">
        <v>90</v>
      </c>
    </row>
    <row r="28" spans="1:5">
      <c r="A28" s="5" t="s">
        <v>183</v>
      </c>
    </row>
  </sheetData>
  <phoneticPr fontId="4" type="noConversion"/>
  <hyperlinks>
    <hyperlink ref="G1" location="Contenu!A1" display="retour" xr:uid="{00000000-0004-0000-0A00-000000000000}"/>
  </hyperlinks>
  <pageMargins left="0.78740157499999996" right="0.78740157499999996" top="0.984251969" bottom="0.984251969" header="0.4921259845" footer="0.49212598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6"/>
  <sheetViews>
    <sheetView zoomScale="75" zoomScaleNormal="75" workbookViewId="0">
      <selection activeCell="G49" sqref="G49"/>
    </sheetView>
  </sheetViews>
  <sheetFormatPr baseColWidth="10" defaultColWidth="11.453125" defaultRowHeight="12.5"/>
  <cols>
    <col min="1" max="1" width="20.7265625" style="2" customWidth="1"/>
    <col min="2" max="2" width="19" style="2" bestFit="1" customWidth="1"/>
    <col min="3" max="3" width="17.54296875" style="2" bestFit="1" customWidth="1"/>
    <col min="4" max="4" width="18.453125" style="2" bestFit="1" customWidth="1"/>
    <col min="5" max="5" width="14.26953125" style="2" bestFit="1" customWidth="1"/>
    <col min="6" max="16384" width="11.453125" style="2"/>
  </cols>
  <sheetData>
    <row r="1" spans="1:7" ht="13">
      <c r="A1" s="7" t="s">
        <v>190</v>
      </c>
      <c r="G1" s="28" t="s">
        <v>37</v>
      </c>
    </row>
    <row r="2" spans="1:7">
      <c r="A2" s="2" t="s">
        <v>0</v>
      </c>
    </row>
    <row r="3" spans="1:7">
      <c r="A3" s="52" t="s">
        <v>1</v>
      </c>
    </row>
    <row r="4" spans="1:7" ht="4.5" customHeight="1">
      <c r="A4" s="7" t="s">
        <v>0</v>
      </c>
    </row>
    <row r="5" spans="1:7" ht="25.5" customHeight="1">
      <c r="A5" s="16"/>
      <c r="B5" s="8" t="s">
        <v>12</v>
      </c>
      <c r="C5" s="8" t="s">
        <v>13</v>
      </c>
      <c r="D5" s="9" t="s">
        <v>14</v>
      </c>
    </row>
    <row r="6" spans="1:7" ht="13">
      <c r="A6" s="120" t="s">
        <v>114</v>
      </c>
      <c r="B6" s="74">
        <v>84.726363928149055</v>
      </c>
      <c r="C6" s="74">
        <v>15.273636071850943</v>
      </c>
      <c r="D6" s="74">
        <v>100</v>
      </c>
    </row>
    <row r="7" spans="1:7" ht="13">
      <c r="A7" s="58" t="s">
        <v>67</v>
      </c>
      <c r="B7" s="74">
        <v>87.854851235326407</v>
      </c>
      <c r="C7" s="74">
        <v>12.145148764673589</v>
      </c>
      <c r="D7" s="74">
        <v>100</v>
      </c>
    </row>
    <row r="8" spans="1:7" ht="13">
      <c r="A8" s="58" t="s">
        <v>73</v>
      </c>
      <c r="B8" s="74">
        <v>75.394155961820061</v>
      </c>
      <c r="C8" s="74">
        <v>24.605844038179942</v>
      </c>
      <c r="D8" s="74">
        <v>100</v>
      </c>
    </row>
    <row r="9" spans="1:7" ht="13">
      <c r="A9" s="58" t="s">
        <v>62</v>
      </c>
      <c r="B9" s="74">
        <v>86.761359525746414</v>
      </c>
      <c r="C9" s="74">
        <v>13.238640474253573</v>
      </c>
      <c r="D9" s="74">
        <v>99.999999999999986</v>
      </c>
    </row>
    <row r="10" spans="1:7" ht="13">
      <c r="A10" s="58" t="s">
        <v>72</v>
      </c>
      <c r="B10" s="74">
        <v>87.598263545968109</v>
      </c>
      <c r="C10" s="74">
        <v>12.401736454031893</v>
      </c>
      <c r="D10" s="74">
        <v>100</v>
      </c>
    </row>
    <row r="11" spans="1:7" ht="13">
      <c r="A11" s="58" t="s">
        <v>70</v>
      </c>
      <c r="B11" s="74">
        <v>83.224365850607256</v>
      </c>
      <c r="C11" s="74">
        <v>16.775634149392737</v>
      </c>
      <c r="D11" s="74">
        <v>100</v>
      </c>
    </row>
    <row r="12" spans="1:7" ht="13">
      <c r="A12" s="58" t="s">
        <v>71</v>
      </c>
      <c r="B12" s="74">
        <v>89.151724642524741</v>
      </c>
      <c r="C12" s="74">
        <v>10.848275357475259</v>
      </c>
      <c r="D12" s="74">
        <v>100</v>
      </c>
    </row>
    <row r="13" spans="1:7" ht="13">
      <c r="A13" s="58" t="s">
        <v>63</v>
      </c>
      <c r="B13" s="74">
        <v>76.951248698643113</v>
      </c>
      <c r="C13" s="74">
        <v>23.048751301356891</v>
      </c>
      <c r="D13" s="74">
        <v>100</v>
      </c>
    </row>
    <row r="14" spans="1:7" ht="13">
      <c r="A14" s="58" t="s">
        <v>64</v>
      </c>
      <c r="B14" s="74">
        <v>89.280069597709712</v>
      </c>
      <c r="C14" s="74">
        <v>10.719930402290295</v>
      </c>
      <c r="D14" s="74">
        <v>100</v>
      </c>
    </row>
    <row r="15" spans="1:7" ht="13">
      <c r="A15" s="69" t="s">
        <v>87</v>
      </c>
      <c r="B15" s="74">
        <v>87.14566039219055</v>
      </c>
      <c r="C15" s="74">
        <v>12.854339607809445</v>
      </c>
      <c r="D15" s="74">
        <v>100</v>
      </c>
    </row>
    <row r="16" spans="1:7" ht="13">
      <c r="A16" s="69" t="s">
        <v>178</v>
      </c>
      <c r="B16" s="74">
        <v>85.270975453581229</v>
      </c>
      <c r="C16" s="74">
        <v>14.729024546418756</v>
      </c>
      <c r="D16" s="74">
        <v>99.999999999999986</v>
      </c>
    </row>
    <row r="17" spans="1:5" ht="13">
      <c r="A17" s="69" t="s">
        <v>153</v>
      </c>
      <c r="B17" s="74">
        <v>79.130844560873143</v>
      </c>
      <c r="C17" s="74">
        <v>20.869155439126864</v>
      </c>
      <c r="D17" s="74">
        <v>100</v>
      </c>
    </row>
    <row r="18" spans="1:5" ht="13">
      <c r="A18" s="69" t="s">
        <v>154</v>
      </c>
      <c r="B18" s="74">
        <v>88.675532751261073</v>
      </c>
      <c r="C18" s="74">
        <v>11.324467248738932</v>
      </c>
      <c r="D18" s="74">
        <v>100</v>
      </c>
    </row>
    <row r="19" spans="1:5" ht="13">
      <c r="A19" s="58" t="s">
        <v>155</v>
      </c>
      <c r="B19" s="74">
        <v>88.468508999163191</v>
      </c>
      <c r="C19" s="74">
        <v>11.531491000836818</v>
      </c>
      <c r="D19" s="74">
        <v>100.00000000000001</v>
      </c>
    </row>
    <row r="20" spans="1:5" ht="13">
      <c r="A20" s="58" t="s">
        <v>65</v>
      </c>
      <c r="B20" s="74">
        <v>88.95296190832552</v>
      </c>
      <c r="C20" s="74">
        <v>11.047038091674473</v>
      </c>
      <c r="D20" s="74">
        <v>100</v>
      </c>
    </row>
    <row r="21" spans="1:5" ht="12.75" customHeight="1">
      <c r="A21" s="58" t="s">
        <v>69</v>
      </c>
      <c r="B21" s="74">
        <v>80.238858187396787</v>
      </c>
      <c r="C21" s="74">
        <v>19.76114181260321</v>
      </c>
      <c r="D21" s="74">
        <v>100</v>
      </c>
    </row>
    <row r="22" spans="1:5" ht="13">
      <c r="A22" s="58" t="s">
        <v>68</v>
      </c>
      <c r="B22" s="74">
        <v>86.530525398021581</v>
      </c>
      <c r="C22" s="74">
        <v>13.46947460197843</v>
      </c>
      <c r="D22" s="74">
        <v>100.00000000000001</v>
      </c>
    </row>
    <row r="23" spans="1:5" ht="13">
      <c r="A23" s="58" t="s">
        <v>66</v>
      </c>
      <c r="B23" s="74">
        <v>88.918930796263439</v>
      </c>
      <c r="C23" s="74">
        <v>11.081069203736558</v>
      </c>
      <c r="D23" s="74">
        <v>100</v>
      </c>
    </row>
    <row r="24" spans="1:5" ht="22.5" customHeight="1">
      <c r="A24" s="7" t="s">
        <v>18</v>
      </c>
      <c r="B24" s="75">
        <v>86.356774814127462</v>
      </c>
      <c r="C24" s="75">
        <v>13.64322518587257</v>
      </c>
      <c r="D24" s="75">
        <v>100.00000000000003</v>
      </c>
    </row>
    <row r="25" spans="1:5" ht="13">
      <c r="B25" s="48"/>
      <c r="C25" s="48"/>
      <c r="D25" s="48"/>
      <c r="E25" s="49"/>
    </row>
    <row r="26" spans="1:5" ht="13">
      <c r="B26" s="48"/>
      <c r="C26" s="48"/>
      <c r="D26" s="48"/>
      <c r="E26" s="49"/>
    </row>
    <row r="27" spans="1:5" ht="13">
      <c r="A27" s="18"/>
      <c r="B27" s="19"/>
      <c r="C27" s="19"/>
      <c r="D27" s="19"/>
      <c r="E27" s="22"/>
    </row>
    <row r="28" spans="1:5">
      <c r="A28" s="52" t="s">
        <v>11</v>
      </c>
    </row>
    <row r="29" spans="1:5" ht="4.5" customHeight="1">
      <c r="A29" s="7" t="s">
        <v>0</v>
      </c>
    </row>
    <row r="30" spans="1:5" ht="25.5" customHeight="1">
      <c r="A30" s="16"/>
      <c r="B30" s="8" t="s">
        <v>12</v>
      </c>
      <c r="C30" s="8" t="s">
        <v>13</v>
      </c>
      <c r="D30" s="9" t="s">
        <v>14</v>
      </c>
    </row>
    <row r="31" spans="1:5" ht="13">
      <c r="A31" s="120" t="s">
        <v>114</v>
      </c>
      <c r="B31" s="20">
        <v>2017.1365706000001</v>
      </c>
      <c r="C31" s="20">
        <v>363.62955352</v>
      </c>
      <c r="D31" s="73">
        <v>2380.7661241200003</v>
      </c>
      <c r="E31" s="139"/>
    </row>
    <row r="32" spans="1:5" ht="13">
      <c r="A32" s="58" t="s">
        <v>67</v>
      </c>
      <c r="B32" s="71">
        <v>92400.42998842799</v>
      </c>
      <c r="C32" s="78">
        <v>12773.534441750002</v>
      </c>
      <c r="D32" s="73">
        <v>105173.96443017799</v>
      </c>
      <c r="E32" s="139"/>
    </row>
    <row r="33" spans="1:5" ht="13">
      <c r="A33" s="58" t="s">
        <v>73</v>
      </c>
      <c r="B33" s="71">
        <v>15117.201509999997</v>
      </c>
      <c r="C33" s="71">
        <v>4933.6914500000012</v>
      </c>
      <c r="D33" s="73">
        <v>20050.892959999997</v>
      </c>
      <c r="E33" s="139"/>
    </row>
    <row r="34" spans="1:5" ht="13">
      <c r="A34" s="58" t="s">
        <v>62</v>
      </c>
      <c r="B34" s="71">
        <v>26925.6071197005</v>
      </c>
      <c r="C34" s="71">
        <v>4108.4929299999994</v>
      </c>
      <c r="D34" s="73">
        <v>31034.100049700501</v>
      </c>
      <c r="E34" s="139"/>
    </row>
    <row r="35" spans="1:5" ht="13">
      <c r="A35" s="58" t="s">
        <v>72</v>
      </c>
      <c r="B35" s="71">
        <v>119090.77934359002</v>
      </c>
      <c r="C35" s="71">
        <v>16860.293797369999</v>
      </c>
      <c r="D35" s="73">
        <v>135951.07314096001</v>
      </c>
      <c r="E35" s="139"/>
    </row>
    <row r="36" spans="1:5" ht="13">
      <c r="A36" s="58" t="s">
        <v>70</v>
      </c>
      <c r="B36" s="71">
        <v>22578.609</v>
      </c>
      <c r="C36" s="71">
        <v>4551.1970000000001</v>
      </c>
      <c r="D36" s="73">
        <v>27129.806</v>
      </c>
      <c r="E36" s="139"/>
    </row>
    <row r="37" spans="1:5" ht="13">
      <c r="A37" s="58" t="s">
        <v>71</v>
      </c>
      <c r="B37" s="71">
        <v>85486.440206530009</v>
      </c>
      <c r="C37" s="71">
        <v>10402.27148055</v>
      </c>
      <c r="D37" s="73">
        <v>95888.711687080009</v>
      </c>
      <c r="E37" s="139"/>
    </row>
    <row r="38" spans="1:5" ht="13">
      <c r="A38" s="58" t="s">
        <v>63</v>
      </c>
      <c r="B38" s="71">
        <v>15638.572005739999</v>
      </c>
      <c r="C38" s="72">
        <v>4684.1287563799997</v>
      </c>
      <c r="D38" s="73">
        <v>20322.700762119999</v>
      </c>
      <c r="E38" s="139"/>
    </row>
    <row r="39" spans="1:5" ht="13">
      <c r="A39" s="58" t="s">
        <v>64</v>
      </c>
      <c r="B39" s="71">
        <v>19720.338119999997</v>
      </c>
      <c r="C39" s="71">
        <v>2367.8370000000004</v>
      </c>
      <c r="D39" s="73">
        <v>22088.175119999996</v>
      </c>
      <c r="E39" s="139"/>
    </row>
    <row r="40" spans="1:5" ht="13">
      <c r="A40" s="69" t="s">
        <v>87</v>
      </c>
      <c r="B40" s="71">
        <v>82180.259729390003</v>
      </c>
      <c r="C40" s="71">
        <v>12121.922799889999</v>
      </c>
      <c r="D40" s="73">
        <v>94302.182529280006</v>
      </c>
      <c r="E40" s="139"/>
    </row>
    <row r="41" spans="1:5" ht="13">
      <c r="A41" s="69" t="s">
        <v>178</v>
      </c>
      <c r="B41" s="71">
        <v>6358.49251</v>
      </c>
      <c r="C41" s="71">
        <v>1098.3150099999998</v>
      </c>
      <c r="D41" s="73">
        <v>7456.8075200000003</v>
      </c>
      <c r="E41" s="139"/>
    </row>
    <row r="42" spans="1:5" ht="13">
      <c r="A42" s="69" t="s">
        <v>153</v>
      </c>
      <c r="B42" s="71">
        <v>54551.472119090002</v>
      </c>
      <c r="C42" s="71">
        <v>14386.84443979</v>
      </c>
      <c r="D42" s="73">
        <v>68938.316558880004</v>
      </c>
      <c r="E42" s="139"/>
    </row>
    <row r="43" spans="1:5" ht="13">
      <c r="A43" s="69" t="s">
        <v>154</v>
      </c>
      <c r="B43" s="71">
        <v>14916.790999781799</v>
      </c>
      <c r="C43" s="71">
        <v>1904.97543</v>
      </c>
      <c r="D43" s="73">
        <v>16821.766429781797</v>
      </c>
      <c r="E43" s="139"/>
    </row>
    <row r="44" spans="1:5" ht="13">
      <c r="A44" s="58" t="s">
        <v>155</v>
      </c>
      <c r="B44" s="71">
        <v>17379.435999999994</v>
      </c>
      <c r="C44" s="71">
        <v>2265.335</v>
      </c>
      <c r="D44" s="73">
        <v>19644.770999999993</v>
      </c>
      <c r="E44" s="139"/>
    </row>
    <row r="45" spans="1:5" ht="13">
      <c r="A45" s="58" t="s">
        <v>65</v>
      </c>
      <c r="B45" s="71">
        <v>25487.601008521997</v>
      </c>
      <c r="C45" s="71">
        <v>3165.2965024</v>
      </c>
      <c r="D45" s="73">
        <v>28652.897510921997</v>
      </c>
      <c r="E45" s="139"/>
    </row>
    <row r="46" spans="1:5" ht="12.75" customHeight="1">
      <c r="A46" s="58" t="s">
        <v>69</v>
      </c>
      <c r="B46" s="71">
        <v>5308.0460000118983</v>
      </c>
      <c r="C46" s="71">
        <v>1307.2600000000002</v>
      </c>
      <c r="D46" s="73">
        <v>6615.3060000118985</v>
      </c>
      <c r="E46" s="139"/>
    </row>
    <row r="47" spans="1:5" ht="13">
      <c r="A47" s="58" t="s">
        <v>68</v>
      </c>
      <c r="B47" s="71">
        <v>19937.720999999998</v>
      </c>
      <c r="C47" s="71">
        <v>3103.5363000000002</v>
      </c>
      <c r="D47" s="73">
        <v>23041.257299999997</v>
      </c>
      <c r="E47" s="139"/>
    </row>
    <row r="48" spans="1:5" ht="13">
      <c r="A48" s="58" t="s">
        <v>66</v>
      </c>
      <c r="B48" s="71">
        <v>49206.123318539998</v>
      </c>
      <c r="C48" s="71">
        <v>6132.0626874119998</v>
      </c>
      <c r="D48" s="73">
        <v>55338.186005951997</v>
      </c>
      <c r="E48" s="139"/>
    </row>
    <row r="49" spans="1:4" ht="21.75" customHeight="1">
      <c r="A49" s="7" t="s">
        <v>18</v>
      </c>
      <c r="B49" s="73">
        <v>674301.05654992431</v>
      </c>
      <c r="C49" s="73">
        <v>106530.62457906203</v>
      </c>
      <c r="D49" s="73">
        <v>780831.68112898606</v>
      </c>
    </row>
    <row r="54" spans="1:4">
      <c r="A54" s="5" t="s">
        <v>173</v>
      </c>
    </row>
    <row r="55" spans="1:4">
      <c r="A55" s="5" t="s">
        <v>90</v>
      </c>
    </row>
    <row r="56" spans="1:4">
      <c r="A56" s="5" t="s">
        <v>183</v>
      </c>
    </row>
  </sheetData>
  <phoneticPr fontId="4" type="noConversion"/>
  <hyperlinks>
    <hyperlink ref="G1" location="Contenu!A1" display="retour" xr:uid="{00000000-0004-0000-0B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5"/>
  <sheetViews>
    <sheetView zoomScale="72" zoomScaleNormal="72" workbookViewId="0">
      <selection activeCell="G12" sqref="G12"/>
    </sheetView>
  </sheetViews>
  <sheetFormatPr baseColWidth="10" defaultColWidth="11.453125" defaultRowHeight="13"/>
  <cols>
    <col min="1" max="1" width="20.7265625" style="7" customWidth="1"/>
    <col min="2" max="2" width="20.7265625" style="2" customWidth="1"/>
    <col min="3" max="3" width="18.453125" style="2" customWidth="1"/>
    <col min="4" max="4" width="23.54296875" style="2" customWidth="1"/>
    <col min="5" max="5" width="17.453125" style="2" bestFit="1" customWidth="1"/>
    <col min="6" max="16384" width="11.453125" style="2"/>
  </cols>
  <sheetData>
    <row r="1" spans="1:6">
      <c r="A1" s="7" t="s">
        <v>191</v>
      </c>
      <c r="E1" s="28" t="s">
        <v>37</v>
      </c>
      <c r="F1" s="28"/>
    </row>
    <row r="2" spans="1:6">
      <c r="A2" s="7" t="s">
        <v>0</v>
      </c>
    </row>
    <row r="3" spans="1:6" ht="30" customHeight="1">
      <c r="A3" s="52" t="s">
        <v>1</v>
      </c>
      <c r="E3" s="17"/>
    </row>
    <row r="4" spans="1:6" ht="4.5" customHeight="1">
      <c r="A4" s="7" t="s">
        <v>0</v>
      </c>
    </row>
    <row r="5" spans="1:6" s="33" customFormat="1" ht="39">
      <c r="A5" s="32"/>
      <c r="B5" s="8" t="s">
        <v>2</v>
      </c>
      <c r="C5" s="8" t="s">
        <v>3</v>
      </c>
      <c r="D5" s="8" t="s">
        <v>4</v>
      </c>
      <c r="E5" s="8" t="s">
        <v>5</v>
      </c>
    </row>
    <row r="6" spans="1:6" s="33" customFormat="1">
      <c r="A6" s="120" t="s">
        <v>114</v>
      </c>
      <c r="B6" s="71">
        <v>63.019795909103024</v>
      </c>
      <c r="C6" s="71">
        <v>6.6166263576442033</v>
      </c>
      <c r="D6" s="76">
        <v>30.363577733252761</v>
      </c>
      <c r="E6" s="71">
        <v>100</v>
      </c>
    </row>
    <row r="7" spans="1:6" ht="12.75" customHeight="1">
      <c r="A7" s="58" t="s">
        <v>67</v>
      </c>
      <c r="B7" s="71">
        <v>46.394980357092315</v>
      </c>
      <c r="C7" s="71">
        <v>11.638114153740151</v>
      </c>
      <c r="D7" s="76">
        <v>41.966905489167544</v>
      </c>
      <c r="E7" s="71">
        <v>100.00000000000001</v>
      </c>
    </row>
    <row r="8" spans="1:6">
      <c r="A8" s="58" t="s">
        <v>73</v>
      </c>
      <c r="B8" s="71">
        <v>48.022796647896236</v>
      </c>
      <c r="C8" s="71">
        <v>4.3159466358135479</v>
      </c>
      <c r="D8" s="76">
        <v>47.661256716290211</v>
      </c>
      <c r="E8" s="71">
        <v>100</v>
      </c>
    </row>
    <row r="9" spans="1:6">
      <c r="A9" s="58" t="s">
        <v>62</v>
      </c>
      <c r="B9" s="71">
        <v>41.411805769689281</v>
      </c>
      <c r="C9" s="71">
        <v>8.3232054491365091</v>
      </c>
      <c r="D9" s="76">
        <v>50.264988781174203</v>
      </c>
      <c r="E9" s="71">
        <v>100</v>
      </c>
    </row>
    <row r="10" spans="1:6">
      <c r="A10" s="58" t="s">
        <v>72</v>
      </c>
      <c r="B10" s="71">
        <v>33.368444952525969</v>
      </c>
      <c r="C10" s="71">
        <v>13.511576033578198</v>
      </c>
      <c r="D10" s="76">
        <v>53.119979013895836</v>
      </c>
      <c r="E10" s="71">
        <v>100</v>
      </c>
    </row>
    <row r="11" spans="1:6">
      <c r="A11" s="58" t="s">
        <v>70</v>
      </c>
      <c r="B11" s="71">
        <v>62.159068346504434</v>
      </c>
      <c r="C11" s="71">
        <v>0</v>
      </c>
      <c r="D11" s="76">
        <v>37.840931653495574</v>
      </c>
      <c r="E11" s="71">
        <v>100</v>
      </c>
    </row>
    <row r="12" spans="1:6">
      <c r="A12" s="58" t="s">
        <v>71</v>
      </c>
      <c r="B12" s="71">
        <v>27.045704894627153</v>
      </c>
      <c r="C12" s="71">
        <v>44.618658074683054</v>
      </c>
      <c r="D12" s="76">
        <v>28.335637030689785</v>
      </c>
      <c r="E12" s="71">
        <v>99.999999999999986</v>
      </c>
    </row>
    <row r="13" spans="1:6">
      <c r="A13" s="58" t="s">
        <v>63</v>
      </c>
      <c r="B13" s="71">
        <v>69.746383629953911</v>
      </c>
      <c r="C13" s="71">
        <v>0</v>
      </c>
      <c r="D13" s="76">
        <v>30.253616370046078</v>
      </c>
      <c r="E13" s="71">
        <v>99.999999999999986</v>
      </c>
    </row>
    <row r="14" spans="1:6">
      <c r="A14" s="58" t="s">
        <v>64</v>
      </c>
      <c r="B14" s="71">
        <v>67.285396017337646</v>
      </c>
      <c r="C14" s="71">
        <v>6.7515417428349851</v>
      </c>
      <c r="D14" s="76">
        <v>25.963062239827355</v>
      </c>
      <c r="E14" s="71">
        <v>99.999999999999986</v>
      </c>
    </row>
    <row r="15" spans="1:6">
      <c r="A15" s="69" t="s">
        <v>87</v>
      </c>
      <c r="B15" s="71">
        <v>51.180831294888151</v>
      </c>
      <c r="C15" s="71">
        <v>6.8420201864963559</v>
      </c>
      <c r="D15" s="76">
        <v>41.977148518615493</v>
      </c>
      <c r="E15" s="71">
        <v>100</v>
      </c>
    </row>
    <row r="16" spans="1:6">
      <c r="A16" s="69" t="s">
        <v>178</v>
      </c>
      <c r="B16" s="71">
        <v>56.363674162761569</v>
      </c>
      <c r="C16" s="71">
        <v>7.7410329449298976</v>
      </c>
      <c r="D16" s="76">
        <v>35.895292892308525</v>
      </c>
      <c r="E16" s="71">
        <v>100</v>
      </c>
    </row>
    <row r="17" spans="1:5">
      <c r="A17" s="69" t="s">
        <v>153</v>
      </c>
      <c r="B17" s="71">
        <v>62.680097082172736</v>
      </c>
      <c r="C17" s="71">
        <v>3.3176540446956331</v>
      </c>
      <c r="D17" s="76">
        <v>34.002248873131641</v>
      </c>
      <c r="E17" s="71">
        <v>100</v>
      </c>
    </row>
    <row r="18" spans="1:5">
      <c r="A18" s="69" t="s">
        <v>154</v>
      </c>
      <c r="B18" s="71">
        <v>47.221980328497189</v>
      </c>
      <c r="C18" s="71">
        <v>11.495220354544641</v>
      </c>
      <c r="D18" s="76">
        <v>41.282799316958176</v>
      </c>
      <c r="E18" s="71">
        <v>100</v>
      </c>
    </row>
    <row r="19" spans="1:5">
      <c r="A19" s="58" t="s">
        <v>155</v>
      </c>
      <c r="B19" s="71">
        <v>67.560477796862912</v>
      </c>
      <c r="C19" s="71">
        <v>9.297447857341286</v>
      </c>
      <c r="D19" s="76">
        <v>23.142074345795805</v>
      </c>
      <c r="E19" s="71">
        <v>100</v>
      </c>
    </row>
    <row r="20" spans="1:5">
      <c r="A20" s="58" t="s">
        <v>65</v>
      </c>
      <c r="B20" s="71">
        <v>55.826315092512942</v>
      </c>
      <c r="C20" s="71">
        <v>2.132117692443086</v>
      </c>
      <c r="D20" s="76">
        <v>42.041567215043969</v>
      </c>
      <c r="E20" s="71">
        <v>100</v>
      </c>
    </row>
    <row r="21" spans="1:5" ht="12.75" customHeight="1">
      <c r="A21" s="58" t="s">
        <v>69</v>
      </c>
      <c r="B21" s="71">
        <v>56.809258047937782</v>
      </c>
      <c r="C21" s="71">
        <v>5.9841801925075222</v>
      </c>
      <c r="D21" s="76">
        <v>37.206561759554688</v>
      </c>
      <c r="E21" s="71">
        <v>100</v>
      </c>
    </row>
    <row r="22" spans="1:5">
      <c r="A22" s="58" t="s">
        <v>68</v>
      </c>
      <c r="B22" s="71">
        <v>64.77047201131964</v>
      </c>
      <c r="C22" s="71">
        <v>9.7136177198988793</v>
      </c>
      <c r="D22" s="76">
        <v>25.515910268781472</v>
      </c>
      <c r="E22" s="71">
        <v>99.999999999999986</v>
      </c>
    </row>
    <row r="23" spans="1:5">
      <c r="A23" s="58" t="s">
        <v>66</v>
      </c>
      <c r="B23" s="71">
        <v>61.276545955083051</v>
      </c>
      <c r="C23" s="71">
        <v>10.990514170321477</v>
      </c>
      <c r="D23" s="76">
        <v>27.73293987459547</v>
      </c>
      <c r="E23" s="71">
        <v>100</v>
      </c>
    </row>
    <row r="24" spans="1:5" ht="18" customHeight="1">
      <c r="A24" s="7" t="s">
        <v>18</v>
      </c>
      <c r="B24" s="73">
        <v>47.835202954414854</v>
      </c>
      <c r="C24" s="73">
        <v>13.170255367863351</v>
      </c>
      <c r="D24" s="77">
        <v>38.99454167772177</v>
      </c>
      <c r="E24" s="73">
        <v>99.999999999999972</v>
      </c>
    </row>
    <row r="25" spans="1:5" ht="30" customHeight="1">
      <c r="A25" s="15" t="s">
        <v>0</v>
      </c>
      <c r="E25" s="17"/>
    </row>
    <row r="26" spans="1:5" ht="30" customHeight="1">
      <c r="A26" s="52" t="s">
        <v>11</v>
      </c>
      <c r="E26" s="17"/>
    </row>
    <row r="27" spans="1:5" ht="4.5" customHeight="1">
      <c r="A27" s="7" t="s">
        <v>0</v>
      </c>
    </row>
    <row r="28" spans="1:5" s="33" customFormat="1" ht="39">
      <c r="A28" s="32"/>
      <c r="B28" s="8" t="s">
        <v>2</v>
      </c>
      <c r="C28" s="8" t="s">
        <v>3</v>
      </c>
      <c r="D28" s="8" t="s">
        <v>4</v>
      </c>
      <c r="E28" s="8" t="s">
        <v>5</v>
      </c>
    </row>
    <row r="29" spans="1:5" s="33" customFormat="1">
      <c r="A29" s="120" t="s">
        <v>114</v>
      </c>
      <c r="B29" s="71">
        <v>1271.19535</v>
      </c>
      <c r="C29" s="71">
        <v>133.46638999999999</v>
      </c>
      <c r="D29" s="76">
        <v>612.47483060000002</v>
      </c>
      <c r="E29" s="73">
        <v>2017.1365706000001</v>
      </c>
    </row>
    <row r="30" spans="1:5">
      <c r="A30" s="58" t="s">
        <v>67</v>
      </c>
      <c r="B30" s="71">
        <v>42869.161343</v>
      </c>
      <c r="C30" s="71">
        <v>10753.667520599998</v>
      </c>
      <c r="D30" s="76">
        <v>38777.601124827997</v>
      </c>
      <c r="E30" s="73">
        <v>92400.42998842799</v>
      </c>
    </row>
    <row r="31" spans="1:5">
      <c r="A31" s="58" t="s">
        <v>73</v>
      </c>
      <c r="B31" s="71">
        <v>7259.7029400000001</v>
      </c>
      <c r="C31" s="71">
        <v>652.45034999999996</v>
      </c>
      <c r="D31" s="76">
        <v>7205.0482200000006</v>
      </c>
      <c r="E31" s="73">
        <v>15117.201510000001</v>
      </c>
    </row>
    <row r="32" spans="1:5">
      <c r="A32" s="58" t="s">
        <v>62</v>
      </c>
      <c r="B32" s="71">
        <v>11150.38012272</v>
      </c>
      <c r="C32" s="71">
        <v>2241.0735989999998</v>
      </c>
      <c r="D32" s="76">
        <v>13534.153397980499</v>
      </c>
      <c r="E32" s="73">
        <v>26925.6071197005</v>
      </c>
    </row>
    <row r="33" spans="1:5">
      <c r="A33" s="58" t="s">
        <v>72</v>
      </c>
      <c r="B33" s="71">
        <v>39738.7411488</v>
      </c>
      <c r="C33" s="71">
        <v>16091.041199990002</v>
      </c>
      <c r="D33" s="76">
        <v>63260.996994800007</v>
      </c>
      <c r="E33" s="73">
        <v>119090.77934359001</v>
      </c>
    </row>
    <row r="34" spans="1:5">
      <c r="A34" s="58" t="s">
        <v>70</v>
      </c>
      <c r="B34" s="71">
        <v>14034.653</v>
      </c>
      <c r="C34" s="71">
        <v>0</v>
      </c>
      <c r="D34" s="76">
        <v>8543.9560000000001</v>
      </c>
      <c r="E34" s="73">
        <v>22578.609</v>
      </c>
    </row>
    <row r="35" spans="1:5">
      <c r="A35" s="58" t="s">
        <v>71</v>
      </c>
      <c r="B35" s="71">
        <v>23120.410343179996</v>
      </c>
      <c r="C35" s="71">
        <v>38142.902455969997</v>
      </c>
      <c r="D35" s="76">
        <v>24223.127407379998</v>
      </c>
      <c r="E35" s="73">
        <v>85486.440206529995</v>
      </c>
    </row>
    <row r="36" spans="1:5">
      <c r="A36" s="58" t="s">
        <v>63</v>
      </c>
      <c r="B36" s="71">
        <v>10907.338425369999</v>
      </c>
      <c r="C36" s="71">
        <v>0</v>
      </c>
      <c r="D36" s="76">
        <v>4731.2335803699998</v>
      </c>
      <c r="E36" s="73">
        <v>15638.572005739999</v>
      </c>
    </row>
    <row r="37" spans="1:5">
      <c r="A37" s="58" t="s">
        <v>64</v>
      </c>
      <c r="B37" s="71">
        <v>13268.907599999999</v>
      </c>
      <c r="C37" s="71">
        <v>1331.4268599999998</v>
      </c>
      <c r="D37" s="76">
        <v>5120.0036600000003</v>
      </c>
      <c r="E37" s="73">
        <v>19720.33812</v>
      </c>
    </row>
    <row r="38" spans="1:5">
      <c r="A38" s="69" t="s">
        <v>87</v>
      </c>
      <c r="B38" s="71">
        <v>42060.540089800001</v>
      </c>
      <c r="C38" s="71">
        <v>5622.7899600000001</v>
      </c>
      <c r="D38" s="76">
        <v>34496.929679590001</v>
      </c>
      <c r="E38" s="73">
        <v>82180.259729390003</v>
      </c>
    </row>
    <row r="39" spans="1:5">
      <c r="A39" s="69" t="s">
        <v>178</v>
      </c>
      <c r="B39" s="71">
        <v>3583.8799999999997</v>
      </c>
      <c r="C39" s="71">
        <v>492.21299999999997</v>
      </c>
      <c r="D39" s="76">
        <v>2282.3995099999997</v>
      </c>
      <c r="E39" s="73">
        <v>6358.49251</v>
      </c>
    </row>
    <row r="40" spans="1:5">
      <c r="A40" s="69" t="s">
        <v>153</v>
      </c>
      <c r="B40" s="71">
        <v>34192.915684</v>
      </c>
      <c r="C40" s="71">
        <v>1809.8291211999999</v>
      </c>
      <c r="D40" s="76">
        <v>18548.727313889998</v>
      </c>
      <c r="E40" s="73">
        <v>54551.472119089995</v>
      </c>
    </row>
    <row r="41" spans="1:5">
      <c r="A41" s="69" t="s">
        <v>154</v>
      </c>
      <c r="B41" s="71">
        <v>7044.0041115599997</v>
      </c>
      <c r="C41" s="71">
        <v>1714.7179952518002</v>
      </c>
      <c r="D41" s="76">
        <v>6158.0688929699991</v>
      </c>
      <c r="E41" s="73">
        <v>14916.790999781799</v>
      </c>
    </row>
    <row r="42" spans="1:5">
      <c r="A42" s="58" t="s">
        <v>155</v>
      </c>
      <c r="B42" s="71">
        <v>11741.629999999997</v>
      </c>
      <c r="C42" s="71">
        <v>1615.8439999999998</v>
      </c>
      <c r="D42" s="76">
        <v>4021.962</v>
      </c>
      <c r="E42" s="73">
        <v>17379.435999999998</v>
      </c>
    </row>
    <row r="43" spans="1:5">
      <c r="A43" s="58" t="s">
        <v>65</v>
      </c>
      <c r="B43" s="71">
        <v>14228.788448539999</v>
      </c>
      <c r="C43" s="71">
        <v>543.42565048200004</v>
      </c>
      <c r="D43" s="76">
        <v>10715.386909500001</v>
      </c>
      <c r="E43" s="73">
        <v>25487.601008522</v>
      </c>
    </row>
    <row r="44" spans="1:5" ht="12.75" customHeight="1">
      <c r="A44" s="58" t="s">
        <v>69</v>
      </c>
      <c r="B44" s="71">
        <v>3015.4615494499999</v>
      </c>
      <c r="C44" s="71">
        <v>317.64303734189997</v>
      </c>
      <c r="D44" s="76">
        <v>1974.94141322</v>
      </c>
      <c r="E44" s="73">
        <v>5308.0460000119001</v>
      </c>
    </row>
    <row r="45" spans="1:5">
      <c r="A45" s="58" t="s">
        <v>68</v>
      </c>
      <c r="B45" s="71">
        <v>12913.755999999999</v>
      </c>
      <c r="C45" s="71">
        <v>1936.674</v>
      </c>
      <c r="D45" s="76">
        <v>5087.2910000000002</v>
      </c>
      <c r="E45" s="73">
        <v>19937.721000000001</v>
      </c>
    </row>
    <row r="46" spans="1:5">
      <c r="A46" s="58" t="s">
        <v>66</v>
      </c>
      <c r="B46" s="71">
        <v>30151.812768000003</v>
      </c>
      <c r="C46" s="71">
        <v>5408.0059559900001</v>
      </c>
      <c r="D46" s="76">
        <v>13646.304594550002</v>
      </c>
      <c r="E46" s="73">
        <v>49206.123318540005</v>
      </c>
    </row>
    <row r="47" spans="1:5" ht="18" customHeight="1">
      <c r="A47" s="7" t="s">
        <v>18</v>
      </c>
      <c r="B47" s="73">
        <v>322553.27892441995</v>
      </c>
      <c r="C47" s="73">
        <v>88807.171095825703</v>
      </c>
      <c r="D47" s="77">
        <v>262940.60652967845</v>
      </c>
      <c r="E47" s="73">
        <v>674301.05654992431</v>
      </c>
    </row>
    <row r="48" spans="1:5">
      <c r="B48" s="24"/>
      <c r="C48" s="24"/>
      <c r="D48" s="24"/>
      <c r="E48" s="23"/>
    </row>
    <row r="49" spans="1:5">
      <c r="A49" s="5"/>
      <c r="B49" s="24"/>
      <c r="C49" s="24"/>
      <c r="D49" s="24"/>
      <c r="E49" s="23"/>
    </row>
    <row r="50" spans="1:5">
      <c r="A50" s="5" t="s">
        <v>173</v>
      </c>
      <c r="B50" s="24"/>
      <c r="C50" s="24"/>
      <c r="D50" s="24"/>
      <c r="E50" s="23"/>
    </row>
    <row r="51" spans="1:5" ht="12.75" customHeight="1">
      <c r="A51" s="5" t="s">
        <v>90</v>
      </c>
      <c r="B51" s="14"/>
      <c r="C51" s="14"/>
      <c r="D51" s="14"/>
      <c r="E51" s="14"/>
    </row>
    <row r="52" spans="1:5" ht="12.5">
      <c r="A52" s="5" t="s">
        <v>183</v>
      </c>
    </row>
    <row r="53" spans="1:5" ht="12.5">
      <c r="A53" s="2"/>
    </row>
    <row r="54" spans="1:5" ht="12.5">
      <c r="A54" s="6"/>
    </row>
    <row r="55" spans="1:5" ht="12.5">
      <c r="A55" s="5"/>
    </row>
  </sheetData>
  <phoneticPr fontId="4" type="noConversion"/>
  <hyperlinks>
    <hyperlink ref="E1" location="Contenu!A1" display="retour" xr:uid="{00000000-0004-0000-0C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4"/>
  <sheetViews>
    <sheetView zoomScale="90" zoomScaleNormal="90" workbookViewId="0">
      <selection activeCell="F29" sqref="F29"/>
    </sheetView>
  </sheetViews>
  <sheetFormatPr baseColWidth="10" defaultColWidth="11.453125" defaultRowHeight="13"/>
  <cols>
    <col min="1" max="1" width="21.1796875" style="7" customWidth="1"/>
    <col min="2" max="3" width="16.54296875" style="2" bestFit="1" customWidth="1"/>
    <col min="4" max="4" width="14.81640625" style="2" bestFit="1" customWidth="1"/>
    <col min="5" max="16384" width="11.453125" style="2"/>
  </cols>
  <sheetData>
    <row r="1" spans="1:7">
      <c r="A1" s="58" t="s">
        <v>192</v>
      </c>
      <c r="B1" s="59"/>
      <c r="C1" s="59"/>
      <c r="D1" s="59"/>
      <c r="G1" s="28" t="s">
        <v>37</v>
      </c>
    </row>
    <row r="2" spans="1:7">
      <c r="A2" s="58" t="s">
        <v>0</v>
      </c>
      <c r="B2" s="59"/>
      <c r="C2" s="59"/>
      <c r="D2" s="59"/>
    </row>
    <row r="3" spans="1:7" ht="30" customHeight="1">
      <c r="A3" s="79" t="s">
        <v>1</v>
      </c>
      <c r="B3" s="59"/>
      <c r="C3" s="59"/>
      <c r="D3" s="59"/>
    </row>
    <row r="4" spans="1:7" ht="4.5" customHeight="1">
      <c r="A4" s="58" t="s">
        <v>0</v>
      </c>
      <c r="B4" s="59"/>
      <c r="C4" s="59"/>
      <c r="D4" s="59"/>
    </row>
    <row r="5" spans="1:7" s="33" customFormat="1">
      <c r="A5" s="80"/>
      <c r="B5" s="61" t="s">
        <v>20</v>
      </c>
      <c r="C5" s="61" t="s">
        <v>21</v>
      </c>
      <c r="D5" s="61" t="s">
        <v>5</v>
      </c>
    </row>
    <row r="6" spans="1:7" s="33" customFormat="1">
      <c r="A6" s="120" t="s">
        <v>114</v>
      </c>
      <c r="B6" s="67">
        <v>68.33522509907813</v>
      </c>
      <c r="C6" s="67">
        <v>31.664774900921859</v>
      </c>
      <c r="D6" s="68">
        <v>99.999999999999986</v>
      </c>
    </row>
    <row r="7" spans="1:7" ht="12.75" customHeight="1">
      <c r="A7" s="58" t="s">
        <v>67</v>
      </c>
      <c r="B7" s="67">
        <v>55.022596021200556</v>
      </c>
      <c r="C7" s="67">
        <v>44.977403978799444</v>
      </c>
      <c r="D7" s="68">
        <v>100</v>
      </c>
    </row>
    <row r="8" spans="1:7">
      <c r="A8" s="58" t="s">
        <v>73</v>
      </c>
      <c r="B8" s="67">
        <v>60.13166487922841</v>
      </c>
      <c r="C8" s="67">
        <v>39.86833512077159</v>
      </c>
      <c r="D8" s="68">
        <v>100</v>
      </c>
    </row>
    <row r="9" spans="1:7">
      <c r="A9" s="58" t="s">
        <v>62</v>
      </c>
      <c r="B9" s="67">
        <v>44.748173355955004</v>
      </c>
      <c r="C9" s="67">
        <v>55.251826644044996</v>
      </c>
      <c r="D9" s="68">
        <v>100</v>
      </c>
    </row>
    <row r="10" spans="1:7">
      <c r="A10" s="58" t="s">
        <v>72</v>
      </c>
      <c r="B10" s="67">
        <v>47.199201239145786</v>
      </c>
      <c r="C10" s="67">
        <v>52.800798760854207</v>
      </c>
      <c r="D10" s="68">
        <v>100</v>
      </c>
    </row>
    <row r="11" spans="1:7">
      <c r="A11" s="58" t="s">
        <v>70</v>
      </c>
      <c r="B11" s="67">
        <v>73.295172107017649</v>
      </c>
      <c r="C11" s="67">
        <v>26.704827892982358</v>
      </c>
      <c r="D11" s="68">
        <v>100</v>
      </c>
    </row>
    <row r="12" spans="1:7">
      <c r="A12" s="58" t="s">
        <v>71</v>
      </c>
      <c r="B12" s="67">
        <v>76.581528232112376</v>
      </c>
      <c r="C12" s="67">
        <v>23.418471767887631</v>
      </c>
      <c r="D12" s="68">
        <v>100</v>
      </c>
    </row>
    <row r="13" spans="1:7">
      <c r="A13" s="58" t="s">
        <v>63</v>
      </c>
      <c r="B13" s="67">
        <v>70.003610613100051</v>
      </c>
      <c r="C13" s="67">
        <v>29.996389386899956</v>
      </c>
      <c r="D13" s="68">
        <v>100</v>
      </c>
    </row>
    <row r="14" spans="1:7">
      <c r="A14" s="58" t="s">
        <v>64</v>
      </c>
      <c r="B14" s="67">
        <v>83.396449910072974</v>
      </c>
      <c r="C14" s="67">
        <v>16.603550089927033</v>
      </c>
      <c r="D14" s="68">
        <v>100</v>
      </c>
    </row>
    <row r="15" spans="1:7">
      <c r="A15" s="69" t="s">
        <v>87</v>
      </c>
      <c r="B15" s="67">
        <v>55.756890656644543</v>
      </c>
      <c r="C15" s="67">
        <v>44.243109343355457</v>
      </c>
      <c r="D15" s="68">
        <v>100</v>
      </c>
    </row>
    <row r="16" spans="1:7">
      <c r="A16" s="69" t="s">
        <v>178</v>
      </c>
      <c r="B16" s="67">
        <v>87.381261921053323</v>
      </c>
      <c r="C16" s="67">
        <v>12.618738078946686</v>
      </c>
      <c r="D16" s="68">
        <v>100.00000000000001</v>
      </c>
    </row>
    <row r="17" spans="1:4">
      <c r="A17" s="69" t="s">
        <v>153</v>
      </c>
      <c r="B17" s="67">
        <v>65.072995313825245</v>
      </c>
      <c r="C17" s="67">
        <v>34.927004686174747</v>
      </c>
      <c r="D17" s="68">
        <v>100</v>
      </c>
    </row>
    <row r="18" spans="1:4">
      <c r="A18" s="69" t="s">
        <v>154</v>
      </c>
      <c r="B18" s="67">
        <v>59.41366783031382</v>
      </c>
      <c r="C18" s="67">
        <v>40.586332169686173</v>
      </c>
      <c r="D18" s="68">
        <v>100</v>
      </c>
    </row>
    <row r="19" spans="1:4">
      <c r="A19" s="58" t="s">
        <v>155</v>
      </c>
      <c r="B19" s="67">
        <v>73.440016175296719</v>
      </c>
      <c r="C19" s="67">
        <v>26.559983824703281</v>
      </c>
      <c r="D19" s="68">
        <v>100</v>
      </c>
    </row>
    <row r="20" spans="1:4">
      <c r="A20" s="58" t="s">
        <v>65</v>
      </c>
      <c r="B20" s="67">
        <v>63.263516422038499</v>
      </c>
      <c r="C20" s="67">
        <v>36.736483577961494</v>
      </c>
      <c r="D20" s="68">
        <v>100</v>
      </c>
    </row>
    <row r="21" spans="1:4" s="7" customFormat="1" ht="12.75" customHeight="1">
      <c r="A21" s="58" t="s">
        <v>69</v>
      </c>
      <c r="B21" s="67">
        <v>76.330195458876986</v>
      </c>
      <c r="C21" s="67">
        <v>23.669804541123018</v>
      </c>
      <c r="D21" s="68">
        <v>100</v>
      </c>
    </row>
    <row r="22" spans="1:4" s="7" customFormat="1" ht="12.75" customHeight="1">
      <c r="A22" s="58" t="s">
        <v>68</v>
      </c>
      <c r="B22" s="67">
        <v>69.498407970992091</v>
      </c>
      <c r="C22" s="67">
        <v>30.501592029007895</v>
      </c>
      <c r="D22" s="68">
        <v>100</v>
      </c>
    </row>
    <row r="23" spans="1:4" s="7" customFormat="1" ht="12.75" customHeight="1">
      <c r="A23" s="58" t="s">
        <v>66</v>
      </c>
      <c r="B23" s="67">
        <v>71.720122885638531</v>
      </c>
      <c r="C23" s="67">
        <v>28.279877114361469</v>
      </c>
      <c r="D23" s="68">
        <v>99.999999999999986</v>
      </c>
    </row>
    <row r="24" spans="1:4" s="7" customFormat="1" ht="18.75" customHeight="1">
      <c r="A24" s="7" t="s">
        <v>18</v>
      </c>
      <c r="B24" s="68">
        <v>61.835270028916412</v>
      </c>
      <c r="C24" s="68">
        <v>38.164729971083588</v>
      </c>
      <c r="D24" s="68">
        <v>100</v>
      </c>
    </row>
    <row r="25" spans="1:4" ht="30" customHeight="1">
      <c r="A25" s="79" t="s">
        <v>11</v>
      </c>
      <c r="B25" s="59"/>
      <c r="C25" s="59"/>
      <c r="D25" s="59"/>
    </row>
    <row r="26" spans="1:4" ht="4.5" customHeight="1">
      <c r="A26" s="58" t="s">
        <v>0</v>
      </c>
      <c r="B26" s="59"/>
      <c r="C26" s="59"/>
      <c r="D26" s="59"/>
    </row>
    <row r="27" spans="1:4" s="33" customFormat="1" ht="12" customHeight="1">
      <c r="A27" s="80"/>
      <c r="B27" s="61" t="s">
        <v>20</v>
      </c>
      <c r="C27" s="61" t="s">
        <v>21</v>
      </c>
      <c r="D27" s="61" t="s">
        <v>5</v>
      </c>
    </row>
    <row r="28" spans="1:4" s="33" customFormat="1">
      <c r="A28" s="120" t="s">
        <v>114</v>
      </c>
      <c r="B28" s="63">
        <v>1626.9018900000001</v>
      </c>
      <c r="C28" s="63">
        <v>753.86423411999999</v>
      </c>
      <c r="D28" s="66">
        <v>2380.7661241200003</v>
      </c>
    </row>
    <row r="29" spans="1:4" ht="12.75" customHeight="1">
      <c r="A29" s="58" t="s">
        <v>67</v>
      </c>
      <c r="B29" s="63">
        <v>57869.445567898001</v>
      </c>
      <c r="C29" s="63">
        <v>47304.518862279983</v>
      </c>
      <c r="D29" s="66">
        <v>105173.96443017799</v>
      </c>
    </row>
    <row r="30" spans="1:4">
      <c r="A30" s="58" t="s">
        <v>73</v>
      </c>
      <c r="B30" s="63">
        <v>12056.935760000004</v>
      </c>
      <c r="C30" s="63">
        <v>7993.9572000000007</v>
      </c>
      <c r="D30" s="66">
        <v>20050.892960000005</v>
      </c>
    </row>
    <row r="31" spans="1:4">
      <c r="A31" s="58" t="s">
        <v>62</v>
      </c>
      <c r="B31" s="63">
        <v>13887.192889700496</v>
      </c>
      <c r="C31" s="63">
        <v>17146.907159999999</v>
      </c>
      <c r="D31" s="66">
        <v>31034.100049700493</v>
      </c>
    </row>
    <row r="32" spans="1:4">
      <c r="A32" s="58" t="s">
        <v>72</v>
      </c>
      <c r="B32" s="63">
        <v>64167.820598579994</v>
      </c>
      <c r="C32" s="63">
        <v>71783.252542380011</v>
      </c>
      <c r="D32" s="66">
        <v>135951.07314096001</v>
      </c>
    </row>
    <row r="33" spans="1:4">
      <c r="A33" s="58" t="s">
        <v>70</v>
      </c>
      <c r="B33" s="63">
        <v>19884.838</v>
      </c>
      <c r="C33" s="63">
        <v>7244.9680000000008</v>
      </c>
      <c r="D33" s="66">
        <v>27129.806</v>
      </c>
    </row>
    <row r="34" spans="1:4">
      <c r="A34" s="58" t="s">
        <v>71</v>
      </c>
      <c r="B34" s="63">
        <v>73433.040812050021</v>
      </c>
      <c r="C34" s="63">
        <v>22455.670875030002</v>
      </c>
      <c r="D34" s="66">
        <v>95888.711687080024</v>
      </c>
    </row>
    <row r="35" spans="1:4">
      <c r="A35" s="58" t="s">
        <v>63</v>
      </c>
      <c r="B35" s="63">
        <v>14226.624307579998</v>
      </c>
      <c r="C35" s="63">
        <v>6096.0764545399988</v>
      </c>
      <c r="D35" s="66">
        <v>20322.700762119995</v>
      </c>
    </row>
    <row r="36" spans="1:4">
      <c r="A36" s="58" t="s">
        <v>64</v>
      </c>
      <c r="B36" s="63">
        <v>18420.7539</v>
      </c>
      <c r="C36" s="63">
        <v>3667.4212200000006</v>
      </c>
      <c r="D36" s="66">
        <v>22088.17512</v>
      </c>
    </row>
    <row r="37" spans="1:4">
      <c r="A37" s="69" t="s">
        <v>87</v>
      </c>
      <c r="B37" s="63">
        <v>52579.964799680005</v>
      </c>
      <c r="C37" s="63">
        <v>41722.217729600001</v>
      </c>
      <c r="D37" s="66">
        <v>94302.182529280006</v>
      </c>
    </row>
    <row r="38" spans="1:4">
      <c r="A38" s="69" t="s">
        <v>178</v>
      </c>
      <c r="B38" s="63">
        <v>6515.8525099999997</v>
      </c>
      <c r="C38" s="63">
        <v>940.95501000000002</v>
      </c>
      <c r="D38" s="66">
        <v>7456.8075199999994</v>
      </c>
    </row>
    <row r="39" spans="1:4">
      <c r="A39" s="69" t="s">
        <v>153</v>
      </c>
      <c r="B39" s="63">
        <v>44860.227503789996</v>
      </c>
      <c r="C39" s="63">
        <v>24078.08905509</v>
      </c>
      <c r="D39" s="66">
        <v>68938.316558880004</v>
      </c>
    </row>
    <row r="40" spans="1:4">
      <c r="A40" s="58" t="s">
        <v>154</v>
      </c>
      <c r="B40" s="63">
        <v>9994.4284297817994</v>
      </c>
      <c r="C40" s="63">
        <v>6827.3380000000006</v>
      </c>
      <c r="D40" s="66">
        <v>16821.766429781801</v>
      </c>
    </row>
    <row r="41" spans="1:4">
      <c r="A41" s="58" t="s">
        <v>155</v>
      </c>
      <c r="B41" s="63">
        <v>14427.122999999998</v>
      </c>
      <c r="C41" s="63">
        <v>5217.6480000000001</v>
      </c>
      <c r="D41" s="66">
        <v>19644.770999999997</v>
      </c>
    </row>
    <row r="42" spans="1:4" ht="12.75" customHeight="1">
      <c r="A42" s="58" t="s">
        <v>65</v>
      </c>
      <c r="B42" s="63">
        <v>18126.830522212003</v>
      </c>
      <c r="C42" s="63">
        <v>10526.066988709999</v>
      </c>
      <c r="D42" s="66">
        <v>28652.897510922005</v>
      </c>
    </row>
    <row r="43" spans="1:4" ht="12.75" customHeight="1">
      <c r="A43" s="58" t="s">
        <v>69</v>
      </c>
      <c r="B43" s="63">
        <v>5049.4760000118995</v>
      </c>
      <c r="C43" s="63">
        <v>1565.8300000000002</v>
      </c>
      <c r="D43" s="66">
        <v>6615.3060000118994</v>
      </c>
    </row>
    <row r="44" spans="1:4" ht="12.75" customHeight="1">
      <c r="A44" s="58" t="s">
        <v>68</v>
      </c>
      <c r="B44" s="63">
        <v>16013.306999999997</v>
      </c>
      <c r="C44" s="63">
        <v>7027.9502999999995</v>
      </c>
      <c r="D44" s="66">
        <v>23041.257299999997</v>
      </c>
    </row>
    <row r="45" spans="1:4" ht="12.75" customHeight="1">
      <c r="A45" s="58" t="s">
        <v>66</v>
      </c>
      <c r="B45" s="63">
        <v>39688.615006152002</v>
      </c>
      <c r="C45" s="63">
        <v>15649.570999800002</v>
      </c>
      <c r="D45" s="66">
        <v>55338.186005952004</v>
      </c>
    </row>
    <row r="46" spans="1:4" ht="19.5" customHeight="1">
      <c r="A46" s="7" t="s">
        <v>18</v>
      </c>
      <c r="B46" s="66">
        <v>482829.37849743624</v>
      </c>
      <c r="C46" s="66">
        <v>298002.30263155006</v>
      </c>
      <c r="D46" s="66">
        <v>780831.6811289863</v>
      </c>
    </row>
    <row r="47" spans="1:4" ht="12.75" customHeight="1">
      <c r="B47" s="21"/>
      <c r="C47" s="21"/>
      <c r="D47" s="14"/>
    </row>
    <row r="48" spans="1:4" ht="12.5">
      <c r="A48" s="18" t="s">
        <v>0</v>
      </c>
      <c r="B48" s="24"/>
      <c r="C48" s="24"/>
      <c r="D48" s="24"/>
    </row>
    <row r="49" spans="1:1" ht="12.5">
      <c r="A49" s="6"/>
    </row>
    <row r="50" spans="1:1" ht="12.5">
      <c r="A50" s="5"/>
    </row>
    <row r="51" spans="1:1" ht="12.5">
      <c r="A51" s="5" t="s">
        <v>173</v>
      </c>
    </row>
    <row r="52" spans="1:1" ht="12.5">
      <c r="A52" s="5" t="s">
        <v>90</v>
      </c>
    </row>
    <row r="53" spans="1:1" ht="12.5">
      <c r="A53" s="5" t="s">
        <v>183</v>
      </c>
    </row>
    <row r="54" spans="1:1" ht="12.5">
      <c r="A54" s="2"/>
    </row>
  </sheetData>
  <phoneticPr fontId="4" type="noConversion"/>
  <hyperlinks>
    <hyperlink ref="G1" location="Contenu!A1" display="retour" xr:uid="{00000000-0004-0000-0D00-000000000000}"/>
  </hyperlinks>
  <pageMargins left="0.78740157499999996" right="0.78740157499999996" top="0.984251969" bottom="0.984251969" header="0.4921259845" footer="0.4921259845"/>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3"/>
  <sheetViews>
    <sheetView zoomScale="75" zoomScaleNormal="75" workbookViewId="0">
      <selection activeCell="E25" sqref="E25"/>
    </sheetView>
  </sheetViews>
  <sheetFormatPr baseColWidth="10" defaultColWidth="11.453125" defaultRowHeight="12.5"/>
  <cols>
    <col min="1" max="1" width="20.7265625" style="59" customWidth="1"/>
    <col min="2" max="2" width="20.54296875" style="59" bestFit="1" customWidth="1"/>
    <col min="3" max="3" width="17.1796875" style="59" bestFit="1" customWidth="1"/>
    <col min="4" max="4" width="22.26953125" style="59" bestFit="1" customWidth="1"/>
    <col min="5" max="6" width="16.1796875" style="59" bestFit="1" customWidth="1"/>
    <col min="7" max="7" width="12.26953125" style="59" customWidth="1"/>
    <col min="8" max="16384" width="11.453125" style="59"/>
  </cols>
  <sheetData>
    <row r="1" spans="1:6" ht="13">
      <c r="A1" s="58" t="s">
        <v>193</v>
      </c>
      <c r="F1" s="82" t="s">
        <v>37</v>
      </c>
    </row>
    <row r="2" spans="1:6" ht="13">
      <c r="A2" s="58" t="s">
        <v>0</v>
      </c>
    </row>
    <row r="3" spans="1:6">
      <c r="A3" s="79" t="s">
        <v>1</v>
      </c>
    </row>
    <row r="4" spans="1:6" ht="6" customHeight="1">
      <c r="A4" s="58" t="s">
        <v>0</v>
      </c>
    </row>
    <row r="5" spans="1:6" s="84" customFormat="1" ht="33.75" customHeight="1">
      <c r="A5" s="83"/>
      <c r="B5" s="61" t="s">
        <v>15</v>
      </c>
      <c r="C5" s="61" t="s">
        <v>17</v>
      </c>
      <c r="D5" s="61" t="s">
        <v>16</v>
      </c>
      <c r="E5" s="61" t="s">
        <v>9</v>
      </c>
      <c r="F5" s="61" t="s">
        <v>5</v>
      </c>
    </row>
    <row r="6" spans="1:6" ht="12.75" customHeight="1">
      <c r="A6" s="120" t="s">
        <v>114</v>
      </c>
      <c r="B6" s="90">
        <v>86.711487667990113</v>
      </c>
      <c r="C6" s="85">
        <v>13.288512332009889</v>
      </c>
      <c r="D6" s="93">
        <v>0</v>
      </c>
      <c r="E6" s="85">
        <v>0</v>
      </c>
      <c r="F6" s="87">
        <v>100</v>
      </c>
    </row>
    <row r="7" spans="1:6" ht="13">
      <c r="A7" s="58" t="s">
        <v>67</v>
      </c>
      <c r="B7" s="90">
        <v>65.446288426738832</v>
      </c>
      <c r="C7" s="85">
        <v>15.09501238421001</v>
      </c>
      <c r="D7" s="93">
        <v>14.845151758613397</v>
      </c>
      <c r="E7" s="85">
        <v>4.6135474304377588</v>
      </c>
      <c r="F7" s="87">
        <v>100</v>
      </c>
    </row>
    <row r="8" spans="1:6" ht="13">
      <c r="A8" s="58" t="s">
        <v>73</v>
      </c>
      <c r="B8" s="86">
        <v>65.614474907655179</v>
      </c>
      <c r="C8" s="85">
        <v>22.907636329030606</v>
      </c>
      <c r="D8" s="93">
        <v>9.2791981070951746</v>
      </c>
      <c r="E8" s="85">
        <v>2.1986906562190338</v>
      </c>
      <c r="F8" s="87">
        <v>99.999999999999986</v>
      </c>
    </row>
    <row r="9" spans="1:6" ht="13">
      <c r="A9" s="58" t="s">
        <v>62</v>
      </c>
      <c r="B9" s="86">
        <v>68.240047837328476</v>
      </c>
      <c r="C9" s="85">
        <v>17.499663825350442</v>
      </c>
      <c r="D9" s="93">
        <v>8.3831404674971655</v>
      </c>
      <c r="E9" s="85">
        <v>5.877147869823931</v>
      </c>
      <c r="F9" s="87">
        <v>100.00000000000001</v>
      </c>
    </row>
    <row r="10" spans="1:6" ht="13">
      <c r="A10" s="58" t="s">
        <v>72</v>
      </c>
      <c r="B10" s="86">
        <v>65.339126477212844</v>
      </c>
      <c r="C10" s="85">
        <v>15.014170385059062</v>
      </c>
      <c r="D10" s="93">
        <v>9.873441082816905</v>
      </c>
      <c r="E10" s="85">
        <v>9.7732620549111893</v>
      </c>
      <c r="F10" s="87">
        <v>100</v>
      </c>
    </row>
    <row r="11" spans="1:6" ht="13">
      <c r="A11" s="58" t="s">
        <v>70</v>
      </c>
      <c r="B11" s="86">
        <v>52.299640476603479</v>
      </c>
      <c r="C11" s="85">
        <v>10.323925648417832</v>
      </c>
      <c r="D11" s="93">
        <v>24.589928877486258</v>
      </c>
      <c r="E11" s="85">
        <v>12.786504997492425</v>
      </c>
      <c r="F11" s="87">
        <v>100</v>
      </c>
    </row>
    <row r="12" spans="1:6" ht="13">
      <c r="A12" s="58" t="s">
        <v>71</v>
      </c>
      <c r="B12" s="86">
        <v>59.539421029568892</v>
      </c>
      <c r="C12" s="85">
        <v>20.793863401458726</v>
      </c>
      <c r="D12" s="93">
        <v>16.403707309740987</v>
      </c>
      <c r="E12" s="85">
        <v>3.2630082592313951</v>
      </c>
      <c r="F12" s="87">
        <v>100.00000000000001</v>
      </c>
    </row>
    <row r="13" spans="1:6" ht="13">
      <c r="A13" s="58" t="s">
        <v>63</v>
      </c>
      <c r="B13" s="86">
        <v>52.489912320380071</v>
      </c>
      <c r="C13" s="85">
        <v>14.157589256753193</v>
      </c>
      <c r="D13" s="93">
        <v>16.097118843070255</v>
      </c>
      <c r="E13" s="85">
        <v>17.25537957979649</v>
      </c>
      <c r="F13" s="87">
        <v>100</v>
      </c>
    </row>
    <row r="14" spans="1:6" ht="13">
      <c r="A14" s="58" t="s">
        <v>64</v>
      </c>
      <c r="B14" s="86">
        <v>59.542579359991954</v>
      </c>
      <c r="C14" s="85">
        <v>18.785729275764631</v>
      </c>
      <c r="D14" s="93">
        <v>12.292879901796068</v>
      </c>
      <c r="E14" s="85">
        <v>9.3788114624473327</v>
      </c>
      <c r="F14" s="87">
        <v>99.999999999999986</v>
      </c>
    </row>
    <row r="15" spans="1:6" ht="13">
      <c r="A15" s="69" t="s">
        <v>87</v>
      </c>
      <c r="B15" s="86">
        <v>62.001038122045692</v>
      </c>
      <c r="C15" s="85">
        <v>10.53482771388181</v>
      </c>
      <c r="D15" s="93">
        <v>14.972024730611288</v>
      </c>
      <c r="E15" s="85">
        <v>12.492109433461215</v>
      </c>
      <c r="F15" s="87">
        <v>99.999999999999986</v>
      </c>
    </row>
    <row r="16" spans="1:6" ht="13">
      <c r="A16" s="69" t="s">
        <v>178</v>
      </c>
      <c r="B16" s="86">
        <v>82.340128446818213</v>
      </c>
      <c r="C16" s="85">
        <v>14.989489630811873</v>
      </c>
      <c r="D16" s="93">
        <v>2.2549935686150042</v>
      </c>
      <c r="E16" s="85">
        <v>0.41538835375490551</v>
      </c>
      <c r="F16" s="87">
        <v>100</v>
      </c>
    </row>
    <row r="17" spans="1:6" ht="13">
      <c r="A17" s="69" t="s">
        <v>153</v>
      </c>
      <c r="B17" s="86">
        <v>71.114585311098693</v>
      </c>
      <c r="C17" s="85">
        <v>14.411179624896553</v>
      </c>
      <c r="D17" s="93">
        <v>9.0419505567358911</v>
      </c>
      <c r="E17" s="85">
        <v>5.432284507268859</v>
      </c>
      <c r="F17" s="87">
        <v>100</v>
      </c>
    </row>
    <row r="18" spans="1:6" ht="13">
      <c r="A18" s="69" t="s">
        <v>154</v>
      </c>
      <c r="B18" s="86">
        <v>56.607235866985683</v>
      </c>
      <c r="C18" s="85">
        <v>22.423129257293624</v>
      </c>
      <c r="D18" s="93">
        <v>13.360630165479909</v>
      </c>
      <c r="E18" s="85">
        <v>7.6090047102407841</v>
      </c>
      <c r="F18" s="87">
        <v>100</v>
      </c>
    </row>
    <row r="19" spans="1:6" ht="13">
      <c r="A19" s="58" t="s">
        <v>155</v>
      </c>
      <c r="B19" s="86">
        <v>64.438689562734027</v>
      </c>
      <c r="C19" s="85">
        <v>17.785435116550861</v>
      </c>
      <c r="D19" s="93">
        <v>9.887297744524485</v>
      </c>
      <c r="E19" s="85">
        <v>7.8885775761906309</v>
      </c>
      <c r="F19" s="87">
        <v>100</v>
      </c>
    </row>
    <row r="20" spans="1:6" ht="13">
      <c r="A20" s="58" t="s">
        <v>65</v>
      </c>
      <c r="B20" s="86">
        <v>66.423599407199617</v>
      </c>
      <c r="C20" s="85">
        <v>15.166763667875077</v>
      </c>
      <c r="D20" s="93">
        <v>11.531206886128222</v>
      </c>
      <c r="E20" s="85">
        <v>6.87843003879708</v>
      </c>
      <c r="F20" s="87">
        <v>99.999999999999986</v>
      </c>
    </row>
    <row r="21" spans="1:6" ht="12.75" customHeight="1">
      <c r="A21" s="58" t="s">
        <v>69</v>
      </c>
      <c r="B21" s="86">
        <v>62.466845827125248</v>
      </c>
      <c r="C21" s="85">
        <v>7.9611887945176329</v>
      </c>
      <c r="D21" s="93">
        <v>17.162577210999125</v>
      </c>
      <c r="E21" s="85">
        <v>12.409388167357992</v>
      </c>
      <c r="F21" s="87">
        <v>99.999999999999986</v>
      </c>
    </row>
    <row r="22" spans="1:6" ht="12.75" customHeight="1">
      <c r="A22" s="58" t="s">
        <v>68</v>
      </c>
      <c r="B22" s="86">
        <v>68.901796865052148</v>
      </c>
      <c r="C22" s="85">
        <v>19.79909750845064</v>
      </c>
      <c r="D22" s="93">
        <v>9.9351088796703824</v>
      </c>
      <c r="E22" s="85">
        <v>1.3639967468268326</v>
      </c>
      <c r="F22" s="87">
        <v>100</v>
      </c>
    </row>
    <row r="23" spans="1:6" ht="12.75" customHeight="1">
      <c r="A23" s="58" t="s">
        <v>66</v>
      </c>
      <c r="B23" s="86">
        <v>60.470181720631068</v>
      </c>
      <c r="C23" s="85">
        <v>22.789761157880299</v>
      </c>
      <c r="D23" s="93">
        <v>4.1119847101732878</v>
      </c>
      <c r="E23" s="85">
        <v>12.628072411315358</v>
      </c>
      <c r="F23" s="87">
        <v>100.00000000000001</v>
      </c>
    </row>
    <row r="24" spans="1:6" ht="21" customHeight="1">
      <c r="A24" s="7" t="s">
        <v>18</v>
      </c>
      <c r="B24" s="94">
        <v>63.711288858763858</v>
      </c>
      <c r="C24" s="96">
        <v>16.225469788618614</v>
      </c>
      <c r="D24" s="95">
        <v>12.243352290471982</v>
      </c>
      <c r="E24" s="96">
        <v>7.8198890621455508</v>
      </c>
      <c r="F24" s="97">
        <v>100.00000000000001</v>
      </c>
    </row>
    <row r="25" spans="1:6" ht="17.25" customHeight="1">
      <c r="A25" s="58"/>
      <c r="B25" s="87"/>
      <c r="C25" s="87"/>
      <c r="D25" s="87"/>
      <c r="E25" s="87"/>
      <c r="F25" s="88"/>
    </row>
    <row r="26" spans="1:6">
      <c r="A26" s="79" t="s">
        <v>11</v>
      </c>
    </row>
    <row r="27" spans="1:6" ht="6" customHeight="1">
      <c r="A27" s="58" t="s">
        <v>0</v>
      </c>
    </row>
    <row r="28" spans="1:6" s="84" customFormat="1" ht="33.75" customHeight="1">
      <c r="A28" s="83"/>
      <c r="B28" s="61" t="s">
        <v>15</v>
      </c>
      <c r="C28" s="61" t="s">
        <v>17</v>
      </c>
      <c r="D28" s="61" t="s">
        <v>16</v>
      </c>
      <c r="E28" s="61" t="s">
        <v>9</v>
      </c>
      <c r="F28" s="61" t="s">
        <v>5</v>
      </c>
    </row>
    <row r="29" spans="1:6" ht="13">
      <c r="A29" s="120" t="s">
        <v>114</v>
      </c>
      <c r="B29" s="70">
        <v>2064.39772412</v>
      </c>
      <c r="C29" s="70">
        <v>316.36840000000001</v>
      </c>
      <c r="D29" s="90">
        <v>0</v>
      </c>
      <c r="E29" s="89">
        <v>0</v>
      </c>
      <c r="F29" s="66">
        <v>2380.7661241199999</v>
      </c>
    </row>
    <row r="30" spans="1:6" ht="13">
      <c r="A30" s="58" t="s">
        <v>67</v>
      </c>
      <c r="B30" s="70">
        <v>68832.456110810002</v>
      </c>
      <c r="C30" s="70">
        <v>15876.0229557</v>
      </c>
      <c r="D30" s="90">
        <v>15613.234630210001</v>
      </c>
      <c r="E30" s="63">
        <v>4852.2507334579996</v>
      </c>
      <c r="F30" s="66">
        <v>105173.96443017801</v>
      </c>
    </row>
    <row r="31" spans="1:6" ht="13">
      <c r="A31" s="58" t="s">
        <v>73</v>
      </c>
      <c r="B31" s="70">
        <v>13156.288130000001</v>
      </c>
      <c r="C31" s="70">
        <v>4593.1856400000006</v>
      </c>
      <c r="D31" s="90">
        <v>1860.5620799999999</v>
      </c>
      <c r="E31" s="63">
        <v>440.85711000000003</v>
      </c>
      <c r="F31" s="66">
        <v>20050.892960000001</v>
      </c>
    </row>
    <row r="32" spans="1:6" ht="13">
      <c r="A32" s="58" t="s">
        <v>62</v>
      </c>
      <c r="B32" s="70">
        <v>21177.684719799996</v>
      </c>
      <c r="C32" s="70">
        <v>5430.8631799205004</v>
      </c>
      <c r="D32" s="90">
        <v>2601.6321999899997</v>
      </c>
      <c r="E32" s="63">
        <v>1823.9199499900001</v>
      </c>
      <c r="F32" s="66">
        <v>31034.100049700493</v>
      </c>
    </row>
    <row r="33" spans="1:13" ht="13">
      <c r="A33" s="58" t="s">
        <v>72</v>
      </c>
      <c r="B33" s="70">
        <v>88829.243626699987</v>
      </c>
      <c r="C33" s="70">
        <v>20411.925761699997</v>
      </c>
      <c r="D33" s="90">
        <v>13423.04910803</v>
      </c>
      <c r="E33" s="63">
        <v>13286.85464453</v>
      </c>
      <c r="F33" s="66">
        <v>135951.07314095998</v>
      </c>
    </row>
    <row r="34" spans="1:13" ht="13">
      <c r="A34" s="58" t="s">
        <v>70</v>
      </c>
      <c r="B34" s="70">
        <v>14188.790999999999</v>
      </c>
      <c r="C34" s="70">
        <v>2800.8609999999999</v>
      </c>
      <c r="D34" s="90">
        <v>6671.2</v>
      </c>
      <c r="E34" s="63">
        <v>3468.9540000000002</v>
      </c>
      <c r="F34" s="66">
        <v>27129.806</v>
      </c>
      <c r="K34" s="58"/>
    </row>
    <row r="35" spans="1:13" ht="13">
      <c r="A35" s="58" t="s">
        <v>71</v>
      </c>
      <c r="B35" s="70">
        <v>57091.583771199992</v>
      </c>
      <c r="C35" s="70">
        <v>19938.967725630002</v>
      </c>
      <c r="D35" s="90">
        <v>15729.30360823</v>
      </c>
      <c r="E35" s="63">
        <v>3128.8565820200001</v>
      </c>
      <c r="F35" s="66">
        <v>95888.711687079995</v>
      </c>
    </row>
    <row r="36" spans="1:13" ht="13">
      <c r="A36" s="58" t="s">
        <v>63</v>
      </c>
      <c r="B36" s="70">
        <v>10667.367811169999</v>
      </c>
      <c r="C36" s="70">
        <v>2877.2044997799999</v>
      </c>
      <c r="D36" s="90">
        <v>3271.3692938000004</v>
      </c>
      <c r="E36" s="63">
        <v>3506.7591573699997</v>
      </c>
      <c r="F36" s="66">
        <v>20322.700762119999</v>
      </c>
      <c r="J36" s="58"/>
      <c r="K36" s="58"/>
      <c r="L36" s="58"/>
      <c r="M36" s="58"/>
    </row>
    <row r="37" spans="1:13" ht="13">
      <c r="A37" s="58" t="s">
        <v>64</v>
      </c>
      <c r="B37" s="70">
        <v>13151.869200000001</v>
      </c>
      <c r="C37" s="70">
        <v>4149.4247800000003</v>
      </c>
      <c r="D37" s="90">
        <v>2715.2728400000001</v>
      </c>
      <c r="E37" s="63">
        <v>2071.6083000000003</v>
      </c>
      <c r="F37" s="66">
        <v>22088.175120000004</v>
      </c>
      <c r="J37" s="58"/>
      <c r="K37" s="58"/>
      <c r="L37" s="58"/>
      <c r="M37" s="58"/>
    </row>
    <row r="38" spans="1:13" ht="13">
      <c r="A38" s="69" t="s">
        <v>87</v>
      </c>
      <c r="B38" s="70">
        <v>58468.332139899998</v>
      </c>
      <c r="C38" s="70">
        <v>9934.5724598899997</v>
      </c>
      <c r="D38" s="90">
        <v>14118.946089789999</v>
      </c>
      <c r="E38" s="63">
        <v>11780.3318397</v>
      </c>
      <c r="F38" s="66">
        <v>94302.182529279991</v>
      </c>
      <c r="J38" s="58"/>
      <c r="K38" s="58"/>
      <c r="L38" s="58"/>
      <c r="M38" s="58"/>
    </row>
    <row r="39" spans="1:13" ht="13">
      <c r="A39" s="69" t="s">
        <v>178</v>
      </c>
      <c r="B39" s="70">
        <v>6139.9448899999998</v>
      </c>
      <c r="C39" s="70">
        <v>1117.73739</v>
      </c>
      <c r="D39" s="90">
        <v>168.15053</v>
      </c>
      <c r="E39" s="63">
        <v>30.974710000000002</v>
      </c>
      <c r="F39" s="66">
        <v>7456.8075200000003</v>
      </c>
    </row>
    <row r="40" spans="1:13" ht="13">
      <c r="A40" s="69" t="s">
        <v>153</v>
      </c>
      <c r="B40" s="70">
        <v>49025.197941299994</v>
      </c>
      <c r="C40" s="70">
        <v>9934.8246296799989</v>
      </c>
      <c r="D40" s="90">
        <v>6233.3684979</v>
      </c>
      <c r="E40" s="63">
        <v>3744.9254900000001</v>
      </c>
      <c r="F40" s="66">
        <v>68938.316558879989</v>
      </c>
      <c r="J40" s="58"/>
      <c r="K40" s="58"/>
      <c r="L40" s="58"/>
    </row>
    <row r="41" spans="1:13" ht="13">
      <c r="A41" s="58" t="s">
        <v>154</v>
      </c>
      <c r="B41" s="70">
        <v>9522.3369999000006</v>
      </c>
      <c r="C41" s="70">
        <v>3771.96642991</v>
      </c>
      <c r="D41" s="90">
        <v>2247.4939999839999</v>
      </c>
      <c r="E41" s="63">
        <v>1279.9689999878001</v>
      </c>
      <c r="F41" s="66">
        <v>16821.766429781801</v>
      </c>
    </row>
    <row r="42" spans="1:13" ht="13">
      <c r="A42" s="58" t="s">
        <v>155</v>
      </c>
      <c r="B42" s="70">
        <v>12658.833000000001</v>
      </c>
      <c r="C42" s="70">
        <v>3493.9079999999999</v>
      </c>
      <c r="D42" s="90">
        <v>1942.337</v>
      </c>
      <c r="E42" s="63">
        <v>1549.693</v>
      </c>
      <c r="F42" s="66">
        <v>19644.771000000001</v>
      </c>
    </row>
    <row r="43" spans="1:13" s="58" customFormat="1" ht="12.75" customHeight="1">
      <c r="A43" s="58" t="s">
        <v>65</v>
      </c>
      <c r="B43" s="70">
        <v>19032.285861210301</v>
      </c>
      <c r="C43" s="70">
        <v>4345.7172494800006</v>
      </c>
      <c r="D43" s="90">
        <v>3304.0248908547001</v>
      </c>
      <c r="E43" s="63">
        <v>1970.8695093769998</v>
      </c>
      <c r="F43" s="66">
        <v>28652.897510922001</v>
      </c>
      <c r="J43" s="59"/>
      <c r="K43" s="59"/>
      <c r="L43" s="59"/>
    </row>
    <row r="44" spans="1:13" s="58" customFormat="1" ht="12.75" customHeight="1">
      <c r="A44" s="58" t="s">
        <v>69</v>
      </c>
      <c r="B44" s="70">
        <v>4132.3730000199994</v>
      </c>
      <c r="C44" s="70">
        <v>526.65699999599997</v>
      </c>
      <c r="D44" s="90">
        <v>1135.3569999959</v>
      </c>
      <c r="E44" s="63">
        <v>820.91899999999998</v>
      </c>
      <c r="F44" s="66">
        <v>6615.3060000118994</v>
      </c>
    </row>
    <row r="45" spans="1:13" s="58" customFormat="1" ht="12.75" customHeight="1">
      <c r="A45" s="58" t="s">
        <v>68</v>
      </c>
      <c r="B45" s="70">
        <v>15875.840299999998</v>
      </c>
      <c r="C45" s="70">
        <v>4561.9610000000002</v>
      </c>
      <c r="D45" s="90">
        <v>2289.174</v>
      </c>
      <c r="E45" s="63">
        <v>314.28200000000004</v>
      </c>
      <c r="F45" s="66">
        <v>23041.257299999997</v>
      </c>
    </row>
    <row r="46" spans="1:13" s="58" customFormat="1" ht="12.75" customHeight="1">
      <c r="A46" s="58" t="s">
        <v>66</v>
      </c>
      <c r="B46" s="70">
        <v>33463.101638699998</v>
      </c>
      <c r="C46" s="70">
        <v>12611.440419859999</v>
      </c>
      <c r="D46" s="70">
        <v>2275.4977474520001</v>
      </c>
      <c r="E46" s="70">
        <v>6988.1461999399999</v>
      </c>
      <c r="F46" s="66">
        <v>55338.18600595199</v>
      </c>
    </row>
    <row r="47" spans="1:13" s="58" customFormat="1" ht="21" customHeight="1">
      <c r="A47" s="7" t="s">
        <v>18</v>
      </c>
      <c r="B47" s="68">
        <v>497477.92786483024</v>
      </c>
      <c r="C47" s="68">
        <v>126693.60852154648</v>
      </c>
      <c r="D47" s="137">
        <v>95599.973516236598</v>
      </c>
      <c r="E47" s="92">
        <v>61060.171226372804</v>
      </c>
      <c r="F47" s="66">
        <v>780831.68112898606</v>
      </c>
      <c r="I47" s="59"/>
      <c r="J47" s="59"/>
      <c r="K47" s="59"/>
      <c r="M47" s="59"/>
    </row>
    <row r="48" spans="1:13" s="58" customFormat="1" ht="17.25" customHeight="1">
      <c r="B48" s="81"/>
      <c r="C48" s="81"/>
      <c r="D48" s="81"/>
      <c r="E48" s="81"/>
      <c r="F48" s="81"/>
    </row>
    <row r="51" spans="1:5">
      <c r="A51" s="5" t="s">
        <v>173</v>
      </c>
      <c r="E51" s="149"/>
    </row>
    <row r="52" spans="1:5">
      <c r="A52" s="5" t="s">
        <v>90</v>
      </c>
    </row>
    <row r="53" spans="1:5">
      <c r="A53" s="5" t="s">
        <v>183</v>
      </c>
    </row>
  </sheetData>
  <phoneticPr fontId="4" type="noConversion"/>
  <hyperlinks>
    <hyperlink ref="F1" location="Contenu!A1" display="retour" xr:uid="{00000000-0004-0000-0E00-000000000000}"/>
  </hyperlinks>
  <pageMargins left="0.78740157499999996" right="0.78740157499999996" top="0.984251969" bottom="0.984251969" header="0.4921259845" footer="0.4921259845"/>
  <pageSetup paperSize="9" scale="4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25"/>
  <sheetViews>
    <sheetView zoomScale="90" zoomScaleNormal="90" workbookViewId="0">
      <selection activeCell="E11" sqref="E11"/>
    </sheetView>
  </sheetViews>
  <sheetFormatPr baseColWidth="10" defaultColWidth="11.453125" defaultRowHeight="12.5"/>
  <cols>
    <col min="1" max="1" width="21.7265625" style="2" customWidth="1"/>
    <col min="2" max="2" width="17.453125" style="2" bestFit="1" customWidth="1"/>
    <col min="3" max="3" width="16.453125" style="2" bestFit="1" customWidth="1"/>
    <col min="4" max="4" width="17.453125" style="2" bestFit="1" customWidth="1"/>
    <col min="5" max="16384" width="11.453125" style="2"/>
  </cols>
  <sheetData>
    <row r="1" spans="1:6" ht="13">
      <c r="A1" s="7" t="s">
        <v>194</v>
      </c>
      <c r="E1" s="28"/>
      <c r="F1" s="28" t="s">
        <v>37</v>
      </c>
    </row>
    <row r="2" spans="1:6">
      <c r="A2" s="2" t="s">
        <v>0</v>
      </c>
    </row>
    <row r="3" spans="1:6" ht="30" customHeight="1">
      <c r="A3" s="52" t="s">
        <v>1</v>
      </c>
    </row>
    <row r="4" spans="1:6" ht="5.25" customHeight="1">
      <c r="A4" s="7" t="s">
        <v>0</v>
      </c>
    </row>
    <row r="5" spans="1:6" s="17" customFormat="1" ht="27.75" customHeight="1">
      <c r="A5" s="16"/>
      <c r="B5" s="8" t="s">
        <v>12</v>
      </c>
      <c r="C5" s="8" t="s">
        <v>13</v>
      </c>
      <c r="D5" s="9" t="s">
        <v>14</v>
      </c>
    </row>
    <row r="6" spans="1:6" ht="13">
      <c r="A6" s="18" t="s">
        <v>6</v>
      </c>
      <c r="B6" s="136">
        <v>87.276894720913575</v>
      </c>
      <c r="C6" s="136">
        <v>12.723105279086422</v>
      </c>
      <c r="D6" s="22">
        <v>100</v>
      </c>
    </row>
    <row r="7" spans="1:6" ht="13">
      <c r="A7" s="18" t="s">
        <v>8</v>
      </c>
      <c r="B7" s="136">
        <v>86.763802744407542</v>
      </c>
      <c r="C7" s="136">
        <v>13.236197255592467</v>
      </c>
      <c r="D7" s="22">
        <v>100.00000000000001</v>
      </c>
    </row>
    <row r="8" spans="1:6" ht="13">
      <c r="A8" s="18" t="s">
        <v>7</v>
      </c>
      <c r="B8" s="136">
        <v>83.75708505230422</v>
      </c>
      <c r="C8" s="136">
        <v>16.24291494769577</v>
      </c>
      <c r="D8" s="22">
        <v>99.999999999999986</v>
      </c>
    </row>
    <row r="9" spans="1:6" ht="13">
      <c r="A9" s="18" t="s">
        <v>9</v>
      </c>
      <c r="B9" s="136">
        <v>82.0859563042372</v>
      </c>
      <c r="C9" s="136">
        <v>17.914043695762789</v>
      </c>
      <c r="D9" s="22">
        <v>99.999999999999986</v>
      </c>
    </row>
    <row r="10" spans="1:6" ht="22.5" customHeight="1">
      <c r="A10" s="7" t="s">
        <v>10</v>
      </c>
      <c r="B10" s="21">
        <v>86.356774814127448</v>
      </c>
      <c r="C10" s="21">
        <v>13.643225185872559</v>
      </c>
      <c r="D10" s="21">
        <v>100</v>
      </c>
    </row>
    <row r="11" spans="1:6" ht="30" customHeight="1">
      <c r="A11" s="15" t="s">
        <v>0</v>
      </c>
    </row>
    <row r="12" spans="1:6" ht="30" customHeight="1">
      <c r="A12" s="52" t="s">
        <v>11</v>
      </c>
    </row>
    <row r="13" spans="1:6" ht="5.25" customHeight="1">
      <c r="A13" s="7" t="s">
        <v>0</v>
      </c>
    </row>
    <row r="14" spans="1:6" s="17" customFormat="1" ht="27.75" customHeight="1">
      <c r="A14" s="16"/>
      <c r="B14" s="8" t="s">
        <v>12</v>
      </c>
      <c r="C14" s="8" t="s">
        <v>13</v>
      </c>
      <c r="D14" s="9" t="s">
        <v>14</v>
      </c>
    </row>
    <row r="15" spans="1:6" ht="13">
      <c r="A15" s="18" t="s">
        <v>6</v>
      </c>
      <c r="B15" s="46">
        <v>434183.28736237047</v>
      </c>
      <c r="C15" s="47">
        <v>63294.640502459988</v>
      </c>
      <c r="D15" s="22">
        <v>497477.92786483048</v>
      </c>
    </row>
    <row r="16" spans="1:6" ht="13">
      <c r="A16" s="18" t="s">
        <v>8</v>
      </c>
      <c r="B16" s="46">
        <v>109924.19258740648</v>
      </c>
      <c r="C16" s="47">
        <v>16769.415934139997</v>
      </c>
      <c r="D16" s="22">
        <v>126693.60852154647</v>
      </c>
    </row>
    <row r="17" spans="1:4" ht="13">
      <c r="A17" s="18" t="s">
        <v>7</v>
      </c>
      <c r="B17" s="46">
        <v>80071.751127974654</v>
      </c>
      <c r="C17" s="47">
        <v>15528.222388262</v>
      </c>
      <c r="D17" s="22">
        <v>95599.973516236656</v>
      </c>
    </row>
    <row r="18" spans="1:4" ht="13">
      <c r="A18" s="18" t="s">
        <v>9</v>
      </c>
      <c r="B18" s="46">
        <v>50121.825472172779</v>
      </c>
      <c r="C18" s="47">
        <v>10938.3457542</v>
      </c>
      <c r="D18" s="22">
        <v>61060.171226372782</v>
      </c>
    </row>
    <row r="19" spans="1:4" ht="22.5" customHeight="1">
      <c r="A19" s="7" t="s">
        <v>10</v>
      </c>
      <c r="B19" s="21">
        <v>674301.05654992443</v>
      </c>
      <c r="C19" s="92">
        <v>106530.62457906199</v>
      </c>
      <c r="D19" s="21">
        <v>780831.68112898641</v>
      </c>
    </row>
    <row r="20" spans="1:4" ht="13">
      <c r="A20" s="7" t="s">
        <v>0</v>
      </c>
      <c r="B20" s="14"/>
      <c r="C20" s="14"/>
      <c r="D20" s="21"/>
    </row>
    <row r="21" spans="1:4">
      <c r="A21" s="5" t="s">
        <v>0</v>
      </c>
    </row>
    <row r="22" spans="1:4">
      <c r="A22" s="5"/>
    </row>
    <row r="23" spans="1:4">
      <c r="A23" s="5" t="s">
        <v>173</v>
      </c>
    </row>
    <row r="24" spans="1:4">
      <c r="A24" s="5" t="s">
        <v>90</v>
      </c>
    </row>
    <row r="25" spans="1:4" s="5" customFormat="1" ht="10">
      <c r="A25" s="5" t="s">
        <v>183</v>
      </c>
    </row>
  </sheetData>
  <phoneticPr fontId="4" type="noConversion"/>
  <hyperlinks>
    <hyperlink ref="F1" location="Contenu!A1" display="retour" xr:uid="{00000000-0004-0000-0F00-000000000000}"/>
  </hyperlinks>
  <pageMargins left="0.78740157499999996" right="0.78740157499999996" top="0.984251969" bottom="0.984251969" header="0.4921259845" footer="0.4921259845"/>
  <pageSetup paperSize="9" scale="7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7"/>
  <sheetViews>
    <sheetView zoomScale="68" zoomScaleNormal="68" workbookViewId="0">
      <selection activeCell="K12" sqref="K12"/>
    </sheetView>
  </sheetViews>
  <sheetFormatPr baseColWidth="10" defaultColWidth="11.453125" defaultRowHeight="12.5"/>
  <cols>
    <col min="1" max="1" width="25.81640625" style="2" customWidth="1"/>
    <col min="2" max="2" width="17.453125" style="2" bestFit="1" customWidth="1"/>
    <col min="3" max="3" width="21" style="2" bestFit="1" customWidth="1"/>
    <col min="4" max="4" width="22" style="2" customWidth="1"/>
    <col min="5" max="5" width="17.453125" style="2" bestFit="1" customWidth="1"/>
    <col min="6" max="6" width="11.453125" style="26"/>
    <col min="7" max="16384" width="11.453125" style="2"/>
  </cols>
  <sheetData>
    <row r="1" spans="1:6" ht="13">
      <c r="A1" s="7" t="s">
        <v>195</v>
      </c>
      <c r="E1" s="28"/>
      <c r="F1" s="28" t="s">
        <v>37</v>
      </c>
    </row>
    <row r="2" spans="1:6">
      <c r="A2" s="2" t="s">
        <v>0</v>
      </c>
    </row>
    <row r="3" spans="1:6" ht="30" customHeight="1">
      <c r="A3" s="52" t="s">
        <v>1</v>
      </c>
    </row>
    <row r="4" spans="1:6" ht="5.25" customHeight="1">
      <c r="A4" s="7" t="s">
        <v>0</v>
      </c>
    </row>
    <row r="5" spans="1:6" s="17" customFormat="1" ht="39">
      <c r="A5" s="16"/>
      <c r="B5" s="8" t="s">
        <v>2</v>
      </c>
      <c r="C5" s="8" t="s">
        <v>3</v>
      </c>
      <c r="D5" s="8" t="s">
        <v>4</v>
      </c>
      <c r="E5" s="8" t="s">
        <v>5</v>
      </c>
      <c r="F5" s="27"/>
    </row>
    <row r="6" spans="1:6" ht="13">
      <c r="A6" s="18" t="s">
        <v>6</v>
      </c>
      <c r="B6" s="135">
        <v>53.562457252207771</v>
      </c>
      <c r="C6" s="135">
        <v>9.3711323686238757</v>
      </c>
      <c r="D6" s="135">
        <v>37.06641037916836</v>
      </c>
      <c r="E6" s="21">
        <v>100</v>
      </c>
    </row>
    <row r="7" spans="1:6" ht="13">
      <c r="A7" s="18" t="s">
        <v>8</v>
      </c>
      <c r="B7" s="135">
        <v>36.51818354931352</v>
      </c>
      <c r="C7" s="135">
        <v>28.092267151029137</v>
      </c>
      <c r="D7" s="135">
        <v>35.38954929965734</v>
      </c>
      <c r="E7" s="21">
        <v>100</v>
      </c>
    </row>
    <row r="8" spans="1:6" ht="13">
      <c r="A8" s="18" t="s">
        <v>7</v>
      </c>
      <c r="B8" s="135">
        <v>40.931219235705782</v>
      </c>
      <c r="C8" s="135">
        <v>13.994624599136138</v>
      </c>
      <c r="D8" s="135">
        <v>45.074156165158072</v>
      </c>
      <c r="E8" s="21">
        <v>100</v>
      </c>
    </row>
    <row r="9" spans="1:6" ht="13">
      <c r="A9" s="18" t="s">
        <v>9</v>
      </c>
      <c r="B9" s="135">
        <v>34.071741521009066</v>
      </c>
      <c r="C9" s="135">
        <v>12.03735425084319</v>
      </c>
      <c r="D9" s="135">
        <v>53.89090422814774</v>
      </c>
      <c r="E9" s="21">
        <v>100</v>
      </c>
    </row>
    <row r="10" spans="1:6" ht="22.5" customHeight="1">
      <c r="A10" s="7" t="s">
        <v>10</v>
      </c>
      <c r="B10" s="21">
        <v>47.835202954414854</v>
      </c>
      <c r="C10" s="21">
        <v>13.170255367863353</v>
      </c>
      <c r="D10" s="21">
        <v>38.994541677721784</v>
      </c>
      <c r="E10" s="21">
        <v>100</v>
      </c>
    </row>
    <row r="11" spans="1:6" ht="30" customHeight="1">
      <c r="A11" s="15" t="s">
        <v>0</v>
      </c>
    </row>
    <row r="12" spans="1:6" ht="30" customHeight="1">
      <c r="A12" s="52" t="s">
        <v>11</v>
      </c>
    </row>
    <row r="13" spans="1:6" ht="5.25" customHeight="1">
      <c r="A13" s="7" t="s">
        <v>0</v>
      </c>
    </row>
    <row r="14" spans="1:6" s="17" customFormat="1" ht="39">
      <c r="A14" s="16"/>
      <c r="B14" s="8" t="s">
        <v>2</v>
      </c>
      <c r="C14" s="8" t="s">
        <v>3</v>
      </c>
      <c r="D14" s="8" t="s">
        <v>4</v>
      </c>
      <c r="E14" s="8" t="s">
        <v>5</v>
      </c>
      <c r="F14" s="27"/>
    </row>
    <row r="15" spans="1:6" ht="13">
      <c r="A15" s="18" t="s">
        <v>6</v>
      </c>
      <c r="B15" s="46">
        <v>232559.23768970001</v>
      </c>
      <c r="C15" s="46">
        <v>40687.890581170301</v>
      </c>
      <c r="D15" s="46">
        <v>160936.15909150001</v>
      </c>
      <c r="E15" s="23">
        <v>434183.28736237029</v>
      </c>
    </row>
    <row r="16" spans="1:6" ht="13">
      <c r="A16" s="18" t="s">
        <v>8</v>
      </c>
      <c r="B16" s="46">
        <v>40142.318414169997</v>
      </c>
      <c r="C16" s="46">
        <v>30880.197845266004</v>
      </c>
      <c r="D16" s="46">
        <v>38901.676327970505</v>
      </c>
      <c r="E16" s="23">
        <v>109924.19258740651</v>
      </c>
    </row>
    <row r="17" spans="1:5" ht="13">
      <c r="A17" s="18" t="s">
        <v>7</v>
      </c>
      <c r="B17" s="46">
        <v>32774.344000060002</v>
      </c>
      <c r="C17" s="46">
        <v>11205.7409803146</v>
      </c>
      <c r="D17" s="46">
        <v>36091.666147599994</v>
      </c>
      <c r="E17" s="23">
        <v>80071.751127974596</v>
      </c>
    </row>
    <row r="18" spans="1:5" ht="13">
      <c r="A18" s="18" t="s">
        <v>9</v>
      </c>
      <c r="B18" s="46">
        <v>17077.378820490001</v>
      </c>
      <c r="C18" s="46">
        <v>6033.3416890747994</v>
      </c>
      <c r="D18" s="46">
        <v>27011.104962608009</v>
      </c>
      <c r="E18" s="23">
        <v>50121.825472172815</v>
      </c>
    </row>
    <row r="19" spans="1:5" ht="21.75" customHeight="1">
      <c r="A19" s="7" t="s">
        <v>10</v>
      </c>
      <c r="B19" s="21">
        <v>322553.27892441995</v>
      </c>
      <c r="C19" s="21">
        <v>88807.171095825703</v>
      </c>
      <c r="D19" s="21">
        <v>262940.60652967851</v>
      </c>
      <c r="E19" s="14">
        <v>674301.05654992419</v>
      </c>
    </row>
    <row r="20" spans="1:5">
      <c r="A20" s="6"/>
    </row>
    <row r="21" spans="1:5">
      <c r="A21" s="6"/>
    </row>
    <row r="22" spans="1:5">
      <c r="A22" s="5" t="s">
        <v>173</v>
      </c>
    </row>
    <row r="23" spans="1:5">
      <c r="A23" s="5" t="s">
        <v>90</v>
      </c>
    </row>
    <row r="24" spans="1:5">
      <c r="A24" s="5" t="s">
        <v>183</v>
      </c>
    </row>
    <row r="37" spans="1:1">
      <c r="A37" s="2" t="s">
        <v>60</v>
      </c>
    </row>
  </sheetData>
  <phoneticPr fontId="4" type="noConversion"/>
  <hyperlinks>
    <hyperlink ref="F1" location="Contenu!A1" display="retour" xr:uid="{00000000-0004-0000-10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57"/>
  <sheetViews>
    <sheetView zoomScale="66" zoomScaleNormal="66" workbookViewId="0">
      <selection activeCell="R9" sqref="R9"/>
    </sheetView>
  </sheetViews>
  <sheetFormatPr baseColWidth="10" defaultColWidth="11.453125" defaultRowHeight="12.5"/>
  <cols>
    <col min="1" max="1" width="4.453125" style="59" customWidth="1"/>
    <col min="2" max="2" width="48.7265625" style="59" bestFit="1" customWidth="1"/>
    <col min="3" max="20" width="10.7265625" style="59" customWidth="1"/>
    <col min="21" max="16384" width="11.453125" style="59"/>
  </cols>
  <sheetData>
    <row r="1" spans="1:20" ht="13">
      <c r="A1" s="100" t="s">
        <v>196</v>
      </c>
      <c r="B1" s="91"/>
      <c r="C1" s="91"/>
      <c r="D1" s="91"/>
      <c r="E1" s="91"/>
      <c r="F1" s="101"/>
      <c r="G1" s="28" t="s">
        <v>37</v>
      </c>
      <c r="H1" s="91"/>
      <c r="I1" s="91"/>
      <c r="J1" s="91"/>
      <c r="K1" s="91"/>
      <c r="L1" s="91"/>
      <c r="M1" s="91"/>
      <c r="N1" s="91"/>
      <c r="O1" s="91"/>
      <c r="P1" s="91"/>
      <c r="Q1" s="91"/>
      <c r="R1" s="91"/>
      <c r="S1" s="91"/>
      <c r="T1" s="91"/>
    </row>
    <row r="2" spans="1:20">
      <c r="A2" s="102" t="s">
        <v>0</v>
      </c>
      <c r="B2" s="91"/>
      <c r="C2" s="91"/>
      <c r="D2" s="91"/>
      <c r="E2" s="91"/>
      <c r="F2" s="91"/>
      <c r="G2" s="91"/>
      <c r="H2" s="91"/>
      <c r="I2" s="91"/>
      <c r="J2" s="91"/>
      <c r="K2" s="91"/>
      <c r="L2" s="91"/>
      <c r="M2" s="91"/>
      <c r="N2" s="91"/>
      <c r="O2" s="91"/>
      <c r="P2" s="91"/>
      <c r="Q2" s="91"/>
      <c r="R2" s="91"/>
      <c r="S2" s="91"/>
      <c r="T2" s="91"/>
    </row>
    <row r="3" spans="1:20">
      <c r="A3" s="102" t="s">
        <v>0</v>
      </c>
      <c r="B3" s="91"/>
      <c r="C3" s="91"/>
      <c r="D3" s="91"/>
      <c r="E3" s="91"/>
      <c r="F3" s="91"/>
      <c r="G3" s="91"/>
      <c r="H3" s="91"/>
      <c r="I3" s="91"/>
      <c r="J3" s="91"/>
      <c r="K3" s="91"/>
      <c r="L3" s="91"/>
      <c r="M3" s="91"/>
      <c r="N3" s="91"/>
      <c r="O3" s="91"/>
      <c r="P3" s="91"/>
      <c r="Q3" s="91"/>
      <c r="R3" s="91"/>
      <c r="S3" s="91"/>
      <c r="T3" s="91"/>
    </row>
    <row r="4" spans="1:20">
      <c r="A4" s="103"/>
      <c r="B4" s="104"/>
      <c r="C4" s="105" t="s">
        <v>67</v>
      </c>
      <c r="D4" s="105" t="s">
        <v>92</v>
      </c>
      <c r="E4" s="105" t="s">
        <v>62</v>
      </c>
      <c r="F4" s="105" t="s">
        <v>93</v>
      </c>
      <c r="G4" s="105" t="s">
        <v>70</v>
      </c>
      <c r="H4" s="105" t="s">
        <v>71</v>
      </c>
      <c r="I4" s="105" t="s">
        <v>63</v>
      </c>
      <c r="J4" s="105" t="s">
        <v>64</v>
      </c>
      <c r="K4" s="105" t="s">
        <v>94</v>
      </c>
      <c r="L4" s="105" t="s">
        <v>178</v>
      </c>
      <c r="M4" s="105" t="s">
        <v>156</v>
      </c>
      <c r="N4" s="105" t="s">
        <v>157</v>
      </c>
      <c r="O4" s="105" t="s">
        <v>158</v>
      </c>
      <c r="P4" s="105" t="s">
        <v>95</v>
      </c>
      <c r="Q4" s="105" t="s">
        <v>96</v>
      </c>
      <c r="R4" s="105" t="s">
        <v>97</v>
      </c>
      <c r="S4" s="105" t="s">
        <v>98</v>
      </c>
      <c r="T4" s="105" t="s">
        <v>197</v>
      </c>
    </row>
    <row r="5" spans="1:20" ht="15" customHeight="1">
      <c r="A5" s="107" t="s">
        <v>148</v>
      </c>
      <c r="B5" s="108"/>
      <c r="C5" s="109"/>
      <c r="D5" s="109"/>
      <c r="E5" s="109"/>
      <c r="F5" s="109"/>
      <c r="G5" s="109"/>
      <c r="H5" s="109"/>
      <c r="I5" s="110"/>
      <c r="J5" s="109"/>
      <c r="K5" s="109"/>
      <c r="L5" s="109"/>
      <c r="M5" s="109"/>
      <c r="N5" s="109"/>
      <c r="O5" s="109"/>
      <c r="P5" s="109"/>
      <c r="Q5" s="109"/>
      <c r="R5" s="109"/>
      <c r="S5" s="109"/>
      <c r="T5" s="109"/>
    </row>
    <row r="6" spans="1:20" ht="12.75" customHeight="1">
      <c r="A6" s="107"/>
      <c r="B6" s="109" t="s">
        <v>138</v>
      </c>
      <c r="C6" s="109">
        <v>19427.73246147333</v>
      </c>
      <c r="D6" s="109">
        <v>21745.93079338843</v>
      </c>
      <c r="E6" s="109">
        <v>16019.428683812404</v>
      </c>
      <c r="F6" s="109">
        <v>23827.586809817596</v>
      </c>
      <c r="G6" s="109">
        <v>24590.625649913345</v>
      </c>
      <c r="H6" s="109">
        <v>23957.861422996222</v>
      </c>
      <c r="I6" s="109">
        <v>22363.454530398325</v>
      </c>
      <c r="J6" s="109">
        <v>24908.843181818182</v>
      </c>
      <c r="K6" s="109">
        <v>20196.315073920552</v>
      </c>
      <c r="L6" s="109">
        <v>23706.350926640924</v>
      </c>
      <c r="M6" s="109">
        <v>19316.468849881796</v>
      </c>
      <c r="N6" s="109">
        <v>29209.622699079755</v>
      </c>
      <c r="O6" s="109">
        <v>27760.598684210527</v>
      </c>
      <c r="P6" s="109">
        <v>27345.238306034484</v>
      </c>
      <c r="Q6" s="109">
        <v>31305.85606060606</v>
      </c>
      <c r="R6" s="109">
        <v>31007.500585937501</v>
      </c>
      <c r="S6" s="109">
        <v>27095.628857489879</v>
      </c>
      <c r="T6" s="109">
        <v>22303.868635867999</v>
      </c>
    </row>
    <row r="7" spans="1:20" ht="12.75" customHeight="1">
      <c r="A7" s="107"/>
      <c r="B7" s="109" t="s">
        <v>99</v>
      </c>
      <c r="C7" s="109">
        <v>31414.845035349499</v>
      </c>
      <c r="D7" s="109">
        <v>25950.779147557478</v>
      </c>
      <c r="E7" s="109">
        <v>29823.493114966452</v>
      </c>
      <c r="F7" s="109">
        <v>34086.232873277069</v>
      </c>
      <c r="G7" s="109">
        <v>32985.46872940725</v>
      </c>
      <c r="H7" s="109">
        <v>28428.996094160786</v>
      </c>
      <c r="I7" s="109">
        <v>24455.221941769832</v>
      </c>
      <c r="J7" s="109">
        <v>27810.283243889102</v>
      </c>
      <c r="K7" s="109">
        <v>27274.953149956007</v>
      </c>
      <c r="L7" s="109">
        <v>28103.55234965944</v>
      </c>
      <c r="M7" s="109">
        <v>26669.766353389976</v>
      </c>
      <c r="N7" s="109">
        <v>31632.459975706279</v>
      </c>
      <c r="O7" s="109">
        <v>35005.414448669202</v>
      </c>
      <c r="P7" s="109">
        <v>34250.493815337097</v>
      </c>
      <c r="Q7" s="109">
        <v>35772.959171015609</v>
      </c>
      <c r="R7" s="109">
        <v>33658.034263227324</v>
      </c>
      <c r="S7" s="109">
        <v>27984.186576826349</v>
      </c>
      <c r="T7" s="109">
        <v>29910.243898187575</v>
      </c>
    </row>
    <row r="8" spans="1:20" ht="21" customHeight="1">
      <c r="A8" s="107" t="s">
        <v>149</v>
      </c>
      <c r="B8" s="108"/>
      <c r="C8" s="91"/>
      <c r="D8" s="91"/>
      <c r="E8" s="91"/>
      <c r="F8" s="91"/>
      <c r="G8" s="91"/>
      <c r="H8" s="91"/>
      <c r="I8" s="91"/>
      <c r="J8" s="91"/>
      <c r="K8" s="91"/>
      <c r="L8" s="91"/>
      <c r="M8" s="91"/>
      <c r="N8" s="91"/>
      <c r="O8" s="91"/>
      <c r="P8" s="91"/>
      <c r="Q8" s="91"/>
      <c r="R8" s="91"/>
      <c r="S8" s="91"/>
      <c r="T8" s="91"/>
    </row>
    <row r="9" spans="1:20" ht="12.75" customHeight="1">
      <c r="A9" s="107"/>
      <c r="B9" s="109" t="s">
        <v>138</v>
      </c>
      <c r="C9" s="109">
        <v>29685.002661727351</v>
      </c>
      <c r="D9" s="109">
        <v>33141.971834710748</v>
      </c>
      <c r="E9" s="109">
        <v>23475.113502193642</v>
      </c>
      <c r="F9" s="109">
        <v>36467.562538090126</v>
      </c>
      <c r="G9" s="109">
        <v>47018.727902946273</v>
      </c>
      <c r="H9" s="109">
        <v>40238.653666386905</v>
      </c>
      <c r="I9" s="109">
        <v>42605.242687631035</v>
      </c>
      <c r="J9" s="109">
        <v>41833.665000000001</v>
      </c>
      <c r="K9" s="109">
        <v>32574.156313955093</v>
      </c>
      <c r="L9" s="109">
        <v>28790.762625482625</v>
      </c>
      <c r="M9" s="109">
        <v>27162.457272892039</v>
      </c>
      <c r="N9" s="109">
        <v>51600.510520858894</v>
      </c>
      <c r="O9" s="109">
        <v>43080.63815789474</v>
      </c>
      <c r="P9" s="109">
        <v>41167.956193534483</v>
      </c>
      <c r="Q9" s="109">
        <v>50115.954545454544</v>
      </c>
      <c r="R9" s="109">
        <v>45002.455664062501</v>
      </c>
      <c r="S9" s="109">
        <v>44808.24777846154</v>
      </c>
      <c r="T9" s="109">
        <v>35046.412525022504</v>
      </c>
    </row>
    <row r="10" spans="1:20" ht="12.75" customHeight="1">
      <c r="A10" s="107"/>
      <c r="B10" s="109" t="s">
        <v>99</v>
      </c>
      <c r="C10" s="109">
        <v>48000.957411855408</v>
      </c>
      <c r="D10" s="109">
        <v>39550.387599809656</v>
      </c>
      <c r="E10" s="109">
        <v>43703.798663755559</v>
      </c>
      <c r="F10" s="109">
        <v>52168.179636301596</v>
      </c>
      <c r="G10" s="109">
        <v>63070.163444361475</v>
      </c>
      <c r="H10" s="109">
        <v>47748.190363016874</v>
      </c>
      <c r="I10" s="109">
        <v>46590.327285648789</v>
      </c>
      <c r="J10" s="109">
        <v>46706.54772234385</v>
      </c>
      <c r="K10" s="109">
        <v>43991.123336639415</v>
      </c>
      <c r="L10" s="109">
        <v>34131.052355366366</v>
      </c>
      <c r="M10" s="109">
        <v>37502.526713437168</v>
      </c>
      <c r="N10" s="109">
        <v>55880.59457640662</v>
      </c>
      <c r="O10" s="109">
        <v>54323.597649498792</v>
      </c>
      <c r="P10" s="109">
        <v>51563.742587153123</v>
      </c>
      <c r="Q10" s="109">
        <v>57267.11297401628</v>
      </c>
      <c r="R10" s="109">
        <v>48849.283755470678</v>
      </c>
      <c r="S10" s="109">
        <v>46277.662445413902</v>
      </c>
      <c r="T10" s="109">
        <v>46998.427200839025</v>
      </c>
    </row>
    <row r="11" spans="1:20" ht="21" customHeight="1">
      <c r="A11" s="141" t="s">
        <v>140</v>
      </c>
      <c r="B11" s="142"/>
      <c r="C11" s="106"/>
      <c r="D11" s="106"/>
      <c r="E11" s="106"/>
      <c r="F11" s="106"/>
      <c r="G11" s="106"/>
      <c r="H11" s="106"/>
      <c r="I11" s="106"/>
      <c r="J11" s="106"/>
      <c r="K11" s="106"/>
      <c r="L11" s="106"/>
      <c r="M11" s="106"/>
      <c r="N11" s="106"/>
      <c r="O11" s="106"/>
      <c r="P11" s="106"/>
      <c r="Q11" s="106"/>
      <c r="R11" s="106"/>
      <c r="S11" s="106"/>
      <c r="T11" s="106"/>
    </row>
    <row r="12" spans="1:20" ht="12.75" customHeight="1">
      <c r="A12" s="144"/>
      <c r="B12" s="143" t="s">
        <v>146</v>
      </c>
      <c r="C12" s="98">
        <v>18.974456894668165</v>
      </c>
      <c r="D12" s="98">
        <v>12.400182855014823</v>
      </c>
      <c r="E12" s="98">
        <v>21.006357248438594</v>
      </c>
      <c r="F12" s="98">
        <v>12.446746096685159</v>
      </c>
      <c r="G12" s="98">
        <v>13.026824889060935</v>
      </c>
      <c r="H12" s="98">
        <v>22.079706563269657</v>
      </c>
      <c r="I12" s="98">
        <v>13.136236741555981</v>
      </c>
      <c r="J12" s="98">
        <v>10.139180424064673</v>
      </c>
      <c r="K12" s="98">
        <v>14.483000449276432</v>
      </c>
      <c r="L12" s="98">
        <v>19.75393008271563</v>
      </c>
      <c r="M12" s="98">
        <v>17.124367941854757</v>
      </c>
      <c r="N12" s="98">
        <v>12.238455018639767</v>
      </c>
      <c r="O12" s="98">
        <v>10.75371019291404</v>
      </c>
      <c r="P12" s="98">
        <v>13.442259173195238</v>
      </c>
      <c r="Q12" s="98">
        <v>8.4900114237348703</v>
      </c>
      <c r="R12" s="98">
        <v>9.6282761897269609</v>
      </c>
      <c r="S12" s="98">
        <v>10.529345996505526</v>
      </c>
      <c r="T12" s="98">
        <v>14.742976842874583</v>
      </c>
    </row>
    <row r="13" spans="1:20" ht="12.75" customHeight="1">
      <c r="A13" s="144"/>
      <c r="B13" s="143" t="s">
        <v>100</v>
      </c>
      <c r="C13" s="98">
        <v>144.52078223696313</v>
      </c>
      <c r="D13" s="98">
        <v>85.104052992268734</v>
      </c>
      <c r="E13" s="98">
        <v>325.12514090037013</v>
      </c>
      <c r="F13" s="98">
        <v>108.56370999118019</v>
      </c>
      <c r="G13" s="150" t="s">
        <v>188</v>
      </c>
      <c r="H13" s="98">
        <v>512.32856339817977</v>
      </c>
      <c r="I13" s="98">
        <v>49.617740557884396</v>
      </c>
      <c r="J13" s="98">
        <v>307.58712580103725</v>
      </c>
      <c r="K13" s="98">
        <v>168.73605497047879</v>
      </c>
      <c r="L13" s="98">
        <v>629.38136914505219</v>
      </c>
      <c r="M13" s="98">
        <v>53.483349690391883</v>
      </c>
      <c r="N13" s="150" t="s">
        <v>188</v>
      </c>
      <c r="O13" s="98">
        <v>113.75131119589796</v>
      </c>
      <c r="P13" s="98">
        <v>64.101709460335485</v>
      </c>
      <c r="Q13" s="98">
        <v>61.806883792251632</v>
      </c>
      <c r="R13" s="98">
        <v>79.090954520461267</v>
      </c>
      <c r="S13" s="98">
        <v>118.96528079609834</v>
      </c>
      <c r="T13" s="98">
        <v>120.13585603259828</v>
      </c>
    </row>
    <row r="14" spans="1:20" ht="12.75" customHeight="1">
      <c r="A14" s="144"/>
      <c r="B14" s="143" t="s">
        <v>101</v>
      </c>
      <c r="C14" s="98">
        <v>24.820403156568503</v>
      </c>
      <c r="D14" s="98">
        <v>14.646713427305267</v>
      </c>
      <c r="E14" s="98">
        <v>28.991910949206346</v>
      </c>
      <c r="F14" s="98">
        <v>20.576323543179946</v>
      </c>
      <c r="G14" s="98">
        <v>13.026824889060935</v>
      </c>
      <c r="H14" s="98">
        <v>24.160507595044205</v>
      </c>
      <c r="I14" s="98">
        <v>17.866324530672021</v>
      </c>
      <c r="J14" s="98">
        <v>10.522831643413904</v>
      </c>
      <c r="K14" s="98">
        <v>18.928916884947451</v>
      </c>
      <c r="L14" s="98">
        <v>20.740111254489165</v>
      </c>
      <c r="M14" s="98">
        <v>25.447988246565757</v>
      </c>
      <c r="N14" s="98">
        <v>12.601768850763754</v>
      </c>
      <c r="O14" s="98">
        <v>12.993503673586474</v>
      </c>
      <c r="P14" s="98">
        <v>17.152138156364224</v>
      </c>
      <c r="Q14" s="98">
        <v>13.121964438557836</v>
      </c>
      <c r="R14" s="98">
        <v>11.608180706919672</v>
      </c>
      <c r="S14" s="98">
        <v>12.767848498711713</v>
      </c>
      <c r="T14" s="98">
        <v>19.344612722243159</v>
      </c>
    </row>
    <row r="15" spans="1:20" ht="12.75" customHeight="1">
      <c r="A15" s="144"/>
      <c r="B15" s="143" t="s">
        <v>147</v>
      </c>
      <c r="C15" s="98">
        <v>21.18246704892314</v>
      </c>
      <c r="D15" s="98">
        <v>12.496091212341431</v>
      </c>
      <c r="E15" s="98">
        <v>26.618314715710774</v>
      </c>
      <c r="F15" s="98">
        <v>17.297827487648323</v>
      </c>
      <c r="G15" s="98">
        <v>13.026824889060935</v>
      </c>
      <c r="H15" s="98">
        <v>23.072451642348831</v>
      </c>
      <c r="I15" s="98">
        <v>13.136236741555981</v>
      </c>
      <c r="J15" s="98">
        <v>10.174744501831833</v>
      </c>
      <c r="K15" s="98">
        <v>17.019642656013136</v>
      </c>
      <c r="L15" s="98">
        <v>20.078462273772157</v>
      </c>
      <c r="M15" s="98">
        <v>17.24338760601173</v>
      </c>
      <c r="N15" s="98">
        <v>12.601768850763754</v>
      </c>
      <c r="O15" s="98">
        <v>11.6614480949077</v>
      </c>
      <c r="P15" s="98">
        <v>13.53143769768784</v>
      </c>
      <c r="Q15" s="98">
        <v>10.823971678861623</v>
      </c>
      <c r="R15" s="98">
        <v>10.122501058633205</v>
      </c>
      <c r="S15" s="98">
        <v>11.530362103613397</v>
      </c>
      <c r="T15" s="98">
        <v>16.661699159403685</v>
      </c>
    </row>
    <row r="16" spans="1:20" ht="21" customHeight="1">
      <c r="A16" s="141" t="s">
        <v>139</v>
      </c>
      <c r="B16" s="142"/>
      <c r="C16" s="91"/>
      <c r="D16" s="98"/>
      <c r="E16" s="91"/>
      <c r="F16" s="91"/>
      <c r="G16" s="91"/>
      <c r="H16" s="91"/>
      <c r="I16" s="91"/>
      <c r="J16" s="91"/>
      <c r="K16" s="91"/>
      <c r="L16" s="91"/>
      <c r="M16" s="91"/>
      <c r="N16" s="91"/>
      <c r="O16" s="91"/>
      <c r="P16" s="91"/>
      <c r="Q16" s="91"/>
      <c r="R16" s="91"/>
      <c r="S16" s="91"/>
      <c r="T16" s="91"/>
    </row>
    <row r="17" spans="1:20" ht="12.75" customHeight="1">
      <c r="A17" s="141"/>
      <c r="B17" s="143" t="s">
        <v>146</v>
      </c>
      <c r="C17" s="98">
        <v>9.6142269633811086</v>
      </c>
      <c r="D17" s="98">
        <v>6.4654146646230117</v>
      </c>
      <c r="E17" s="98">
        <v>13.667653062566673</v>
      </c>
      <c r="F17" s="98">
        <v>8.8098281011360893</v>
      </c>
      <c r="G17" s="98">
        <v>6.8723742816504005</v>
      </c>
      <c r="H17" s="98">
        <v>8.7635483626105017</v>
      </c>
      <c r="I17" s="98">
        <v>7.9259802752964177</v>
      </c>
      <c r="J17" s="98">
        <v>6.7023148806625539</v>
      </c>
      <c r="K17" s="98">
        <v>8.4579962698930498</v>
      </c>
      <c r="L17" s="98">
        <v>12.049330846273289</v>
      </c>
      <c r="M17" s="98">
        <v>11.960233188760919</v>
      </c>
      <c r="N17" s="98">
        <v>7.1205347656156492</v>
      </c>
      <c r="O17" s="98">
        <v>6.8427110763121304</v>
      </c>
      <c r="P17" s="98">
        <v>7.9971007733691435</v>
      </c>
      <c r="Q17" s="98">
        <v>6.6602377184852308</v>
      </c>
      <c r="R17" s="98">
        <v>5.6990982823005867</v>
      </c>
      <c r="S17" s="98">
        <v>5.7200858991994989</v>
      </c>
      <c r="T17" s="98">
        <v>8.6165901625631953</v>
      </c>
    </row>
    <row r="18" spans="1:20" ht="12.75" customHeight="1">
      <c r="A18" s="144"/>
      <c r="B18" s="143" t="s">
        <v>100</v>
      </c>
      <c r="C18" s="98">
        <v>67.510631456769886</v>
      </c>
      <c r="D18" s="98">
        <v>33.750881325885679</v>
      </c>
      <c r="E18" s="98">
        <v>201.10582739777166</v>
      </c>
      <c r="F18" s="98">
        <v>65.725181937480599</v>
      </c>
      <c r="G18" s="98">
        <v>72.777738074459478</v>
      </c>
      <c r="H18" s="98">
        <v>112.1969911737857</v>
      </c>
      <c r="I18" s="98">
        <v>20.237108656320135</v>
      </c>
      <c r="J18" s="98">
        <v>104.77481035759325</v>
      </c>
      <c r="K18" s="98">
        <v>95.1088994467557</v>
      </c>
      <c r="L18" s="98">
        <v>91.25559310462873</v>
      </c>
      <c r="M18" s="98">
        <v>39.497828829809606</v>
      </c>
      <c r="N18" s="150" t="s">
        <v>188</v>
      </c>
      <c r="O18" s="98">
        <v>56.274024843589928</v>
      </c>
      <c r="P18" s="98">
        <v>35.612280906941521</v>
      </c>
      <c r="Q18" s="98">
        <v>36.503874696866092</v>
      </c>
      <c r="R18" s="98">
        <v>40.5851064108911</v>
      </c>
      <c r="S18" s="98">
        <v>70.397360987326365</v>
      </c>
      <c r="T18" s="98">
        <v>63.384284448687175</v>
      </c>
    </row>
    <row r="19" spans="1:20" ht="12.75" customHeight="1">
      <c r="A19" s="144"/>
      <c r="B19" s="143" t="s">
        <v>101</v>
      </c>
      <c r="C19" s="98">
        <v>15.375802976769066</v>
      </c>
      <c r="D19" s="98">
        <v>8.7953050950528269</v>
      </c>
      <c r="E19" s="98">
        <v>20.961408745813419</v>
      </c>
      <c r="F19" s="98">
        <v>15.266296789523611</v>
      </c>
      <c r="G19" s="98">
        <v>8.4984259714422059</v>
      </c>
      <c r="H19" s="98">
        <v>10.296130153423611</v>
      </c>
      <c r="I19" s="98">
        <v>13.319746814050557</v>
      </c>
      <c r="J19" s="98">
        <v>7.7481172510544667</v>
      </c>
      <c r="K19" s="98">
        <v>14.959506961669634</v>
      </c>
      <c r="L19" s="98">
        <v>17.337416525644411</v>
      </c>
      <c r="M19" s="98">
        <v>20.460154333449662</v>
      </c>
      <c r="N19" s="98">
        <v>9.9837472557174731</v>
      </c>
      <c r="O19" s="98">
        <v>9.8857258608586651</v>
      </c>
      <c r="P19" s="98">
        <v>11.544448977354643</v>
      </c>
      <c r="Q19" s="98">
        <v>10.861511066171927</v>
      </c>
      <c r="R19" s="98">
        <v>8.5851707897312792</v>
      </c>
      <c r="S19" s="98">
        <v>7.8789254048653472</v>
      </c>
      <c r="T19" s="98">
        <v>12.990291909006675</v>
      </c>
    </row>
    <row r="20" spans="1:20" ht="12.75" customHeight="1">
      <c r="A20" s="144"/>
      <c r="B20" s="143" t="s">
        <v>147</v>
      </c>
      <c r="C20" s="98">
        <v>12.523523001208217</v>
      </c>
      <c r="D20" s="98">
        <v>6.9771070796134955</v>
      </c>
      <c r="E20" s="98">
        <v>18.982815846476537</v>
      </c>
      <c r="F20" s="98">
        <v>12.388712365470962</v>
      </c>
      <c r="G20" s="98">
        <v>7.6098106579624192</v>
      </c>
      <c r="H20" s="98">
        <v>9.4306913843921709</v>
      </c>
      <c r="I20" s="98">
        <v>8.0327301164621723</v>
      </c>
      <c r="J20" s="98">
        <v>7.2145964636742947</v>
      </c>
      <c r="K20" s="98">
        <v>12.926345441134417</v>
      </c>
      <c r="L20" s="98">
        <v>14.569411358395675</v>
      </c>
      <c r="M20" s="98">
        <v>13.478299820286226</v>
      </c>
      <c r="N20" s="98">
        <v>9.9837472557174731</v>
      </c>
      <c r="O20" s="98">
        <v>8.4085803946881192</v>
      </c>
      <c r="P20" s="98">
        <v>8.7182499911707669</v>
      </c>
      <c r="Q20" s="98">
        <v>8.3708225445841631</v>
      </c>
      <c r="R20" s="98">
        <v>7.0861929176292646</v>
      </c>
      <c r="S20" s="98">
        <v>7.085869571526465</v>
      </c>
      <c r="T20" s="98">
        <v>10.780817343925113</v>
      </c>
    </row>
    <row r="21" spans="1:20" ht="21" customHeight="1">
      <c r="A21" s="107" t="s">
        <v>102</v>
      </c>
      <c r="B21" s="109"/>
      <c r="C21" s="109"/>
      <c r="D21" s="109"/>
      <c r="E21" s="109"/>
      <c r="F21" s="109"/>
      <c r="G21" s="109"/>
      <c r="H21" s="109"/>
      <c r="I21" s="109"/>
      <c r="J21" s="109"/>
      <c r="K21" s="109"/>
      <c r="L21" s="109"/>
      <c r="M21" s="106"/>
      <c r="N21" s="106"/>
      <c r="O21" s="106"/>
      <c r="P21" s="106"/>
      <c r="Q21" s="106"/>
      <c r="R21" s="106"/>
      <c r="S21" s="106"/>
      <c r="T21" s="106"/>
    </row>
    <row r="22" spans="1:20" ht="12.75" customHeight="1">
      <c r="A22" s="107"/>
      <c r="B22" s="113" t="s">
        <v>103</v>
      </c>
      <c r="C22" s="109"/>
      <c r="D22" s="109"/>
      <c r="E22" s="109"/>
      <c r="F22" s="109"/>
      <c r="G22" s="109"/>
      <c r="H22" s="109"/>
      <c r="I22" s="109"/>
      <c r="J22" s="109"/>
      <c r="K22" s="109"/>
      <c r="L22" s="109"/>
      <c r="M22" s="106"/>
      <c r="N22" s="106"/>
      <c r="O22" s="106"/>
      <c r="P22" s="106"/>
      <c r="Q22" s="106"/>
      <c r="R22" s="106"/>
      <c r="S22" s="106"/>
      <c r="T22" s="106"/>
    </row>
    <row r="23" spans="1:20" ht="12.75" customHeight="1">
      <c r="A23" s="107"/>
      <c r="B23" s="109" t="s">
        <v>104</v>
      </c>
      <c r="C23" s="109">
        <v>105173964.4305</v>
      </c>
      <c r="D23" s="109">
        <v>20050892.960000001</v>
      </c>
      <c r="E23" s="109">
        <v>31034100.049899995</v>
      </c>
      <c r="F23" s="109">
        <v>135951073.14199999</v>
      </c>
      <c r="G23" s="109">
        <v>27129806</v>
      </c>
      <c r="H23" s="109">
        <v>95888711.686999992</v>
      </c>
      <c r="I23" s="109">
        <v>20322700.762000002</v>
      </c>
      <c r="J23" s="109">
        <v>22088175.120000001</v>
      </c>
      <c r="K23" s="109">
        <v>94302182.528899997</v>
      </c>
      <c r="L23" s="109">
        <v>7456807.5199999996</v>
      </c>
      <c r="M23" s="109">
        <v>68938316.558599994</v>
      </c>
      <c r="N23" s="109">
        <v>16821766.4298</v>
      </c>
      <c r="O23" s="109">
        <v>19644771</v>
      </c>
      <c r="P23" s="109">
        <v>28652897.510699999</v>
      </c>
      <c r="Q23" s="109">
        <v>6615306</v>
      </c>
      <c r="R23" s="109">
        <v>23041257.300000001</v>
      </c>
      <c r="S23" s="109">
        <v>55338186.006400004</v>
      </c>
      <c r="T23" s="109">
        <v>778450915.00579989</v>
      </c>
    </row>
    <row r="24" spans="1:20" ht="12.75" customHeight="1">
      <c r="A24" s="107"/>
      <c r="B24" s="109" t="s">
        <v>105</v>
      </c>
      <c r="C24" s="109">
        <v>68832456.111000001</v>
      </c>
      <c r="D24" s="109">
        <v>13156288.130000001</v>
      </c>
      <c r="E24" s="109">
        <v>21177684.719999999</v>
      </c>
      <c r="F24" s="109">
        <v>88829243.627000004</v>
      </c>
      <c r="G24" s="109">
        <v>14188791</v>
      </c>
      <c r="H24" s="109">
        <v>57091583.770999998</v>
      </c>
      <c r="I24" s="109">
        <v>10667367.811000001</v>
      </c>
      <c r="J24" s="109">
        <v>13151869.199999999</v>
      </c>
      <c r="K24" s="109">
        <v>58468332.138999999</v>
      </c>
      <c r="L24" s="109">
        <v>6139944.8899999997</v>
      </c>
      <c r="M24" s="109">
        <v>49025197.941</v>
      </c>
      <c r="N24" s="109">
        <v>9522336.9999000002</v>
      </c>
      <c r="O24" s="109">
        <v>12658833</v>
      </c>
      <c r="P24" s="109">
        <v>19032285.861000001</v>
      </c>
      <c r="Q24" s="109">
        <v>4132373</v>
      </c>
      <c r="R24" s="109">
        <v>15875840.300000001</v>
      </c>
      <c r="S24" s="109">
        <v>33463101.638999999</v>
      </c>
      <c r="T24" s="109">
        <v>495413530.13989997</v>
      </c>
    </row>
    <row r="25" spans="1:20" ht="12.75" customHeight="1">
      <c r="A25" s="107"/>
      <c r="B25" s="109" t="s">
        <v>107</v>
      </c>
      <c r="C25" s="109">
        <v>15876022.956</v>
      </c>
      <c r="D25" s="109">
        <v>4593185.6399999997</v>
      </c>
      <c r="E25" s="109">
        <v>5430863.1798999999</v>
      </c>
      <c r="F25" s="109">
        <v>20411925.761999998</v>
      </c>
      <c r="G25" s="109">
        <v>2800861</v>
      </c>
      <c r="H25" s="109">
        <v>19938967.726</v>
      </c>
      <c r="I25" s="109">
        <v>2877204.4997999999</v>
      </c>
      <c r="J25" s="109">
        <v>4149424.78</v>
      </c>
      <c r="K25" s="109">
        <v>9934572.4598999992</v>
      </c>
      <c r="L25" s="109">
        <v>1117737.3899999999</v>
      </c>
      <c r="M25" s="109">
        <v>9934824.6296999995</v>
      </c>
      <c r="N25" s="109">
        <v>3771966.4298999999</v>
      </c>
      <c r="O25" s="109">
        <v>3493908</v>
      </c>
      <c r="P25" s="109">
        <v>4345717.2494999999</v>
      </c>
      <c r="Q25" s="109">
        <v>526657</v>
      </c>
      <c r="R25" s="109">
        <v>4561961</v>
      </c>
      <c r="S25" s="109">
        <v>12611440.42</v>
      </c>
      <c r="T25" s="109">
        <v>126377240.12270002</v>
      </c>
    </row>
    <row r="26" spans="1:20" ht="12.75" customHeight="1">
      <c r="A26" s="107"/>
      <c r="B26" s="98" t="s">
        <v>106</v>
      </c>
      <c r="C26" s="109">
        <v>15613234.630000001</v>
      </c>
      <c r="D26" s="109">
        <v>1860562.08</v>
      </c>
      <c r="E26" s="109">
        <v>2601632.2000000002</v>
      </c>
      <c r="F26" s="109">
        <v>13423049.107999999</v>
      </c>
      <c r="G26" s="109">
        <v>6671200</v>
      </c>
      <c r="H26" s="109">
        <v>15729303.607999999</v>
      </c>
      <c r="I26" s="109">
        <v>3271369.2938000001</v>
      </c>
      <c r="J26" s="109">
        <v>2715272.84</v>
      </c>
      <c r="K26" s="109">
        <v>14118946.09</v>
      </c>
      <c r="L26" s="109">
        <v>168150.53</v>
      </c>
      <c r="M26" s="109">
        <v>6233368.4978999998</v>
      </c>
      <c r="N26" s="109">
        <v>2247494</v>
      </c>
      <c r="O26" s="109">
        <v>1942337</v>
      </c>
      <c r="P26" s="109">
        <v>3304024.8908000002</v>
      </c>
      <c r="Q26" s="109">
        <v>1135357</v>
      </c>
      <c r="R26" s="109">
        <v>2289174</v>
      </c>
      <c r="S26" s="109">
        <v>2275497.7475000001</v>
      </c>
      <c r="T26" s="109">
        <v>95599973.516000003</v>
      </c>
    </row>
    <row r="27" spans="1:20" ht="12.75" customHeight="1">
      <c r="A27" s="107"/>
      <c r="B27" s="109" t="s">
        <v>108</v>
      </c>
      <c r="C27" s="109">
        <v>4852250.7335000001</v>
      </c>
      <c r="D27" s="109">
        <v>440857.11</v>
      </c>
      <c r="E27" s="109">
        <v>1823919.95</v>
      </c>
      <c r="F27" s="109">
        <v>13286854.645</v>
      </c>
      <c r="G27" s="109">
        <v>3468954</v>
      </c>
      <c r="H27" s="109">
        <v>3128856.5819999999</v>
      </c>
      <c r="I27" s="109">
        <v>3506759.1573999999</v>
      </c>
      <c r="J27" s="109">
        <v>2071608.3</v>
      </c>
      <c r="K27" s="109">
        <v>11780331.84</v>
      </c>
      <c r="L27" s="109">
        <v>30974.71</v>
      </c>
      <c r="M27" s="109">
        <v>3744925.49</v>
      </c>
      <c r="N27" s="109">
        <v>1279969</v>
      </c>
      <c r="O27" s="109">
        <v>1549693</v>
      </c>
      <c r="P27" s="109">
        <v>1970869.5094000001</v>
      </c>
      <c r="Q27" s="109">
        <v>820919</v>
      </c>
      <c r="R27" s="109">
        <v>314282</v>
      </c>
      <c r="S27" s="109">
        <v>6988146.1999000004</v>
      </c>
      <c r="T27" s="109">
        <v>61060171.227200009</v>
      </c>
    </row>
    <row r="28" spans="1:20" ht="21" customHeight="1">
      <c r="A28" s="102"/>
      <c r="B28" s="112" t="s">
        <v>109</v>
      </c>
      <c r="C28" s="98"/>
      <c r="D28" s="98"/>
      <c r="E28" s="98"/>
      <c r="F28" s="98"/>
      <c r="G28" s="98"/>
      <c r="H28" s="98"/>
      <c r="I28" s="98"/>
      <c r="J28" s="98"/>
      <c r="K28" s="106"/>
      <c r="L28" s="106"/>
      <c r="M28" s="106"/>
      <c r="N28" s="106"/>
      <c r="O28" s="106"/>
      <c r="P28" s="106"/>
      <c r="Q28" s="106"/>
      <c r="R28" s="106"/>
      <c r="S28" s="106"/>
      <c r="T28" s="106"/>
    </row>
    <row r="29" spans="1:20" ht="12.75" customHeight="1">
      <c r="A29" s="111"/>
      <c r="B29" s="98" t="s">
        <v>105</v>
      </c>
      <c r="C29" s="117">
        <v>65.446288426719107</v>
      </c>
      <c r="D29" s="117">
        <v>65.614474907655179</v>
      </c>
      <c r="E29" s="117">
        <v>68.240047837534263</v>
      </c>
      <c r="F29" s="117">
        <v>65.3391264769337</v>
      </c>
      <c r="G29" s="117">
        <v>52.299640476603479</v>
      </c>
      <c r="H29" s="117">
        <v>59.539421029410001</v>
      </c>
      <c r="I29" s="117">
        <v>52.489912319853502</v>
      </c>
      <c r="J29" s="117">
        <v>59.542579359991954</v>
      </c>
      <c r="K29" s="117">
        <v>62.001038121341146</v>
      </c>
      <c r="L29" s="117">
        <v>82.340128446818213</v>
      </c>
      <c r="M29" s="117">
        <v>71.114585310952378</v>
      </c>
      <c r="N29" s="117">
        <v>56.607235866924441</v>
      </c>
      <c r="O29" s="117">
        <v>64.438689562734027</v>
      </c>
      <c r="P29" s="117">
        <v>66.423599406980316</v>
      </c>
      <c r="Q29" s="117">
        <v>62.466845826935291</v>
      </c>
      <c r="R29" s="117">
        <v>68.901796865052162</v>
      </c>
      <c r="S29" s="117">
        <v>60.470181720683627</v>
      </c>
      <c r="T29" s="117">
        <v>63.640946473318593</v>
      </c>
    </row>
    <row r="30" spans="1:20" ht="12.75" customHeight="1">
      <c r="A30" s="111"/>
      <c r="B30" s="98" t="s">
        <v>107</v>
      </c>
      <c r="C30" s="117">
        <v>15.095012384449035</v>
      </c>
      <c r="D30" s="117">
        <v>22.907636329030602</v>
      </c>
      <c r="E30" s="117">
        <v>17.499663825171886</v>
      </c>
      <c r="F30" s="117">
        <v>15.014170385164874</v>
      </c>
      <c r="G30" s="117">
        <v>10.323925648417832</v>
      </c>
      <c r="H30" s="117">
        <v>20.793863401861937</v>
      </c>
      <c r="I30" s="117">
        <v>14.1575892569352</v>
      </c>
      <c r="J30" s="117">
        <v>18.785729275764631</v>
      </c>
      <c r="K30" s="117">
        <v>10.534827713934865</v>
      </c>
      <c r="L30" s="117">
        <v>14.989489630811873</v>
      </c>
      <c r="M30" s="117">
        <v>14.411179624984097</v>
      </c>
      <c r="N30" s="117">
        <v>22.423129257209919</v>
      </c>
      <c r="O30" s="117">
        <v>17.785435116550865</v>
      </c>
      <c r="P30" s="117">
        <v>15.166763668062389</v>
      </c>
      <c r="Q30" s="117">
        <v>7.9611887945924193</v>
      </c>
      <c r="R30" s="117">
        <v>19.799097508450632</v>
      </c>
      <c r="S30" s="117">
        <v>22.789761157948789</v>
      </c>
      <c r="T30" s="117">
        <v>16.234451997754853</v>
      </c>
    </row>
    <row r="31" spans="1:20" ht="12.75" customHeight="1">
      <c r="A31" s="111"/>
      <c r="B31" s="98" t="s">
        <v>106</v>
      </c>
      <c r="C31" s="117">
        <v>14.84515175836828</v>
      </c>
      <c r="D31" s="117">
        <v>9.2791981070951763</v>
      </c>
      <c r="E31" s="117">
        <v>8.3831404674754975</v>
      </c>
      <c r="F31" s="117">
        <v>9.8734410827193066</v>
      </c>
      <c r="G31" s="117">
        <v>24.589928877486262</v>
      </c>
      <c r="H31" s="117">
        <v>16.403707309514807</v>
      </c>
      <c r="I31" s="117">
        <v>16.097118843165298</v>
      </c>
      <c r="J31" s="117">
        <v>12.29287990179607</v>
      </c>
      <c r="K31" s="117">
        <v>14.97202473089431</v>
      </c>
      <c r="L31" s="117">
        <v>2.2549935686150042</v>
      </c>
      <c r="M31" s="117">
        <v>9.0419505567726155</v>
      </c>
      <c r="N31" s="117">
        <v>13.360630165560568</v>
      </c>
      <c r="O31" s="117">
        <v>9.887297744524485</v>
      </c>
      <c r="P31" s="117">
        <v>11.531206886026661</v>
      </c>
      <c r="Q31" s="117">
        <v>17.162577211091971</v>
      </c>
      <c r="R31" s="117">
        <v>9.9351088796703824</v>
      </c>
      <c r="S31" s="117">
        <v>4.1119847102267366</v>
      </c>
      <c r="T31" s="117">
        <v>12.280796601708373</v>
      </c>
    </row>
    <row r="32" spans="1:20" ht="12.75" customHeight="1">
      <c r="A32" s="111"/>
      <c r="B32" s="98" t="s">
        <v>108</v>
      </c>
      <c r="C32" s="117">
        <v>4.6135474304635684</v>
      </c>
      <c r="D32" s="117">
        <v>2.1986906562190334</v>
      </c>
      <c r="E32" s="117">
        <v>5.8771478698183719</v>
      </c>
      <c r="F32" s="117">
        <v>9.773262055182137</v>
      </c>
      <c r="G32" s="117">
        <v>12.786504997492425</v>
      </c>
      <c r="H32" s="117">
        <v>3.2630082592132599</v>
      </c>
      <c r="I32" s="117">
        <v>17.255379580045993</v>
      </c>
      <c r="J32" s="117">
        <v>9.3788114624473327</v>
      </c>
      <c r="K32" s="117">
        <v>12.492109433829679</v>
      </c>
      <c r="L32" s="117">
        <v>0.41538835375490551</v>
      </c>
      <c r="M32" s="117">
        <v>5.4322845072909232</v>
      </c>
      <c r="N32" s="117">
        <v>7.6090047103050757</v>
      </c>
      <c r="O32" s="117">
        <v>7.8885775761906309</v>
      </c>
      <c r="P32" s="117">
        <v>6.878430038930647</v>
      </c>
      <c r="Q32" s="117">
        <v>12.409388167380314</v>
      </c>
      <c r="R32" s="117">
        <v>1.3639967468268321</v>
      </c>
      <c r="S32" s="117">
        <v>12.628072411140842</v>
      </c>
      <c r="T32" s="117">
        <v>7.843804927218188</v>
      </c>
    </row>
    <row r="33" spans="1:20" ht="21" customHeight="1">
      <c r="A33" s="107" t="s">
        <v>113</v>
      </c>
      <c r="B33" s="108"/>
      <c r="C33" s="114"/>
      <c r="D33" s="106"/>
      <c r="E33" s="114"/>
      <c r="F33" s="114"/>
      <c r="G33" s="114"/>
      <c r="H33" s="114"/>
      <c r="I33" s="114"/>
      <c r="J33" s="114"/>
      <c r="K33" s="114"/>
      <c r="L33" s="114"/>
      <c r="M33" s="114"/>
      <c r="N33" s="114"/>
      <c r="O33" s="114"/>
      <c r="P33" s="114"/>
      <c r="Q33" s="114"/>
      <c r="R33" s="114"/>
      <c r="S33" s="114"/>
      <c r="T33" s="106"/>
    </row>
    <row r="34" spans="1:20" ht="12.75" customHeight="1">
      <c r="A34" s="102"/>
      <c r="B34" s="99" t="s">
        <v>151</v>
      </c>
      <c r="C34" s="114">
        <v>3668</v>
      </c>
      <c r="D34" s="114">
        <v>610</v>
      </c>
      <c r="E34" s="114">
        <v>1351</v>
      </c>
      <c r="F34" s="114">
        <v>3805</v>
      </c>
      <c r="G34" s="114">
        <v>589</v>
      </c>
      <c r="H34" s="114">
        <v>2456</v>
      </c>
      <c r="I34" s="114">
        <v>494</v>
      </c>
      <c r="J34" s="114">
        <v>546</v>
      </c>
      <c r="K34" s="114">
        <v>2932</v>
      </c>
      <c r="L34" s="114">
        <v>264</v>
      </c>
      <c r="M34" s="114">
        <v>2539</v>
      </c>
      <c r="N34" s="114">
        <v>326</v>
      </c>
      <c r="O34" s="114">
        <v>460</v>
      </c>
      <c r="P34" s="114">
        <v>716</v>
      </c>
      <c r="Q34" s="114">
        <v>165</v>
      </c>
      <c r="R34" s="114">
        <v>516</v>
      </c>
      <c r="S34" s="114">
        <v>1241</v>
      </c>
      <c r="T34" s="109">
        <v>22678</v>
      </c>
    </row>
    <row r="35" spans="1:20" ht="12.75" customHeight="1">
      <c r="A35" s="115"/>
      <c r="B35" s="99" t="s">
        <v>150</v>
      </c>
      <c r="C35" s="114">
        <v>3543</v>
      </c>
      <c r="D35" s="114">
        <v>605</v>
      </c>
      <c r="E35" s="114">
        <v>1322</v>
      </c>
      <c r="F35" s="114">
        <v>3728</v>
      </c>
      <c r="G35" s="114">
        <v>577</v>
      </c>
      <c r="H35" s="114">
        <v>2383</v>
      </c>
      <c r="I35" s="114">
        <v>477</v>
      </c>
      <c r="J35" s="114">
        <v>528</v>
      </c>
      <c r="K35" s="114">
        <v>2895</v>
      </c>
      <c r="L35" s="114">
        <v>259</v>
      </c>
      <c r="M35" s="114">
        <v>2538</v>
      </c>
      <c r="N35" s="114">
        <v>326</v>
      </c>
      <c r="O35" s="114">
        <v>456</v>
      </c>
      <c r="P35" s="114">
        <v>696</v>
      </c>
      <c r="Q35" s="114">
        <v>132</v>
      </c>
      <c r="R35" s="114">
        <v>512</v>
      </c>
      <c r="S35" s="114">
        <v>1235</v>
      </c>
      <c r="T35" s="109">
        <v>22212</v>
      </c>
    </row>
    <row r="36" spans="1:20" ht="12.75" customHeight="1">
      <c r="A36" s="115"/>
      <c r="B36" s="99" t="s">
        <v>112</v>
      </c>
      <c r="C36" s="114">
        <v>2191.0805555000002</v>
      </c>
      <c r="D36" s="114">
        <v>506.97083333</v>
      </c>
      <c r="E36" s="114">
        <v>710.10074636000002</v>
      </c>
      <c r="F36" s="114">
        <v>2606.0152776999998</v>
      </c>
      <c r="G36" s="114">
        <v>430.15277777</v>
      </c>
      <c r="H36" s="114">
        <v>2008.2166666000001</v>
      </c>
      <c r="I36" s="114">
        <v>436.2</v>
      </c>
      <c r="J36" s="114">
        <v>472.91388889000001</v>
      </c>
      <c r="K36" s="114">
        <v>2143.6638889000001</v>
      </c>
      <c r="L36" s="114">
        <v>218.47575757000001</v>
      </c>
      <c r="M36" s="114">
        <v>1838.23125</v>
      </c>
      <c r="N36" s="114">
        <v>301.03055554999997</v>
      </c>
      <c r="O36" s="114">
        <v>361.625</v>
      </c>
      <c r="P36" s="114">
        <v>555.67916665999996</v>
      </c>
      <c r="Q36" s="114">
        <v>115.51666666</v>
      </c>
      <c r="R36" s="114">
        <v>471.68055555000001</v>
      </c>
      <c r="S36" s="114">
        <v>1195.7861111</v>
      </c>
      <c r="T36" s="109">
        <v>16563.33969814</v>
      </c>
    </row>
    <row r="37" spans="1:20" ht="21" customHeight="1">
      <c r="A37" s="115" t="s">
        <v>115</v>
      </c>
      <c r="B37" s="99"/>
      <c r="C37" s="118"/>
      <c r="D37" s="116"/>
      <c r="E37" s="118"/>
      <c r="F37" s="118"/>
      <c r="G37" s="118"/>
      <c r="H37" s="118"/>
      <c r="I37" s="118"/>
      <c r="J37" s="118"/>
      <c r="K37" s="118"/>
      <c r="L37" s="118"/>
      <c r="M37" s="118"/>
      <c r="N37" s="118"/>
      <c r="O37" s="118"/>
      <c r="P37" s="118"/>
      <c r="Q37" s="118"/>
      <c r="R37" s="118"/>
      <c r="S37" s="118"/>
      <c r="T37" s="109"/>
    </row>
    <row r="38" spans="1:20" ht="12.75" customHeight="1">
      <c r="A38" s="102"/>
      <c r="B38" s="108" t="s">
        <v>116</v>
      </c>
      <c r="C38" s="114"/>
      <c r="D38" s="114"/>
      <c r="E38" s="114"/>
      <c r="F38" s="114"/>
      <c r="G38" s="114"/>
      <c r="H38" s="114"/>
      <c r="I38" s="114"/>
      <c r="J38" s="114"/>
      <c r="K38" s="114"/>
      <c r="L38" s="114"/>
      <c r="M38" s="114"/>
      <c r="N38" s="114"/>
      <c r="O38" s="114"/>
      <c r="P38" s="114"/>
      <c r="Q38" s="114"/>
      <c r="R38" s="114"/>
      <c r="S38" s="114"/>
      <c r="T38" s="114"/>
    </row>
    <row r="39" spans="1:20" ht="12.75" customHeight="1">
      <c r="A39" s="102"/>
      <c r="B39" s="106" t="s">
        <v>145</v>
      </c>
      <c r="C39" s="114">
        <v>186.72471205200003</v>
      </c>
      <c r="D39" s="114">
        <v>48.789603110999998</v>
      </c>
      <c r="E39" s="114">
        <v>62.933329389999997</v>
      </c>
      <c r="F39" s="114">
        <v>299.51603182400004</v>
      </c>
      <c r="G39" s="114">
        <v>44.293218410000001</v>
      </c>
      <c r="H39" s="114">
        <v>107.92715895799999</v>
      </c>
      <c r="I39" s="114">
        <v>36.31176945</v>
      </c>
      <c r="J39" s="114">
        <v>52.075214950000003</v>
      </c>
      <c r="K39" s="114">
        <v>199.88951944999999</v>
      </c>
      <c r="L39" s="114">
        <v>13.11131501</v>
      </c>
      <c r="M39" s="114">
        <v>148.20984976599999</v>
      </c>
      <c r="N39" s="114">
        <v>26.637349199999999</v>
      </c>
      <c r="O39" s="114">
        <v>42.403969590000003</v>
      </c>
      <c r="P39" s="114">
        <v>51.777010920000002</v>
      </c>
      <c r="Q39" s="114">
        <v>15.54768226</v>
      </c>
      <c r="R39" s="114">
        <v>53.176704729999997</v>
      </c>
      <c r="S39" s="114">
        <v>117.29123541099999</v>
      </c>
      <c r="T39" s="109">
        <v>1506.6156744820003</v>
      </c>
    </row>
    <row r="40" spans="1:20" ht="12.75" customHeight="1">
      <c r="A40" s="115"/>
      <c r="B40" s="99" t="s">
        <v>110</v>
      </c>
      <c r="C40" s="114">
        <v>24.515505279999999</v>
      </c>
      <c r="D40" s="114">
        <v>7.1089446240000003</v>
      </c>
      <c r="E40" s="114">
        <v>4.0661266500000002</v>
      </c>
      <c r="F40" s="114">
        <v>34.339283360000003</v>
      </c>
      <c r="G40" s="114">
        <v>0</v>
      </c>
      <c r="H40" s="114">
        <v>4.6513120099999998</v>
      </c>
      <c r="I40" s="114">
        <v>9.6134970000000006</v>
      </c>
      <c r="J40" s="114">
        <v>1.7165868</v>
      </c>
      <c r="K40" s="114">
        <v>17.156973359999999</v>
      </c>
      <c r="L40" s="114">
        <v>0.41151520000000003</v>
      </c>
      <c r="M40" s="114">
        <v>47.454021011999998</v>
      </c>
      <c r="N40" s="114">
        <v>0</v>
      </c>
      <c r="O40" s="114">
        <v>4.0087450000000002</v>
      </c>
      <c r="P40" s="114">
        <v>10.857744759999999</v>
      </c>
      <c r="Q40" s="114">
        <v>2.1356844399999999</v>
      </c>
      <c r="R40" s="114">
        <v>6.4735595000000004</v>
      </c>
      <c r="S40" s="114">
        <v>10.381180053</v>
      </c>
      <c r="T40" s="109">
        <v>184.890679049</v>
      </c>
    </row>
    <row r="41" spans="1:20" ht="12.75" customHeight="1">
      <c r="A41" s="115"/>
      <c r="B41" s="99" t="s">
        <v>111</v>
      </c>
      <c r="C41" s="114">
        <v>142.7454654</v>
      </c>
      <c r="D41" s="114">
        <v>41.306194935999997</v>
      </c>
      <c r="E41" s="114">
        <v>45.598925932</v>
      </c>
      <c r="F41" s="114">
        <v>181.17911065000001</v>
      </c>
      <c r="G41" s="114">
        <v>44.293218410000001</v>
      </c>
      <c r="H41" s="114">
        <v>98.632033727999996</v>
      </c>
      <c r="I41" s="114">
        <v>26.698272450000001</v>
      </c>
      <c r="J41" s="114">
        <v>50.17660815</v>
      </c>
      <c r="K41" s="114">
        <v>152.94060497999999</v>
      </c>
      <c r="L41" s="114">
        <v>12.48787901</v>
      </c>
      <c r="M41" s="114">
        <v>99.732834494000002</v>
      </c>
      <c r="N41" s="114">
        <v>25.869384199999999</v>
      </c>
      <c r="O41" s="114">
        <v>35.094460390000002</v>
      </c>
      <c r="P41" s="114">
        <v>40.578031359999997</v>
      </c>
      <c r="Q41" s="114">
        <v>10.059469419999999</v>
      </c>
      <c r="R41" s="114">
        <v>44.106825430000001</v>
      </c>
      <c r="S41" s="114">
        <v>96.727338214</v>
      </c>
      <c r="T41" s="109">
        <v>1148.2266571539999</v>
      </c>
    </row>
    <row r="42" spans="1:20" ht="12.75" customHeight="1">
      <c r="A42" s="102"/>
      <c r="B42" s="99" t="s">
        <v>117</v>
      </c>
      <c r="C42" s="114">
        <v>167.26097068000001</v>
      </c>
      <c r="D42" s="114">
        <v>48.41513956</v>
      </c>
      <c r="E42" s="114">
        <v>49.665052582000001</v>
      </c>
      <c r="F42" s="114">
        <v>215.51839401000001</v>
      </c>
      <c r="G42" s="114">
        <v>44.293218410000001</v>
      </c>
      <c r="H42" s="114">
        <v>103.28334573799999</v>
      </c>
      <c r="I42" s="114">
        <v>36.31176945</v>
      </c>
      <c r="J42" s="114">
        <v>51.893194950000002</v>
      </c>
      <c r="K42" s="114">
        <v>170.09757833999998</v>
      </c>
      <c r="L42" s="114">
        <v>12.899394210000001</v>
      </c>
      <c r="M42" s="114">
        <v>147.186855506</v>
      </c>
      <c r="N42" s="114">
        <v>25.869384199999999</v>
      </c>
      <c r="O42" s="114">
        <v>39.103205389999999</v>
      </c>
      <c r="P42" s="114">
        <v>51.43577612</v>
      </c>
      <c r="Q42" s="114">
        <v>12.19515386</v>
      </c>
      <c r="R42" s="114">
        <v>50.580384930000001</v>
      </c>
      <c r="S42" s="114">
        <v>107.10851826699999</v>
      </c>
      <c r="T42" s="109">
        <v>1333.1173362029997</v>
      </c>
    </row>
    <row r="43" spans="1:20" ht="21" customHeight="1">
      <c r="A43" s="102"/>
      <c r="B43" s="108" t="s">
        <v>118</v>
      </c>
      <c r="C43" s="116"/>
      <c r="D43" s="116"/>
      <c r="E43" s="116"/>
      <c r="F43" s="116"/>
      <c r="G43" s="116"/>
      <c r="H43" s="116"/>
      <c r="I43" s="116"/>
      <c r="J43" s="116"/>
      <c r="K43" s="116"/>
      <c r="L43" s="116"/>
      <c r="M43" s="116"/>
      <c r="N43" s="116"/>
      <c r="O43" s="116"/>
      <c r="P43" s="116"/>
      <c r="Q43" s="116"/>
      <c r="R43" s="116"/>
      <c r="S43" s="116"/>
      <c r="T43" s="109"/>
    </row>
    <row r="44" spans="1:20" ht="12.75" customHeight="1">
      <c r="A44" s="102"/>
      <c r="B44" s="106" t="s">
        <v>145</v>
      </c>
      <c r="C44" s="114">
        <v>368.51636782600002</v>
      </c>
      <c r="D44" s="114">
        <v>93.574817917000004</v>
      </c>
      <c r="E44" s="114">
        <v>96.724726180000005</v>
      </c>
      <c r="F44" s="114">
        <v>423.16376178999997</v>
      </c>
      <c r="G44" s="114">
        <v>83.959338702000011</v>
      </c>
      <c r="H44" s="114">
        <v>271.92181767</v>
      </c>
      <c r="I44" s="114">
        <v>60.181830313999995</v>
      </c>
      <c r="J44" s="114">
        <v>78.77875173000001</v>
      </c>
      <c r="K44" s="114">
        <v>342.27964965000001</v>
      </c>
      <c r="L44" s="114">
        <v>21.494969579999999</v>
      </c>
      <c r="M44" s="114">
        <v>212.20322045099999</v>
      </c>
      <c r="N44" s="114">
        <v>45.783078200000006</v>
      </c>
      <c r="O44" s="114">
        <v>66.640253389999998</v>
      </c>
      <c r="P44" s="114">
        <v>87.031540520000007</v>
      </c>
      <c r="Q44" s="114">
        <v>19.819112406999999</v>
      </c>
      <c r="R44" s="114">
        <v>89.838773545999999</v>
      </c>
      <c r="S44" s="114">
        <v>215.90584857700003</v>
      </c>
      <c r="T44" s="109">
        <v>2577.8178584500006</v>
      </c>
    </row>
    <row r="45" spans="1:20" ht="12.75" customHeight="1">
      <c r="A45" s="102"/>
      <c r="B45" s="99" t="s">
        <v>110</v>
      </c>
      <c r="C45" s="114">
        <v>52.480623029999997</v>
      </c>
      <c r="D45" s="114">
        <v>17.925457831999999</v>
      </c>
      <c r="E45" s="114">
        <v>6.5736533699999997</v>
      </c>
      <c r="F45" s="114">
        <v>56.72102975</v>
      </c>
      <c r="G45" s="114">
        <v>7.9282485999999999</v>
      </c>
      <c r="H45" s="114">
        <v>21.239428749999998</v>
      </c>
      <c r="I45" s="114">
        <v>23.570560799999999</v>
      </c>
      <c r="J45" s="114">
        <v>5.0393791999999999</v>
      </c>
      <c r="K45" s="114">
        <v>30.43879192</v>
      </c>
      <c r="L45" s="114">
        <v>2.8381821999999999</v>
      </c>
      <c r="M45" s="114">
        <v>64.256696512000005</v>
      </c>
      <c r="N45" s="114">
        <v>0</v>
      </c>
      <c r="O45" s="114">
        <v>8.1032057200000001</v>
      </c>
      <c r="P45" s="114">
        <v>19.54381978</v>
      </c>
      <c r="Q45" s="114">
        <v>3.6160544899999998</v>
      </c>
      <c r="R45" s="114">
        <v>12.615465260000001</v>
      </c>
      <c r="S45" s="114">
        <v>17.543271263000001</v>
      </c>
      <c r="T45" s="109">
        <v>350.43386847700003</v>
      </c>
    </row>
    <row r="46" spans="1:20" ht="12.75" customHeight="1">
      <c r="A46" s="102"/>
      <c r="B46" s="99" t="s">
        <v>111</v>
      </c>
      <c r="C46" s="114">
        <v>230.42699008</v>
      </c>
      <c r="D46" s="114">
        <v>68.786698524000002</v>
      </c>
      <c r="E46" s="114">
        <v>63.068280192000003</v>
      </c>
      <c r="F46" s="114">
        <v>244.19805611000001</v>
      </c>
      <c r="G46" s="114">
        <v>67.894925712000003</v>
      </c>
      <c r="H46" s="114">
        <v>231.44618070000001</v>
      </c>
      <c r="I46" s="114">
        <v>35.811491513999997</v>
      </c>
      <c r="J46" s="114">
        <v>68.145587230000004</v>
      </c>
      <c r="K46" s="114">
        <v>193.52242072000001</v>
      </c>
      <c r="L46" s="114">
        <v>14.938788580000001</v>
      </c>
      <c r="M46" s="114">
        <v>124.04598512</v>
      </c>
      <c r="N46" s="114">
        <v>32.653070200000002</v>
      </c>
      <c r="O46" s="114">
        <v>46.127113620000003</v>
      </c>
      <c r="P46" s="114">
        <v>60.288715500000002</v>
      </c>
      <c r="Q46" s="114">
        <v>12.153005157000001</v>
      </c>
      <c r="R46" s="114">
        <v>59.637718636000002</v>
      </c>
      <c r="S46" s="114">
        <v>156.74726394000001</v>
      </c>
      <c r="T46" s="109">
        <v>1709.8922915350004</v>
      </c>
    </row>
    <row r="47" spans="1:20" ht="12.75" customHeight="1">
      <c r="A47" s="102"/>
      <c r="B47" s="99" t="s">
        <v>117</v>
      </c>
      <c r="C47" s="114">
        <v>282.90761311</v>
      </c>
      <c r="D47" s="114">
        <v>86.712156356000008</v>
      </c>
      <c r="E47" s="114">
        <v>69.641933562000006</v>
      </c>
      <c r="F47" s="114">
        <v>300.91908586</v>
      </c>
      <c r="G47" s="114">
        <v>75.823174312000006</v>
      </c>
      <c r="H47" s="114">
        <v>252.68560945000002</v>
      </c>
      <c r="I47" s="114">
        <v>59.382052313999992</v>
      </c>
      <c r="J47" s="114">
        <v>73.184966430000003</v>
      </c>
      <c r="K47" s="114">
        <v>223.96121264000001</v>
      </c>
      <c r="L47" s="114">
        <v>17.776970779999999</v>
      </c>
      <c r="M47" s="114">
        <v>188.302681632</v>
      </c>
      <c r="N47" s="114">
        <v>32.653070200000002</v>
      </c>
      <c r="O47" s="114">
        <v>54.230319340000001</v>
      </c>
      <c r="P47" s="114">
        <v>79.832535280000002</v>
      </c>
      <c r="Q47" s="114">
        <v>15.769059647000001</v>
      </c>
      <c r="R47" s="114">
        <v>72.253183895999996</v>
      </c>
      <c r="S47" s="114">
        <v>174.29053520300002</v>
      </c>
      <c r="T47" s="109">
        <v>2060.3261600120004</v>
      </c>
    </row>
    <row r="48" spans="1:20">
      <c r="C48" s="119"/>
      <c r="D48" s="119"/>
      <c r="E48" s="119"/>
      <c r="F48" s="119"/>
      <c r="G48" s="119"/>
      <c r="H48" s="119"/>
      <c r="I48" s="119"/>
      <c r="J48" s="119"/>
      <c r="K48" s="119"/>
      <c r="L48" s="119"/>
      <c r="M48" s="119"/>
      <c r="N48" s="119"/>
      <c r="O48" s="119"/>
      <c r="P48" s="119"/>
      <c r="Q48" s="119"/>
      <c r="R48" s="119"/>
      <c r="S48" s="119"/>
      <c r="T48" s="119"/>
    </row>
    <row r="49" spans="1:20">
      <c r="C49" s="119"/>
      <c r="D49" s="119"/>
      <c r="E49" s="119"/>
      <c r="F49" s="119"/>
      <c r="G49" s="119"/>
      <c r="H49" s="119"/>
      <c r="I49" s="119"/>
      <c r="J49" s="119"/>
      <c r="K49" s="119"/>
      <c r="L49" s="119"/>
      <c r="M49" s="119"/>
      <c r="N49" s="119"/>
      <c r="O49" s="119"/>
      <c r="P49" s="119"/>
      <c r="Q49" s="119"/>
      <c r="R49" s="119"/>
      <c r="S49" s="119"/>
      <c r="T49" s="119"/>
    </row>
    <row r="51" spans="1:20" ht="24" customHeight="1">
      <c r="A51" s="174"/>
      <c r="B51" s="175"/>
      <c r="C51" s="175"/>
      <c r="D51" s="175"/>
      <c r="E51" s="175"/>
      <c r="F51" s="175"/>
      <c r="G51" s="175"/>
      <c r="H51" s="175"/>
    </row>
    <row r="52" spans="1:20">
      <c r="A52" s="91" t="s">
        <v>198</v>
      </c>
    </row>
    <row r="53" spans="1:20">
      <c r="A53" s="91"/>
    </row>
    <row r="55" spans="1:20">
      <c r="A55" s="5" t="s">
        <v>152</v>
      </c>
    </row>
    <row r="56" spans="1:20">
      <c r="A56" s="5" t="s">
        <v>90</v>
      </c>
    </row>
    <row r="57" spans="1:20">
      <c r="A57" s="5" t="s">
        <v>183</v>
      </c>
    </row>
  </sheetData>
  <mergeCells count="1">
    <mergeCell ref="A51:H51"/>
  </mergeCells>
  <hyperlinks>
    <hyperlink ref="G1" location="Contenu!A1" display="retour"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Contenu</vt:lpstr>
      <vt:lpstr>Indications gén. et remarques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Muharremi Fitore BFS</cp:lastModifiedBy>
  <cp:lastPrinted>2015-07-07T09:30:06Z</cp:lastPrinted>
  <dcterms:created xsi:type="dcterms:W3CDTF">2009-11-26T15:16:10Z</dcterms:created>
  <dcterms:modified xsi:type="dcterms:W3CDTF">2024-09-25T07:30:05Z</dcterms:modified>
</cp:coreProperties>
</file>