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DEM\104_Diffusion\$GNP Pakete\2017\NO GNP_Erhebung zur Sprache Religion und Kultur\"/>
    </mc:Choice>
  </mc:AlternateContent>
  <bookViews>
    <workbookView xWindow="0" yWindow="0" windowWidth="25200" windowHeight="12000"/>
  </bookViews>
  <sheets>
    <sheet name="cc-f-01.08.0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9" i="2"/>
  <c r="C22" i="2" l="1"/>
  <c r="F39" i="2"/>
  <c r="G39" i="2" s="1"/>
  <c r="K39" i="2" s="1"/>
  <c r="C39" i="2"/>
  <c r="E39" i="2" s="1"/>
  <c r="G38" i="2"/>
  <c r="I38" i="2" s="1"/>
  <c r="E38" i="2"/>
  <c r="F37" i="2"/>
  <c r="C37" i="2"/>
  <c r="F30" i="2"/>
  <c r="C30" i="2"/>
  <c r="F22" i="2"/>
  <c r="F19" i="2"/>
  <c r="C19" i="2"/>
  <c r="F15" i="2"/>
  <c r="C15" i="2"/>
  <c r="F9" i="2"/>
  <c r="J38" i="2" l="1"/>
  <c r="M38" i="2"/>
  <c r="F40" i="2"/>
  <c r="M39" i="2"/>
  <c r="L39" i="2"/>
  <c r="J39" i="2"/>
  <c r="I39" i="2"/>
  <c r="H39" i="2"/>
  <c r="K38" i="2"/>
  <c r="L38" i="2"/>
  <c r="H38" i="2"/>
  <c r="C40" i="2"/>
  <c r="G40" i="2" l="1"/>
  <c r="L40" i="2" s="1"/>
  <c r="D35" i="2"/>
  <c r="D26" i="2"/>
  <c r="D16" i="2"/>
  <c r="D6" i="2"/>
  <c r="G6" i="2" s="1"/>
  <c r="D10" i="2"/>
  <c r="D7" i="2"/>
  <c r="D20" i="2"/>
  <c r="D13" i="2"/>
  <c r="D17" i="2"/>
  <c r="D29" i="2"/>
  <c r="D24" i="2"/>
  <c r="D27" i="2"/>
  <c r="D11" i="2"/>
  <c r="D33" i="2"/>
  <c r="D36" i="2"/>
  <c r="D21" i="2"/>
  <c r="G21" i="2" s="1"/>
  <c r="D14" i="2"/>
  <c r="D8" i="2"/>
  <c r="D31" i="2"/>
  <c r="D25" i="2"/>
  <c r="D18" i="2"/>
  <c r="D12" i="2"/>
  <c r="D28" i="2"/>
  <c r="D23" i="2"/>
  <c r="D34" i="2"/>
  <c r="D32" i="2"/>
  <c r="E40" i="2"/>
  <c r="J40" i="2"/>
  <c r="D9" i="2" l="1"/>
  <c r="E9" i="2" s="1"/>
  <c r="M40" i="2"/>
  <c r="I40" i="2"/>
  <c r="H40" i="2"/>
  <c r="K40" i="2"/>
  <c r="D30" i="2"/>
  <c r="E30" i="2" s="1"/>
  <c r="H21" i="2"/>
  <c r="L21" i="2"/>
  <c r="M21" i="2"/>
  <c r="K21" i="2"/>
  <c r="J21" i="2"/>
  <c r="I21" i="2"/>
  <c r="D15" i="2"/>
  <c r="E15" i="2" s="1"/>
  <c r="E21" i="2"/>
  <c r="D37" i="2"/>
  <c r="E37" i="2" s="1"/>
  <c r="G20" i="2"/>
  <c r="D22" i="2"/>
  <c r="E22" i="2" s="1"/>
  <c r="D19" i="2"/>
  <c r="E19" i="2" s="1"/>
  <c r="G37" i="2"/>
  <c r="I37" i="2" s="1"/>
  <c r="E12" i="2"/>
  <c r="G12" i="2"/>
  <c r="G35" i="2"/>
  <c r="E35" i="2"/>
  <c r="E18" i="2"/>
  <c r="G18" i="2"/>
  <c r="E23" i="2"/>
  <c r="G23" i="2"/>
  <c r="E26" i="2"/>
  <c r="G26" i="2"/>
  <c r="G8" i="2"/>
  <c r="E8" i="2"/>
  <c r="G17" i="2"/>
  <c r="E17" i="2"/>
  <c r="E28" i="2"/>
  <c r="G28" i="2"/>
  <c r="G31" i="2"/>
  <c r="E31" i="2"/>
  <c r="E34" i="2"/>
  <c r="G34" i="2"/>
  <c r="G25" i="2"/>
  <c r="E25" i="2"/>
  <c r="G7" i="2"/>
  <c r="E7" i="2"/>
  <c r="G32" i="2"/>
  <c r="E32" i="2"/>
  <c r="G13" i="2"/>
  <c r="E13" i="2"/>
  <c r="G33" i="2"/>
  <c r="E33" i="2"/>
  <c r="G14" i="2"/>
  <c r="E14" i="2"/>
  <c r="G24" i="2"/>
  <c r="E24" i="2"/>
  <c r="G10" i="2"/>
  <c r="E10" i="2"/>
  <c r="G36" i="2"/>
  <c r="E36" i="2"/>
  <c r="E20" i="2"/>
  <c r="G16" i="2"/>
  <c r="E16" i="2"/>
  <c r="G11" i="2"/>
  <c r="E11" i="2"/>
  <c r="E6" i="2"/>
  <c r="G27" i="2"/>
  <c r="E27" i="2"/>
  <c r="G29" i="2"/>
  <c r="E29" i="2"/>
  <c r="G9" i="2" l="1"/>
  <c r="M9" i="2" s="1"/>
  <c r="G19" i="2"/>
  <c r="J19" i="2" s="1"/>
  <c r="G30" i="2"/>
  <c r="H30" i="2" s="1"/>
  <c r="G22" i="2"/>
  <c r="M22" i="2" s="1"/>
  <c r="L9" i="2"/>
  <c r="G15" i="2"/>
  <c r="J15" i="2" s="1"/>
  <c r="J37" i="2"/>
  <c r="K37" i="2"/>
  <c r="H37" i="2"/>
  <c r="M37" i="2"/>
  <c r="L37" i="2"/>
  <c r="K28" i="2"/>
  <c r="M28" i="2"/>
  <c r="L28" i="2"/>
  <c r="I28" i="2"/>
  <c r="H28" i="2"/>
  <c r="J28" i="2"/>
  <c r="K23" i="2"/>
  <c r="I23" i="2"/>
  <c r="J23" i="2"/>
  <c r="H23" i="2"/>
  <c r="M23" i="2"/>
  <c r="L23" i="2"/>
  <c r="M27" i="2"/>
  <c r="L27" i="2"/>
  <c r="J27" i="2"/>
  <c r="I27" i="2"/>
  <c r="K27" i="2"/>
  <c r="H27" i="2"/>
  <c r="M20" i="2"/>
  <c r="L20" i="2"/>
  <c r="J20" i="2"/>
  <c r="I20" i="2"/>
  <c r="K20" i="2"/>
  <c r="H20" i="2"/>
  <c r="I14" i="2"/>
  <c r="H14" i="2"/>
  <c r="L14" i="2"/>
  <c r="K14" i="2"/>
  <c r="M14" i="2"/>
  <c r="J14" i="2"/>
  <c r="M33" i="2"/>
  <c r="L33" i="2"/>
  <c r="J33" i="2"/>
  <c r="I33" i="2"/>
  <c r="H33" i="2"/>
  <c r="K33" i="2"/>
  <c r="I25" i="2"/>
  <c r="H25" i="2"/>
  <c r="L25" i="2"/>
  <c r="K25" i="2"/>
  <c r="M25" i="2"/>
  <c r="J25" i="2"/>
  <c r="K6" i="2"/>
  <c r="I6" i="2"/>
  <c r="J6" i="2"/>
  <c r="M6" i="2"/>
  <c r="H6" i="2"/>
  <c r="L6" i="2"/>
  <c r="H19" i="2"/>
  <c r="K19" i="2"/>
  <c r="L19" i="2"/>
  <c r="I19" i="2"/>
  <c r="K18" i="2"/>
  <c r="H18" i="2"/>
  <c r="J18" i="2"/>
  <c r="I18" i="2"/>
  <c r="M18" i="2"/>
  <c r="L18" i="2"/>
  <c r="L36" i="2"/>
  <c r="J36" i="2"/>
  <c r="I36" i="2"/>
  <c r="K36" i="2"/>
  <c r="M36" i="2"/>
  <c r="H36" i="2"/>
  <c r="J13" i="2"/>
  <c r="H13" i="2"/>
  <c r="I13" i="2"/>
  <c r="M13" i="2"/>
  <c r="L13" i="2"/>
  <c r="K13" i="2"/>
  <c r="L17" i="2"/>
  <c r="J17" i="2"/>
  <c r="K17" i="2"/>
  <c r="I17" i="2"/>
  <c r="M17" i="2"/>
  <c r="H17" i="2"/>
  <c r="L34" i="2"/>
  <c r="K34" i="2"/>
  <c r="M34" i="2"/>
  <c r="I34" i="2"/>
  <c r="H34" i="2"/>
  <c r="J34" i="2"/>
  <c r="K22" i="2"/>
  <c r="J22" i="2"/>
  <c r="L11" i="2"/>
  <c r="J11" i="2"/>
  <c r="K11" i="2"/>
  <c r="I11" i="2"/>
  <c r="M11" i="2"/>
  <c r="H11" i="2"/>
  <c r="M10" i="2"/>
  <c r="J10" i="2"/>
  <c r="L10" i="2"/>
  <c r="K10" i="2"/>
  <c r="H10" i="2"/>
  <c r="I10" i="2"/>
  <c r="H32" i="2"/>
  <c r="M32" i="2"/>
  <c r="K32" i="2"/>
  <c r="J32" i="2"/>
  <c r="L32" i="2"/>
  <c r="I32" i="2"/>
  <c r="M35" i="2"/>
  <c r="J35" i="2"/>
  <c r="L35" i="2"/>
  <c r="K35" i="2"/>
  <c r="H35" i="2"/>
  <c r="I35" i="2"/>
  <c r="I30" i="2"/>
  <c r="M30" i="2"/>
  <c r="H26" i="2"/>
  <c r="M26" i="2"/>
  <c r="K26" i="2"/>
  <c r="J26" i="2"/>
  <c r="L26" i="2"/>
  <c r="I26" i="2"/>
  <c r="K12" i="2"/>
  <c r="H12" i="2"/>
  <c r="J12" i="2"/>
  <c r="I12" i="2"/>
  <c r="M12" i="2"/>
  <c r="L12" i="2"/>
  <c r="M29" i="2"/>
  <c r="K29" i="2"/>
  <c r="L29" i="2"/>
  <c r="J29" i="2"/>
  <c r="H29" i="2"/>
  <c r="I29" i="2"/>
  <c r="M16" i="2"/>
  <c r="K16" i="2"/>
  <c r="J16" i="2"/>
  <c r="L16" i="2"/>
  <c r="H16" i="2"/>
  <c r="I16" i="2"/>
  <c r="J24" i="2"/>
  <c r="I24" i="2"/>
  <c r="H24" i="2"/>
  <c r="M24" i="2"/>
  <c r="L24" i="2"/>
  <c r="K24" i="2"/>
  <c r="J7" i="2"/>
  <c r="I7" i="2"/>
  <c r="H7" i="2"/>
  <c r="M7" i="2"/>
  <c r="L7" i="2"/>
  <c r="K7" i="2"/>
  <c r="I31" i="2"/>
  <c r="H31" i="2"/>
  <c r="L31" i="2"/>
  <c r="K31" i="2"/>
  <c r="M31" i="2"/>
  <c r="J31" i="2"/>
  <c r="I8" i="2"/>
  <c r="H8" i="2"/>
  <c r="L8" i="2"/>
  <c r="K8" i="2"/>
  <c r="M8" i="2"/>
  <c r="J8" i="2"/>
  <c r="I9" i="2" l="1"/>
  <c r="H9" i="2"/>
  <c r="K9" i="2"/>
  <c r="J9" i="2"/>
  <c r="J30" i="2"/>
  <c r="K30" i="2"/>
  <c r="L30" i="2"/>
  <c r="H22" i="2"/>
  <c r="M19" i="2"/>
  <c r="I22" i="2"/>
  <c r="L22" i="2"/>
  <c r="H15" i="2"/>
  <c r="M15" i="2"/>
  <c r="L15" i="2"/>
  <c r="K15" i="2"/>
  <c r="I15" i="2"/>
</calcChain>
</file>

<file path=xl/sharedStrings.xml><?xml version="1.0" encoding="utf-8"?>
<sst xmlns="http://schemas.openxmlformats.org/spreadsheetml/2006/main" count="48" uniqueCount="48">
  <si>
    <t>Total</t>
  </si>
  <si>
    <t>n</t>
  </si>
  <si>
    <t>%</t>
  </si>
  <si>
    <t>VS</t>
  </si>
  <si>
    <t>GE</t>
  </si>
  <si>
    <t>VD</t>
  </si>
  <si>
    <t>Région lémanique</t>
  </si>
  <si>
    <t>JU</t>
  </si>
  <si>
    <t>NE</t>
  </si>
  <si>
    <t>FR</t>
  </si>
  <si>
    <t>SO</t>
  </si>
  <si>
    <t>BE</t>
  </si>
  <si>
    <t>Espace Mittelland</t>
  </si>
  <si>
    <t>BS</t>
  </si>
  <si>
    <t>BL</t>
  </si>
  <si>
    <t>AG</t>
  </si>
  <si>
    <t>ZH ville</t>
  </si>
  <si>
    <t>ZH reste du canton</t>
  </si>
  <si>
    <t>GL</t>
  </si>
  <si>
    <t>AI</t>
  </si>
  <si>
    <t>AR</t>
  </si>
  <si>
    <t>SH</t>
  </si>
  <si>
    <t>GR</t>
  </si>
  <si>
    <t>TG</t>
  </si>
  <si>
    <t>SG</t>
  </si>
  <si>
    <t>UR</t>
  </si>
  <si>
    <t>OW</t>
  </si>
  <si>
    <t>NW</t>
  </si>
  <si>
    <t>ZG</t>
  </si>
  <si>
    <t>SZ</t>
  </si>
  <si>
    <t>LU</t>
  </si>
  <si>
    <t>TI</t>
  </si>
  <si>
    <t>Canton / Grande région</t>
  </si>
  <si>
    <t>Densification</t>
  </si>
  <si>
    <t>Intervalle de confiance à 95% pour p =</t>
  </si>
  <si>
    <t>Suisse du Nord-Ouest</t>
  </si>
  <si>
    <t>Zurich</t>
  </si>
  <si>
    <t>Suisse orientale</t>
  </si>
  <si>
    <t>Suisse centrale</t>
  </si>
  <si>
    <t>Tessin</t>
  </si>
  <si>
    <t>Suisse</t>
  </si>
  <si>
    <t>Pas suffisamment précis selon les critères de l'enquête structurelle: pour une estimation d'une proportion de 1%, l'intervalle de confiance est plus grand que 1%.</t>
  </si>
  <si>
    <t>Échantillon national</t>
  </si>
  <si>
    <t>Enquête sur la langue, la religion et la culture 2019</t>
  </si>
  <si>
    <r>
      <t>Population 2016
15 ans et +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</si>
  <si>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Population résidante permanente de 15 ans et plus, vivant dans un ménage privé, sans les Ordipro, mais y.c. les permis F, N et S (personnes dans le processus d'asile), à la date de référence du 31.12.2016</t>
    </r>
  </si>
  <si>
    <t>Source: OFS - STATPOP</t>
  </si>
  <si>
    <t>Renseignements: Maik Roth, 058 460 51 48, maik.roth@bfs.admin.ch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</si>
</sst>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&quot;± &quot;0.0%"/>
  </numFmts>
  <fonts count="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4" fontId="2" fillId="0" borderId="0" xfId="0" applyNumberFormat="1" applyFont="1" applyBorder="1" applyProtection="1"/>
    <xf numFmtId="0" fontId="2" fillId="0" borderId="0" xfId="0" applyFont="1"/>
    <xf numFmtId="0" fontId="6" fillId="0" borderId="0" xfId="0" applyFont="1" applyBorder="1" applyProtection="1"/>
    <xf numFmtId="0" fontId="2" fillId="0" borderId="0" xfId="0" applyFont="1" applyProtection="1"/>
    <xf numFmtId="165" fontId="6" fillId="0" borderId="0" xfId="2" applyNumberFormat="1" applyFont="1" applyBorder="1" applyProtection="1"/>
    <xf numFmtId="0" fontId="4" fillId="0" borderId="8" xfId="0" applyFont="1" applyBorder="1" applyAlignment="1" applyProtection="1">
      <alignment horizontal="center" vertical="center"/>
      <protection hidden="1"/>
    </xf>
    <xf numFmtId="9" fontId="4" fillId="2" borderId="8" xfId="2" applyFont="1" applyFill="1" applyBorder="1" applyAlignment="1" applyProtection="1">
      <alignment horizontal="center" vertical="center"/>
      <protection hidden="1"/>
    </xf>
    <xf numFmtId="9" fontId="4" fillId="2" borderId="9" xfId="2" applyFont="1" applyFill="1" applyBorder="1" applyAlignment="1" applyProtection="1">
      <alignment horizontal="center" vertical="center"/>
      <protection hidden="1"/>
    </xf>
    <xf numFmtId="0" fontId="0" fillId="0" borderId="10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4" fontId="0" fillId="0" borderId="14" xfId="1" applyNumberFormat="1" applyFont="1" applyBorder="1" applyProtection="1">
      <protection hidden="1"/>
    </xf>
    <xf numFmtId="10" fontId="0" fillId="0" borderId="11" xfId="2" applyNumberFormat="1" applyFont="1" applyBorder="1" applyProtection="1">
      <protection hidden="1"/>
    </xf>
    <xf numFmtId="164" fontId="0" fillId="2" borderId="11" xfId="1" applyNumberFormat="1" applyFont="1" applyFill="1" applyBorder="1" applyProtection="1">
      <protection locked="0" hidden="1"/>
    </xf>
    <xf numFmtId="164" fontId="0" fillId="0" borderId="11" xfId="1" applyNumberFormat="1" applyFont="1" applyBorder="1" applyProtection="1">
      <protection hidden="1"/>
    </xf>
    <xf numFmtId="165" fontId="0" fillId="0" borderId="11" xfId="2" applyNumberFormat="1" applyFont="1" applyBorder="1" applyProtection="1">
      <protection hidden="1"/>
    </xf>
    <xf numFmtId="165" fontId="0" fillId="0" borderId="12" xfId="2" applyNumberFormat="1" applyFont="1" applyBorder="1" applyProtection="1">
      <protection hidden="1"/>
    </xf>
    <xf numFmtId="0" fontId="0" fillId="0" borderId="13" xfId="0" applyFont="1" applyBorder="1" applyProtection="1">
      <protection hidden="1"/>
    </xf>
    <xf numFmtId="10" fontId="0" fillId="0" borderId="14" xfId="2" applyNumberFormat="1" applyFont="1" applyBorder="1" applyProtection="1">
      <protection hidden="1"/>
    </xf>
    <xf numFmtId="0" fontId="4" fillId="0" borderId="13" xfId="0" applyFont="1" applyBorder="1" applyProtection="1">
      <protection hidden="1"/>
    </xf>
    <xf numFmtId="164" fontId="4" fillId="0" borderId="22" xfId="1" applyNumberFormat="1" applyFont="1" applyBorder="1" applyProtection="1">
      <protection hidden="1"/>
    </xf>
    <xf numFmtId="164" fontId="4" fillId="0" borderId="14" xfId="1" applyNumberFormat="1" applyFont="1" applyBorder="1" applyProtection="1">
      <protection hidden="1"/>
    </xf>
    <xf numFmtId="10" fontId="4" fillId="0" borderId="14" xfId="2" applyNumberFormat="1" applyFont="1" applyBorder="1" applyProtection="1">
      <protection hidden="1"/>
    </xf>
    <xf numFmtId="164" fontId="4" fillId="0" borderId="11" xfId="1" applyNumberFormat="1" applyFont="1" applyFill="1" applyBorder="1" applyProtection="1">
      <protection locked="0" hidden="1"/>
    </xf>
    <xf numFmtId="164" fontId="4" fillId="0" borderId="11" xfId="1" applyNumberFormat="1" applyFont="1" applyBorder="1" applyProtection="1">
      <protection hidden="1"/>
    </xf>
    <xf numFmtId="165" fontId="4" fillId="0" borderId="11" xfId="2" applyNumberFormat="1" applyFont="1" applyBorder="1" applyProtection="1">
      <protection hidden="1"/>
    </xf>
    <xf numFmtId="165" fontId="4" fillId="0" borderId="12" xfId="2" applyNumberFormat="1" applyFont="1" applyBorder="1" applyProtection="1">
      <protection hidden="1"/>
    </xf>
    <xf numFmtId="164" fontId="0" fillId="0" borderId="23" xfId="1" applyNumberFormat="1" applyFont="1" applyBorder="1" applyProtection="1">
      <protection hidden="1"/>
    </xf>
    <xf numFmtId="164" fontId="0" fillId="0" borderId="16" xfId="1" applyNumberFormat="1" applyFont="1" applyBorder="1" applyProtection="1">
      <protection hidden="1"/>
    </xf>
    <xf numFmtId="43" fontId="0" fillId="2" borderId="11" xfId="1" applyFont="1" applyFill="1" applyBorder="1" applyProtection="1">
      <protection locked="0" hidden="1"/>
    </xf>
    <xf numFmtId="0" fontId="4" fillId="0" borderId="15" xfId="0" applyFont="1" applyBorder="1" applyProtection="1">
      <protection hidden="1"/>
    </xf>
    <xf numFmtId="164" fontId="4" fillId="0" borderId="25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0" fontId="4" fillId="0" borderId="16" xfId="2" applyNumberFormat="1" applyFont="1" applyBorder="1" applyProtection="1">
      <protection hidden="1"/>
    </xf>
    <xf numFmtId="164" fontId="4" fillId="0" borderId="17" xfId="1" applyNumberFormat="1" applyFont="1" applyFill="1" applyBorder="1" applyProtection="1">
      <protection locked="0" hidden="1"/>
    </xf>
    <xf numFmtId="164" fontId="4" fillId="0" borderId="17" xfId="1" applyNumberFormat="1" applyFont="1" applyBorder="1" applyProtection="1">
      <protection hidden="1"/>
    </xf>
    <xf numFmtId="165" fontId="4" fillId="0" borderId="17" xfId="2" applyNumberFormat="1" applyFont="1" applyBorder="1" applyProtection="1">
      <protection hidden="1"/>
    </xf>
    <xf numFmtId="165" fontId="4" fillId="0" borderId="18" xfId="2" applyNumberFormat="1" applyFont="1" applyBorder="1" applyProtection="1">
      <protection hidden="1"/>
    </xf>
    <xf numFmtId="0" fontId="4" fillId="0" borderId="19" xfId="0" applyFont="1" applyBorder="1" applyProtection="1">
      <protection hidden="1"/>
    </xf>
    <xf numFmtId="164" fontId="4" fillId="0" borderId="24" xfId="1" applyNumberFormat="1" applyFont="1" applyBorder="1" applyProtection="1">
      <protection hidden="1"/>
    </xf>
    <xf numFmtId="164" fontId="4" fillId="0" borderId="20" xfId="1" applyNumberFormat="1" applyFont="1" applyBorder="1" applyProtection="1">
      <protection hidden="1"/>
    </xf>
    <xf numFmtId="10" fontId="4" fillId="0" borderId="20" xfId="2" applyNumberFormat="1" applyFont="1" applyBorder="1" applyProtection="1">
      <protection hidden="1"/>
    </xf>
    <xf numFmtId="164" fontId="4" fillId="0" borderId="20" xfId="1" applyNumberFormat="1" applyFont="1" applyFill="1" applyBorder="1" applyProtection="1">
      <protection locked="0" hidden="1"/>
    </xf>
    <xf numFmtId="165" fontId="4" fillId="0" borderId="20" xfId="2" applyNumberFormat="1" applyFont="1" applyBorder="1" applyProtection="1">
      <protection hidden="1"/>
    </xf>
    <xf numFmtId="165" fontId="4" fillId="0" borderId="21" xfId="2" applyNumberFormat="1" applyFont="1" applyBorder="1" applyProtection="1">
      <protection hidden="1"/>
    </xf>
    <xf numFmtId="0" fontId="6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</cellXfs>
  <cellStyles count="3">
    <cellStyle name="Komma" xfId="1" builtinId="3"/>
    <cellStyle name="Prozent" xfId="2" builtinId="5"/>
    <cellStyle name="Standard" xfId="0" builtinId="0"/>
  </cellStyles>
  <dxfs count="1"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2.6640625" style="5" customWidth="1"/>
    <col min="2" max="2" width="27" style="5" bestFit="1" customWidth="1"/>
    <col min="3" max="3" width="19" style="5" bestFit="1" customWidth="1"/>
    <col min="4" max="5" width="12.109375" style="5" customWidth="1"/>
    <col min="6" max="6" width="15.5546875" style="5" bestFit="1" customWidth="1"/>
    <col min="7" max="7" width="9.44140625" style="5" bestFit="1" customWidth="1"/>
    <col min="8" max="9" width="8.5546875" style="5" bestFit="1" customWidth="1"/>
    <col min="10" max="13" width="9.5546875" style="5" bestFit="1" customWidth="1"/>
    <col min="14" max="253" width="11.44140625" style="5"/>
    <col min="254" max="254" width="2.6640625" style="5" customWidth="1"/>
    <col min="255" max="255" width="29" style="5" customWidth="1"/>
    <col min="256" max="256" width="17.88671875" style="5" customWidth="1"/>
    <col min="257" max="258" width="11.88671875" style="5" customWidth="1"/>
    <col min="259" max="259" width="15.5546875" style="5" bestFit="1" customWidth="1"/>
    <col min="260" max="260" width="9.44140625" style="5" bestFit="1" customWidth="1"/>
    <col min="261" max="262" width="8.5546875" style="5" bestFit="1" customWidth="1"/>
    <col min="263" max="266" width="9.5546875" style="5" bestFit="1" customWidth="1"/>
    <col min="267" max="509" width="11.44140625" style="5"/>
    <col min="510" max="510" width="2.6640625" style="5" customWidth="1"/>
    <col min="511" max="511" width="29" style="5" customWidth="1"/>
    <col min="512" max="512" width="17.88671875" style="5" customWidth="1"/>
    <col min="513" max="514" width="11.88671875" style="5" customWidth="1"/>
    <col min="515" max="515" width="15.5546875" style="5" bestFit="1" customWidth="1"/>
    <col min="516" max="516" width="9.44140625" style="5" bestFit="1" customWidth="1"/>
    <col min="517" max="518" width="8.5546875" style="5" bestFit="1" customWidth="1"/>
    <col min="519" max="522" width="9.5546875" style="5" bestFit="1" customWidth="1"/>
    <col min="523" max="765" width="11.44140625" style="5"/>
    <col min="766" max="766" width="2.6640625" style="5" customWidth="1"/>
    <col min="767" max="767" width="29" style="5" customWidth="1"/>
    <col min="768" max="768" width="17.88671875" style="5" customWidth="1"/>
    <col min="769" max="770" width="11.88671875" style="5" customWidth="1"/>
    <col min="771" max="771" width="15.5546875" style="5" bestFit="1" customWidth="1"/>
    <col min="772" max="772" width="9.44140625" style="5" bestFit="1" customWidth="1"/>
    <col min="773" max="774" width="8.5546875" style="5" bestFit="1" customWidth="1"/>
    <col min="775" max="778" width="9.5546875" style="5" bestFit="1" customWidth="1"/>
    <col min="779" max="1021" width="11.44140625" style="5"/>
    <col min="1022" max="1022" width="2.6640625" style="5" customWidth="1"/>
    <col min="1023" max="1023" width="29" style="5" customWidth="1"/>
    <col min="1024" max="1024" width="17.88671875" style="5" customWidth="1"/>
    <col min="1025" max="1026" width="11.88671875" style="5" customWidth="1"/>
    <col min="1027" max="1027" width="15.5546875" style="5" bestFit="1" customWidth="1"/>
    <col min="1028" max="1028" width="9.44140625" style="5" bestFit="1" customWidth="1"/>
    <col min="1029" max="1030" width="8.5546875" style="5" bestFit="1" customWidth="1"/>
    <col min="1031" max="1034" width="9.5546875" style="5" bestFit="1" customWidth="1"/>
    <col min="1035" max="1277" width="11.44140625" style="5"/>
    <col min="1278" max="1278" width="2.6640625" style="5" customWidth="1"/>
    <col min="1279" max="1279" width="29" style="5" customWidth="1"/>
    <col min="1280" max="1280" width="17.88671875" style="5" customWidth="1"/>
    <col min="1281" max="1282" width="11.88671875" style="5" customWidth="1"/>
    <col min="1283" max="1283" width="15.5546875" style="5" bestFit="1" customWidth="1"/>
    <col min="1284" max="1284" width="9.44140625" style="5" bestFit="1" customWidth="1"/>
    <col min="1285" max="1286" width="8.5546875" style="5" bestFit="1" customWidth="1"/>
    <col min="1287" max="1290" width="9.5546875" style="5" bestFit="1" customWidth="1"/>
    <col min="1291" max="1533" width="11.44140625" style="5"/>
    <col min="1534" max="1534" width="2.6640625" style="5" customWidth="1"/>
    <col min="1535" max="1535" width="29" style="5" customWidth="1"/>
    <col min="1536" max="1536" width="17.88671875" style="5" customWidth="1"/>
    <col min="1537" max="1538" width="11.88671875" style="5" customWidth="1"/>
    <col min="1539" max="1539" width="15.5546875" style="5" bestFit="1" customWidth="1"/>
    <col min="1540" max="1540" width="9.44140625" style="5" bestFit="1" customWidth="1"/>
    <col min="1541" max="1542" width="8.5546875" style="5" bestFit="1" customWidth="1"/>
    <col min="1543" max="1546" width="9.5546875" style="5" bestFit="1" customWidth="1"/>
    <col min="1547" max="1789" width="11.44140625" style="5"/>
    <col min="1790" max="1790" width="2.6640625" style="5" customWidth="1"/>
    <col min="1791" max="1791" width="29" style="5" customWidth="1"/>
    <col min="1792" max="1792" width="17.88671875" style="5" customWidth="1"/>
    <col min="1793" max="1794" width="11.88671875" style="5" customWidth="1"/>
    <col min="1795" max="1795" width="15.5546875" style="5" bestFit="1" customWidth="1"/>
    <col min="1796" max="1796" width="9.44140625" style="5" bestFit="1" customWidth="1"/>
    <col min="1797" max="1798" width="8.5546875" style="5" bestFit="1" customWidth="1"/>
    <col min="1799" max="1802" width="9.5546875" style="5" bestFit="1" customWidth="1"/>
    <col min="1803" max="2045" width="11.44140625" style="5"/>
    <col min="2046" max="2046" width="2.6640625" style="5" customWidth="1"/>
    <col min="2047" max="2047" width="29" style="5" customWidth="1"/>
    <col min="2048" max="2048" width="17.88671875" style="5" customWidth="1"/>
    <col min="2049" max="2050" width="11.88671875" style="5" customWidth="1"/>
    <col min="2051" max="2051" width="15.5546875" style="5" bestFit="1" customWidth="1"/>
    <col min="2052" max="2052" width="9.44140625" style="5" bestFit="1" customWidth="1"/>
    <col min="2053" max="2054" width="8.5546875" style="5" bestFit="1" customWidth="1"/>
    <col min="2055" max="2058" width="9.5546875" style="5" bestFit="1" customWidth="1"/>
    <col min="2059" max="2301" width="11.44140625" style="5"/>
    <col min="2302" max="2302" width="2.6640625" style="5" customWidth="1"/>
    <col min="2303" max="2303" width="29" style="5" customWidth="1"/>
    <col min="2304" max="2304" width="17.88671875" style="5" customWidth="1"/>
    <col min="2305" max="2306" width="11.88671875" style="5" customWidth="1"/>
    <col min="2307" max="2307" width="15.5546875" style="5" bestFit="1" customWidth="1"/>
    <col min="2308" max="2308" width="9.44140625" style="5" bestFit="1" customWidth="1"/>
    <col min="2309" max="2310" width="8.5546875" style="5" bestFit="1" customWidth="1"/>
    <col min="2311" max="2314" width="9.5546875" style="5" bestFit="1" customWidth="1"/>
    <col min="2315" max="2557" width="11.44140625" style="5"/>
    <col min="2558" max="2558" width="2.6640625" style="5" customWidth="1"/>
    <col min="2559" max="2559" width="29" style="5" customWidth="1"/>
    <col min="2560" max="2560" width="17.88671875" style="5" customWidth="1"/>
    <col min="2561" max="2562" width="11.88671875" style="5" customWidth="1"/>
    <col min="2563" max="2563" width="15.5546875" style="5" bestFit="1" customWidth="1"/>
    <col min="2564" max="2564" width="9.44140625" style="5" bestFit="1" customWidth="1"/>
    <col min="2565" max="2566" width="8.5546875" style="5" bestFit="1" customWidth="1"/>
    <col min="2567" max="2570" width="9.5546875" style="5" bestFit="1" customWidth="1"/>
    <col min="2571" max="2813" width="11.44140625" style="5"/>
    <col min="2814" max="2814" width="2.6640625" style="5" customWidth="1"/>
    <col min="2815" max="2815" width="29" style="5" customWidth="1"/>
    <col min="2816" max="2816" width="17.88671875" style="5" customWidth="1"/>
    <col min="2817" max="2818" width="11.88671875" style="5" customWidth="1"/>
    <col min="2819" max="2819" width="15.5546875" style="5" bestFit="1" customWidth="1"/>
    <col min="2820" max="2820" width="9.44140625" style="5" bestFit="1" customWidth="1"/>
    <col min="2821" max="2822" width="8.5546875" style="5" bestFit="1" customWidth="1"/>
    <col min="2823" max="2826" width="9.5546875" style="5" bestFit="1" customWidth="1"/>
    <col min="2827" max="3069" width="11.44140625" style="5"/>
    <col min="3070" max="3070" width="2.6640625" style="5" customWidth="1"/>
    <col min="3071" max="3071" width="29" style="5" customWidth="1"/>
    <col min="3072" max="3072" width="17.88671875" style="5" customWidth="1"/>
    <col min="3073" max="3074" width="11.88671875" style="5" customWidth="1"/>
    <col min="3075" max="3075" width="15.5546875" style="5" bestFit="1" customWidth="1"/>
    <col min="3076" max="3076" width="9.44140625" style="5" bestFit="1" customWidth="1"/>
    <col min="3077" max="3078" width="8.5546875" style="5" bestFit="1" customWidth="1"/>
    <col min="3079" max="3082" width="9.5546875" style="5" bestFit="1" customWidth="1"/>
    <col min="3083" max="3325" width="11.44140625" style="5"/>
    <col min="3326" max="3326" width="2.6640625" style="5" customWidth="1"/>
    <col min="3327" max="3327" width="29" style="5" customWidth="1"/>
    <col min="3328" max="3328" width="17.88671875" style="5" customWidth="1"/>
    <col min="3329" max="3330" width="11.88671875" style="5" customWidth="1"/>
    <col min="3331" max="3331" width="15.5546875" style="5" bestFit="1" customWidth="1"/>
    <col min="3332" max="3332" width="9.44140625" style="5" bestFit="1" customWidth="1"/>
    <col min="3333" max="3334" width="8.5546875" style="5" bestFit="1" customWidth="1"/>
    <col min="3335" max="3338" width="9.5546875" style="5" bestFit="1" customWidth="1"/>
    <col min="3339" max="3581" width="11.44140625" style="5"/>
    <col min="3582" max="3582" width="2.6640625" style="5" customWidth="1"/>
    <col min="3583" max="3583" width="29" style="5" customWidth="1"/>
    <col min="3584" max="3584" width="17.88671875" style="5" customWidth="1"/>
    <col min="3585" max="3586" width="11.88671875" style="5" customWidth="1"/>
    <col min="3587" max="3587" width="15.5546875" style="5" bestFit="1" customWidth="1"/>
    <col min="3588" max="3588" width="9.44140625" style="5" bestFit="1" customWidth="1"/>
    <col min="3589" max="3590" width="8.5546875" style="5" bestFit="1" customWidth="1"/>
    <col min="3591" max="3594" width="9.5546875" style="5" bestFit="1" customWidth="1"/>
    <col min="3595" max="3837" width="11.44140625" style="5"/>
    <col min="3838" max="3838" width="2.6640625" style="5" customWidth="1"/>
    <col min="3839" max="3839" width="29" style="5" customWidth="1"/>
    <col min="3840" max="3840" width="17.88671875" style="5" customWidth="1"/>
    <col min="3841" max="3842" width="11.88671875" style="5" customWidth="1"/>
    <col min="3843" max="3843" width="15.5546875" style="5" bestFit="1" customWidth="1"/>
    <col min="3844" max="3844" width="9.44140625" style="5" bestFit="1" customWidth="1"/>
    <col min="3845" max="3846" width="8.5546875" style="5" bestFit="1" customWidth="1"/>
    <col min="3847" max="3850" width="9.5546875" style="5" bestFit="1" customWidth="1"/>
    <col min="3851" max="4093" width="11.44140625" style="5"/>
    <col min="4094" max="4094" width="2.6640625" style="5" customWidth="1"/>
    <col min="4095" max="4095" width="29" style="5" customWidth="1"/>
    <col min="4096" max="4096" width="17.88671875" style="5" customWidth="1"/>
    <col min="4097" max="4098" width="11.88671875" style="5" customWidth="1"/>
    <col min="4099" max="4099" width="15.5546875" style="5" bestFit="1" customWidth="1"/>
    <col min="4100" max="4100" width="9.44140625" style="5" bestFit="1" customWidth="1"/>
    <col min="4101" max="4102" width="8.5546875" style="5" bestFit="1" customWidth="1"/>
    <col min="4103" max="4106" width="9.5546875" style="5" bestFit="1" customWidth="1"/>
    <col min="4107" max="4349" width="11.44140625" style="5"/>
    <col min="4350" max="4350" width="2.6640625" style="5" customWidth="1"/>
    <col min="4351" max="4351" width="29" style="5" customWidth="1"/>
    <col min="4352" max="4352" width="17.88671875" style="5" customWidth="1"/>
    <col min="4353" max="4354" width="11.88671875" style="5" customWidth="1"/>
    <col min="4355" max="4355" width="15.5546875" style="5" bestFit="1" customWidth="1"/>
    <col min="4356" max="4356" width="9.44140625" style="5" bestFit="1" customWidth="1"/>
    <col min="4357" max="4358" width="8.5546875" style="5" bestFit="1" customWidth="1"/>
    <col min="4359" max="4362" width="9.5546875" style="5" bestFit="1" customWidth="1"/>
    <col min="4363" max="4605" width="11.44140625" style="5"/>
    <col min="4606" max="4606" width="2.6640625" style="5" customWidth="1"/>
    <col min="4607" max="4607" width="29" style="5" customWidth="1"/>
    <col min="4608" max="4608" width="17.88671875" style="5" customWidth="1"/>
    <col min="4609" max="4610" width="11.88671875" style="5" customWidth="1"/>
    <col min="4611" max="4611" width="15.5546875" style="5" bestFit="1" customWidth="1"/>
    <col min="4612" max="4612" width="9.44140625" style="5" bestFit="1" customWidth="1"/>
    <col min="4613" max="4614" width="8.5546875" style="5" bestFit="1" customWidth="1"/>
    <col min="4615" max="4618" width="9.5546875" style="5" bestFit="1" customWidth="1"/>
    <col min="4619" max="4861" width="11.44140625" style="5"/>
    <col min="4862" max="4862" width="2.6640625" style="5" customWidth="1"/>
    <col min="4863" max="4863" width="29" style="5" customWidth="1"/>
    <col min="4864" max="4864" width="17.88671875" style="5" customWidth="1"/>
    <col min="4865" max="4866" width="11.88671875" style="5" customWidth="1"/>
    <col min="4867" max="4867" width="15.5546875" style="5" bestFit="1" customWidth="1"/>
    <col min="4868" max="4868" width="9.44140625" style="5" bestFit="1" customWidth="1"/>
    <col min="4869" max="4870" width="8.5546875" style="5" bestFit="1" customWidth="1"/>
    <col min="4871" max="4874" width="9.5546875" style="5" bestFit="1" customWidth="1"/>
    <col min="4875" max="5117" width="11.44140625" style="5"/>
    <col min="5118" max="5118" width="2.6640625" style="5" customWidth="1"/>
    <col min="5119" max="5119" width="29" style="5" customWidth="1"/>
    <col min="5120" max="5120" width="17.88671875" style="5" customWidth="1"/>
    <col min="5121" max="5122" width="11.88671875" style="5" customWidth="1"/>
    <col min="5123" max="5123" width="15.5546875" style="5" bestFit="1" customWidth="1"/>
    <col min="5124" max="5124" width="9.44140625" style="5" bestFit="1" customWidth="1"/>
    <col min="5125" max="5126" width="8.5546875" style="5" bestFit="1" customWidth="1"/>
    <col min="5127" max="5130" width="9.5546875" style="5" bestFit="1" customWidth="1"/>
    <col min="5131" max="5373" width="11.44140625" style="5"/>
    <col min="5374" max="5374" width="2.6640625" style="5" customWidth="1"/>
    <col min="5375" max="5375" width="29" style="5" customWidth="1"/>
    <col min="5376" max="5376" width="17.88671875" style="5" customWidth="1"/>
    <col min="5377" max="5378" width="11.88671875" style="5" customWidth="1"/>
    <col min="5379" max="5379" width="15.5546875" style="5" bestFit="1" customWidth="1"/>
    <col min="5380" max="5380" width="9.44140625" style="5" bestFit="1" customWidth="1"/>
    <col min="5381" max="5382" width="8.5546875" style="5" bestFit="1" customWidth="1"/>
    <col min="5383" max="5386" width="9.5546875" style="5" bestFit="1" customWidth="1"/>
    <col min="5387" max="5629" width="11.44140625" style="5"/>
    <col min="5630" max="5630" width="2.6640625" style="5" customWidth="1"/>
    <col min="5631" max="5631" width="29" style="5" customWidth="1"/>
    <col min="5632" max="5632" width="17.88671875" style="5" customWidth="1"/>
    <col min="5633" max="5634" width="11.88671875" style="5" customWidth="1"/>
    <col min="5635" max="5635" width="15.5546875" style="5" bestFit="1" customWidth="1"/>
    <col min="5636" max="5636" width="9.44140625" style="5" bestFit="1" customWidth="1"/>
    <col min="5637" max="5638" width="8.5546875" style="5" bestFit="1" customWidth="1"/>
    <col min="5639" max="5642" width="9.5546875" style="5" bestFit="1" customWidth="1"/>
    <col min="5643" max="5885" width="11.44140625" style="5"/>
    <col min="5886" max="5886" width="2.6640625" style="5" customWidth="1"/>
    <col min="5887" max="5887" width="29" style="5" customWidth="1"/>
    <col min="5888" max="5888" width="17.88671875" style="5" customWidth="1"/>
    <col min="5889" max="5890" width="11.88671875" style="5" customWidth="1"/>
    <col min="5891" max="5891" width="15.5546875" style="5" bestFit="1" customWidth="1"/>
    <col min="5892" max="5892" width="9.44140625" style="5" bestFit="1" customWidth="1"/>
    <col min="5893" max="5894" width="8.5546875" style="5" bestFit="1" customWidth="1"/>
    <col min="5895" max="5898" width="9.5546875" style="5" bestFit="1" customWidth="1"/>
    <col min="5899" max="6141" width="11.44140625" style="5"/>
    <col min="6142" max="6142" width="2.6640625" style="5" customWidth="1"/>
    <col min="6143" max="6143" width="29" style="5" customWidth="1"/>
    <col min="6144" max="6144" width="17.88671875" style="5" customWidth="1"/>
    <col min="6145" max="6146" width="11.88671875" style="5" customWidth="1"/>
    <col min="6147" max="6147" width="15.5546875" style="5" bestFit="1" customWidth="1"/>
    <col min="6148" max="6148" width="9.44140625" style="5" bestFit="1" customWidth="1"/>
    <col min="6149" max="6150" width="8.5546875" style="5" bestFit="1" customWidth="1"/>
    <col min="6151" max="6154" width="9.5546875" style="5" bestFit="1" customWidth="1"/>
    <col min="6155" max="6397" width="11.44140625" style="5"/>
    <col min="6398" max="6398" width="2.6640625" style="5" customWidth="1"/>
    <col min="6399" max="6399" width="29" style="5" customWidth="1"/>
    <col min="6400" max="6400" width="17.88671875" style="5" customWidth="1"/>
    <col min="6401" max="6402" width="11.88671875" style="5" customWidth="1"/>
    <col min="6403" max="6403" width="15.5546875" style="5" bestFit="1" customWidth="1"/>
    <col min="6404" max="6404" width="9.44140625" style="5" bestFit="1" customWidth="1"/>
    <col min="6405" max="6406" width="8.5546875" style="5" bestFit="1" customWidth="1"/>
    <col min="6407" max="6410" width="9.5546875" style="5" bestFit="1" customWidth="1"/>
    <col min="6411" max="6653" width="11.44140625" style="5"/>
    <col min="6654" max="6654" width="2.6640625" style="5" customWidth="1"/>
    <col min="6655" max="6655" width="29" style="5" customWidth="1"/>
    <col min="6656" max="6656" width="17.88671875" style="5" customWidth="1"/>
    <col min="6657" max="6658" width="11.88671875" style="5" customWidth="1"/>
    <col min="6659" max="6659" width="15.5546875" style="5" bestFit="1" customWidth="1"/>
    <col min="6660" max="6660" width="9.44140625" style="5" bestFit="1" customWidth="1"/>
    <col min="6661" max="6662" width="8.5546875" style="5" bestFit="1" customWidth="1"/>
    <col min="6663" max="6666" width="9.5546875" style="5" bestFit="1" customWidth="1"/>
    <col min="6667" max="6909" width="11.44140625" style="5"/>
    <col min="6910" max="6910" width="2.6640625" style="5" customWidth="1"/>
    <col min="6911" max="6911" width="29" style="5" customWidth="1"/>
    <col min="6912" max="6912" width="17.88671875" style="5" customWidth="1"/>
    <col min="6913" max="6914" width="11.88671875" style="5" customWidth="1"/>
    <col min="6915" max="6915" width="15.5546875" style="5" bestFit="1" customWidth="1"/>
    <col min="6916" max="6916" width="9.44140625" style="5" bestFit="1" customWidth="1"/>
    <col min="6917" max="6918" width="8.5546875" style="5" bestFit="1" customWidth="1"/>
    <col min="6919" max="6922" width="9.5546875" style="5" bestFit="1" customWidth="1"/>
    <col min="6923" max="7165" width="11.44140625" style="5"/>
    <col min="7166" max="7166" width="2.6640625" style="5" customWidth="1"/>
    <col min="7167" max="7167" width="29" style="5" customWidth="1"/>
    <col min="7168" max="7168" width="17.88671875" style="5" customWidth="1"/>
    <col min="7169" max="7170" width="11.88671875" style="5" customWidth="1"/>
    <col min="7171" max="7171" width="15.5546875" style="5" bestFit="1" customWidth="1"/>
    <col min="7172" max="7172" width="9.44140625" style="5" bestFit="1" customWidth="1"/>
    <col min="7173" max="7174" width="8.5546875" style="5" bestFit="1" customWidth="1"/>
    <col min="7175" max="7178" width="9.5546875" style="5" bestFit="1" customWidth="1"/>
    <col min="7179" max="7421" width="11.44140625" style="5"/>
    <col min="7422" max="7422" width="2.6640625" style="5" customWidth="1"/>
    <col min="7423" max="7423" width="29" style="5" customWidth="1"/>
    <col min="7424" max="7424" width="17.88671875" style="5" customWidth="1"/>
    <col min="7425" max="7426" width="11.88671875" style="5" customWidth="1"/>
    <col min="7427" max="7427" width="15.5546875" style="5" bestFit="1" customWidth="1"/>
    <col min="7428" max="7428" width="9.44140625" style="5" bestFit="1" customWidth="1"/>
    <col min="7429" max="7430" width="8.5546875" style="5" bestFit="1" customWidth="1"/>
    <col min="7431" max="7434" width="9.5546875" style="5" bestFit="1" customWidth="1"/>
    <col min="7435" max="7677" width="11.44140625" style="5"/>
    <col min="7678" max="7678" width="2.6640625" style="5" customWidth="1"/>
    <col min="7679" max="7679" width="29" style="5" customWidth="1"/>
    <col min="7680" max="7680" width="17.88671875" style="5" customWidth="1"/>
    <col min="7681" max="7682" width="11.88671875" style="5" customWidth="1"/>
    <col min="7683" max="7683" width="15.5546875" style="5" bestFit="1" customWidth="1"/>
    <col min="7684" max="7684" width="9.44140625" style="5" bestFit="1" customWidth="1"/>
    <col min="7685" max="7686" width="8.5546875" style="5" bestFit="1" customWidth="1"/>
    <col min="7687" max="7690" width="9.5546875" style="5" bestFit="1" customWidth="1"/>
    <col min="7691" max="7933" width="11.44140625" style="5"/>
    <col min="7934" max="7934" width="2.6640625" style="5" customWidth="1"/>
    <col min="7935" max="7935" width="29" style="5" customWidth="1"/>
    <col min="7936" max="7936" width="17.88671875" style="5" customWidth="1"/>
    <col min="7937" max="7938" width="11.88671875" style="5" customWidth="1"/>
    <col min="7939" max="7939" width="15.5546875" style="5" bestFit="1" customWidth="1"/>
    <col min="7940" max="7940" width="9.44140625" style="5" bestFit="1" customWidth="1"/>
    <col min="7941" max="7942" width="8.5546875" style="5" bestFit="1" customWidth="1"/>
    <col min="7943" max="7946" width="9.5546875" style="5" bestFit="1" customWidth="1"/>
    <col min="7947" max="8189" width="11.44140625" style="5"/>
    <col min="8190" max="8190" width="2.6640625" style="5" customWidth="1"/>
    <col min="8191" max="8191" width="29" style="5" customWidth="1"/>
    <col min="8192" max="8192" width="17.88671875" style="5" customWidth="1"/>
    <col min="8193" max="8194" width="11.88671875" style="5" customWidth="1"/>
    <col min="8195" max="8195" width="15.5546875" style="5" bestFit="1" customWidth="1"/>
    <col min="8196" max="8196" width="9.44140625" style="5" bestFit="1" customWidth="1"/>
    <col min="8197" max="8198" width="8.5546875" style="5" bestFit="1" customWidth="1"/>
    <col min="8199" max="8202" width="9.5546875" style="5" bestFit="1" customWidth="1"/>
    <col min="8203" max="8445" width="11.44140625" style="5"/>
    <col min="8446" max="8446" width="2.6640625" style="5" customWidth="1"/>
    <col min="8447" max="8447" width="29" style="5" customWidth="1"/>
    <col min="8448" max="8448" width="17.88671875" style="5" customWidth="1"/>
    <col min="8449" max="8450" width="11.88671875" style="5" customWidth="1"/>
    <col min="8451" max="8451" width="15.5546875" style="5" bestFit="1" customWidth="1"/>
    <col min="8452" max="8452" width="9.44140625" style="5" bestFit="1" customWidth="1"/>
    <col min="8453" max="8454" width="8.5546875" style="5" bestFit="1" customWidth="1"/>
    <col min="8455" max="8458" width="9.5546875" style="5" bestFit="1" customWidth="1"/>
    <col min="8459" max="8701" width="11.44140625" style="5"/>
    <col min="8702" max="8702" width="2.6640625" style="5" customWidth="1"/>
    <col min="8703" max="8703" width="29" style="5" customWidth="1"/>
    <col min="8704" max="8704" width="17.88671875" style="5" customWidth="1"/>
    <col min="8705" max="8706" width="11.88671875" style="5" customWidth="1"/>
    <col min="8707" max="8707" width="15.5546875" style="5" bestFit="1" customWidth="1"/>
    <col min="8708" max="8708" width="9.44140625" style="5" bestFit="1" customWidth="1"/>
    <col min="8709" max="8710" width="8.5546875" style="5" bestFit="1" customWidth="1"/>
    <col min="8711" max="8714" width="9.5546875" style="5" bestFit="1" customWidth="1"/>
    <col min="8715" max="8957" width="11.44140625" style="5"/>
    <col min="8958" max="8958" width="2.6640625" style="5" customWidth="1"/>
    <col min="8959" max="8959" width="29" style="5" customWidth="1"/>
    <col min="8960" max="8960" width="17.88671875" style="5" customWidth="1"/>
    <col min="8961" max="8962" width="11.88671875" style="5" customWidth="1"/>
    <col min="8963" max="8963" width="15.5546875" style="5" bestFit="1" customWidth="1"/>
    <col min="8964" max="8964" width="9.44140625" style="5" bestFit="1" customWidth="1"/>
    <col min="8965" max="8966" width="8.5546875" style="5" bestFit="1" customWidth="1"/>
    <col min="8967" max="8970" width="9.5546875" style="5" bestFit="1" customWidth="1"/>
    <col min="8971" max="9213" width="11.44140625" style="5"/>
    <col min="9214" max="9214" width="2.6640625" style="5" customWidth="1"/>
    <col min="9215" max="9215" width="29" style="5" customWidth="1"/>
    <col min="9216" max="9216" width="17.88671875" style="5" customWidth="1"/>
    <col min="9217" max="9218" width="11.88671875" style="5" customWidth="1"/>
    <col min="9219" max="9219" width="15.5546875" style="5" bestFit="1" customWidth="1"/>
    <col min="9220" max="9220" width="9.44140625" style="5" bestFit="1" customWidth="1"/>
    <col min="9221" max="9222" width="8.5546875" style="5" bestFit="1" customWidth="1"/>
    <col min="9223" max="9226" width="9.5546875" style="5" bestFit="1" customWidth="1"/>
    <col min="9227" max="9469" width="11.44140625" style="5"/>
    <col min="9470" max="9470" width="2.6640625" style="5" customWidth="1"/>
    <col min="9471" max="9471" width="29" style="5" customWidth="1"/>
    <col min="9472" max="9472" width="17.88671875" style="5" customWidth="1"/>
    <col min="9473" max="9474" width="11.88671875" style="5" customWidth="1"/>
    <col min="9475" max="9475" width="15.5546875" style="5" bestFit="1" customWidth="1"/>
    <col min="9476" max="9476" width="9.44140625" style="5" bestFit="1" customWidth="1"/>
    <col min="9477" max="9478" width="8.5546875" style="5" bestFit="1" customWidth="1"/>
    <col min="9479" max="9482" width="9.5546875" style="5" bestFit="1" customWidth="1"/>
    <col min="9483" max="9725" width="11.44140625" style="5"/>
    <col min="9726" max="9726" width="2.6640625" style="5" customWidth="1"/>
    <col min="9727" max="9727" width="29" style="5" customWidth="1"/>
    <col min="9728" max="9728" width="17.88671875" style="5" customWidth="1"/>
    <col min="9729" max="9730" width="11.88671875" style="5" customWidth="1"/>
    <col min="9731" max="9731" width="15.5546875" style="5" bestFit="1" customWidth="1"/>
    <col min="9732" max="9732" width="9.44140625" style="5" bestFit="1" customWidth="1"/>
    <col min="9733" max="9734" width="8.5546875" style="5" bestFit="1" customWidth="1"/>
    <col min="9735" max="9738" width="9.5546875" style="5" bestFit="1" customWidth="1"/>
    <col min="9739" max="9981" width="11.44140625" style="5"/>
    <col min="9982" max="9982" width="2.6640625" style="5" customWidth="1"/>
    <col min="9983" max="9983" width="29" style="5" customWidth="1"/>
    <col min="9984" max="9984" width="17.88671875" style="5" customWidth="1"/>
    <col min="9985" max="9986" width="11.88671875" style="5" customWidth="1"/>
    <col min="9987" max="9987" width="15.5546875" style="5" bestFit="1" customWidth="1"/>
    <col min="9988" max="9988" width="9.44140625" style="5" bestFit="1" customWidth="1"/>
    <col min="9989" max="9990" width="8.5546875" style="5" bestFit="1" customWidth="1"/>
    <col min="9991" max="9994" width="9.5546875" style="5" bestFit="1" customWidth="1"/>
    <col min="9995" max="10237" width="11.44140625" style="5"/>
    <col min="10238" max="10238" width="2.6640625" style="5" customWidth="1"/>
    <col min="10239" max="10239" width="29" style="5" customWidth="1"/>
    <col min="10240" max="10240" width="17.88671875" style="5" customWidth="1"/>
    <col min="10241" max="10242" width="11.88671875" style="5" customWidth="1"/>
    <col min="10243" max="10243" width="15.5546875" style="5" bestFit="1" customWidth="1"/>
    <col min="10244" max="10244" width="9.44140625" style="5" bestFit="1" customWidth="1"/>
    <col min="10245" max="10246" width="8.5546875" style="5" bestFit="1" customWidth="1"/>
    <col min="10247" max="10250" width="9.5546875" style="5" bestFit="1" customWidth="1"/>
    <col min="10251" max="10493" width="11.44140625" style="5"/>
    <col min="10494" max="10494" width="2.6640625" style="5" customWidth="1"/>
    <col min="10495" max="10495" width="29" style="5" customWidth="1"/>
    <col min="10496" max="10496" width="17.88671875" style="5" customWidth="1"/>
    <col min="10497" max="10498" width="11.88671875" style="5" customWidth="1"/>
    <col min="10499" max="10499" width="15.5546875" style="5" bestFit="1" customWidth="1"/>
    <col min="10500" max="10500" width="9.44140625" style="5" bestFit="1" customWidth="1"/>
    <col min="10501" max="10502" width="8.5546875" style="5" bestFit="1" customWidth="1"/>
    <col min="10503" max="10506" width="9.5546875" style="5" bestFit="1" customWidth="1"/>
    <col min="10507" max="10749" width="11.44140625" style="5"/>
    <col min="10750" max="10750" width="2.6640625" style="5" customWidth="1"/>
    <col min="10751" max="10751" width="29" style="5" customWidth="1"/>
    <col min="10752" max="10752" width="17.88671875" style="5" customWidth="1"/>
    <col min="10753" max="10754" width="11.88671875" style="5" customWidth="1"/>
    <col min="10755" max="10755" width="15.5546875" style="5" bestFit="1" customWidth="1"/>
    <col min="10756" max="10756" width="9.44140625" style="5" bestFit="1" customWidth="1"/>
    <col min="10757" max="10758" width="8.5546875" style="5" bestFit="1" customWidth="1"/>
    <col min="10759" max="10762" width="9.5546875" style="5" bestFit="1" customWidth="1"/>
    <col min="10763" max="11005" width="11.44140625" style="5"/>
    <col min="11006" max="11006" width="2.6640625" style="5" customWidth="1"/>
    <col min="11007" max="11007" width="29" style="5" customWidth="1"/>
    <col min="11008" max="11008" width="17.88671875" style="5" customWidth="1"/>
    <col min="11009" max="11010" width="11.88671875" style="5" customWidth="1"/>
    <col min="11011" max="11011" width="15.5546875" style="5" bestFit="1" customWidth="1"/>
    <col min="11012" max="11012" width="9.44140625" style="5" bestFit="1" customWidth="1"/>
    <col min="11013" max="11014" width="8.5546875" style="5" bestFit="1" customWidth="1"/>
    <col min="11015" max="11018" width="9.5546875" style="5" bestFit="1" customWidth="1"/>
    <col min="11019" max="11261" width="11.44140625" style="5"/>
    <col min="11262" max="11262" width="2.6640625" style="5" customWidth="1"/>
    <col min="11263" max="11263" width="29" style="5" customWidth="1"/>
    <col min="11264" max="11264" width="17.88671875" style="5" customWidth="1"/>
    <col min="11265" max="11266" width="11.88671875" style="5" customWidth="1"/>
    <col min="11267" max="11267" width="15.5546875" style="5" bestFit="1" customWidth="1"/>
    <col min="11268" max="11268" width="9.44140625" style="5" bestFit="1" customWidth="1"/>
    <col min="11269" max="11270" width="8.5546875" style="5" bestFit="1" customWidth="1"/>
    <col min="11271" max="11274" width="9.5546875" style="5" bestFit="1" customWidth="1"/>
    <col min="11275" max="11517" width="11.44140625" style="5"/>
    <col min="11518" max="11518" width="2.6640625" style="5" customWidth="1"/>
    <col min="11519" max="11519" width="29" style="5" customWidth="1"/>
    <col min="11520" max="11520" width="17.88671875" style="5" customWidth="1"/>
    <col min="11521" max="11522" width="11.88671875" style="5" customWidth="1"/>
    <col min="11523" max="11523" width="15.5546875" style="5" bestFit="1" customWidth="1"/>
    <col min="11524" max="11524" width="9.44140625" style="5" bestFit="1" customWidth="1"/>
    <col min="11525" max="11526" width="8.5546875" style="5" bestFit="1" customWidth="1"/>
    <col min="11527" max="11530" width="9.5546875" style="5" bestFit="1" customWidth="1"/>
    <col min="11531" max="11773" width="11.44140625" style="5"/>
    <col min="11774" max="11774" width="2.6640625" style="5" customWidth="1"/>
    <col min="11775" max="11775" width="29" style="5" customWidth="1"/>
    <col min="11776" max="11776" width="17.88671875" style="5" customWidth="1"/>
    <col min="11777" max="11778" width="11.88671875" style="5" customWidth="1"/>
    <col min="11779" max="11779" width="15.5546875" style="5" bestFit="1" customWidth="1"/>
    <col min="11780" max="11780" width="9.44140625" style="5" bestFit="1" customWidth="1"/>
    <col min="11781" max="11782" width="8.5546875" style="5" bestFit="1" customWidth="1"/>
    <col min="11783" max="11786" width="9.5546875" style="5" bestFit="1" customWidth="1"/>
    <col min="11787" max="12029" width="11.44140625" style="5"/>
    <col min="12030" max="12030" width="2.6640625" style="5" customWidth="1"/>
    <col min="12031" max="12031" width="29" style="5" customWidth="1"/>
    <col min="12032" max="12032" width="17.88671875" style="5" customWidth="1"/>
    <col min="12033" max="12034" width="11.88671875" style="5" customWidth="1"/>
    <col min="12035" max="12035" width="15.5546875" style="5" bestFit="1" customWidth="1"/>
    <col min="12036" max="12036" width="9.44140625" style="5" bestFit="1" customWidth="1"/>
    <col min="12037" max="12038" width="8.5546875" style="5" bestFit="1" customWidth="1"/>
    <col min="12039" max="12042" width="9.5546875" style="5" bestFit="1" customWidth="1"/>
    <col min="12043" max="12285" width="11.44140625" style="5"/>
    <col min="12286" max="12286" width="2.6640625" style="5" customWidth="1"/>
    <col min="12287" max="12287" width="29" style="5" customWidth="1"/>
    <col min="12288" max="12288" width="17.88671875" style="5" customWidth="1"/>
    <col min="12289" max="12290" width="11.88671875" style="5" customWidth="1"/>
    <col min="12291" max="12291" width="15.5546875" style="5" bestFit="1" customWidth="1"/>
    <col min="12292" max="12292" width="9.44140625" style="5" bestFit="1" customWidth="1"/>
    <col min="12293" max="12294" width="8.5546875" style="5" bestFit="1" customWidth="1"/>
    <col min="12295" max="12298" width="9.5546875" style="5" bestFit="1" customWidth="1"/>
    <col min="12299" max="12541" width="11.44140625" style="5"/>
    <col min="12542" max="12542" width="2.6640625" style="5" customWidth="1"/>
    <col min="12543" max="12543" width="29" style="5" customWidth="1"/>
    <col min="12544" max="12544" width="17.88671875" style="5" customWidth="1"/>
    <col min="12545" max="12546" width="11.88671875" style="5" customWidth="1"/>
    <col min="12547" max="12547" width="15.5546875" style="5" bestFit="1" customWidth="1"/>
    <col min="12548" max="12548" width="9.44140625" style="5" bestFit="1" customWidth="1"/>
    <col min="12549" max="12550" width="8.5546875" style="5" bestFit="1" customWidth="1"/>
    <col min="12551" max="12554" width="9.5546875" style="5" bestFit="1" customWidth="1"/>
    <col min="12555" max="12797" width="11.44140625" style="5"/>
    <col min="12798" max="12798" width="2.6640625" style="5" customWidth="1"/>
    <col min="12799" max="12799" width="29" style="5" customWidth="1"/>
    <col min="12800" max="12800" width="17.88671875" style="5" customWidth="1"/>
    <col min="12801" max="12802" width="11.88671875" style="5" customWidth="1"/>
    <col min="12803" max="12803" width="15.5546875" style="5" bestFit="1" customWidth="1"/>
    <col min="12804" max="12804" width="9.44140625" style="5" bestFit="1" customWidth="1"/>
    <col min="12805" max="12806" width="8.5546875" style="5" bestFit="1" customWidth="1"/>
    <col min="12807" max="12810" width="9.5546875" style="5" bestFit="1" customWidth="1"/>
    <col min="12811" max="13053" width="11.44140625" style="5"/>
    <col min="13054" max="13054" width="2.6640625" style="5" customWidth="1"/>
    <col min="13055" max="13055" width="29" style="5" customWidth="1"/>
    <col min="13056" max="13056" width="17.88671875" style="5" customWidth="1"/>
    <col min="13057" max="13058" width="11.88671875" style="5" customWidth="1"/>
    <col min="13059" max="13059" width="15.5546875" style="5" bestFit="1" customWidth="1"/>
    <col min="13060" max="13060" width="9.44140625" style="5" bestFit="1" customWidth="1"/>
    <col min="13061" max="13062" width="8.5546875" style="5" bestFit="1" customWidth="1"/>
    <col min="13063" max="13066" width="9.5546875" style="5" bestFit="1" customWidth="1"/>
    <col min="13067" max="13309" width="11.44140625" style="5"/>
    <col min="13310" max="13310" width="2.6640625" style="5" customWidth="1"/>
    <col min="13311" max="13311" width="29" style="5" customWidth="1"/>
    <col min="13312" max="13312" width="17.88671875" style="5" customWidth="1"/>
    <col min="13313" max="13314" width="11.88671875" style="5" customWidth="1"/>
    <col min="13315" max="13315" width="15.5546875" style="5" bestFit="1" customWidth="1"/>
    <col min="13316" max="13316" width="9.44140625" style="5" bestFit="1" customWidth="1"/>
    <col min="13317" max="13318" width="8.5546875" style="5" bestFit="1" customWidth="1"/>
    <col min="13319" max="13322" width="9.5546875" style="5" bestFit="1" customWidth="1"/>
    <col min="13323" max="13565" width="11.44140625" style="5"/>
    <col min="13566" max="13566" width="2.6640625" style="5" customWidth="1"/>
    <col min="13567" max="13567" width="29" style="5" customWidth="1"/>
    <col min="13568" max="13568" width="17.88671875" style="5" customWidth="1"/>
    <col min="13569" max="13570" width="11.88671875" style="5" customWidth="1"/>
    <col min="13571" max="13571" width="15.5546875" style="5" bestFit="1" customWidth="1"/>
    <col min="13572" max="13572" width="9.44140625" style="5" bestFit="1" customWidth="1"/>
    <col min="13573" max="13574" width="8.5546875" style="5" bestFit="1" customWidth="1"/>
    <col min="13575" max="13578" width="9.5546875" style="5" bestFit="1" customWidth="1"/>
    <col min="13579" max="13821" width="11.44140625" style="5"/>
    <col min="13822" max="13822" width="2.6640625" style="5" customWidth="1"/>
    <col min="13823" max="13823" width="29" style="5" customWidth="1"/>
    <col min="13824" max="13824" width="17.88671875" style="5" customWidth="1"/>
    <col min="13825" max="13826" width="11.88671875" style="5" customWidth="1"/>
    <col min="13827" max="13827" width="15.5546875" style="5" bestFit="1" customWidth="1"/>
    <col min="13828" max="13828" width="9.44140625" style="5" bestFit="1" customWidth="1"/>
    <col min="13829" max="13830" width="8.5546875" style="5" bestFit="1" customWidth="1"/>
    <col min="13831" max="13834" width="9.5546875" style="5" bestFit="1" customWidth="1"/>
    <col min="13835" max="14077" width="11.44140625" style="5"/>
    <col min="14078" max="14078" width="2.6640625" style="5" customWidth="1"/>
    <col min="14079" max="14079" width="29" style="5" customWidth="1"/>
    <col min="14080" max="14080" width="17.88671875" style="5" customWidth="1"/>
    <col min="14081" max="14082" width="11.88671875" style="5" customWidth="1"/>
    <col min="14083" max="14083" width="15.5546875" style="5" bestFit="1" customWidth="1"/>
    <col min="14084" max="14084" width="9.44140625" style="5" bestFit="1" customWidth="1"/>
    <col min="14085" max="14086" width="8.5546875" style="5" bestFit="1" customWidth="1"/>
    <col min="14087" max="14090" width="9.5546875" style="5" bestFit="1" customWidth="1"/>
    <col min="14091" max="14333" width="11.44140625" style="5"/>
    <col min="14334" max="14334" width="2.6640625" style="5" customWidth="1"/>
    <col min="14335" max="14335" width="29" style="5" customWidth="1"/>
    <col min="14336" max="14336" width="17.88671875" style="5" customWidth="1"/>
    <col min="14337" max="14338" width="11.88671875" style="5" customWidth="1"/>
    <col min="14339" max="14339" width="15.5546875" style="5" bestFit="1" customWidth="1"/>
    <col min="14340" max="14340" width="9.44140625" style="5" bestFit="1" customWidth="1"/>
    <col min="14341" max="14342" width="8.5546875" style="5" bestFit="1" customWidth="1"/>
    <col min="14343" max="14346" width="9.5546875" style="5" bestFit="1" customWidth="1"/>
    <col min="14347" max="14589" width="11.44140625" style="5"/>
    <col min="14590" max="14590" width="2.6640625" style="5" customWidth="1"/>
    <col min="14591" max="14591" width="29" style="5" customWidth="1"/>
    <col min="14592" max="14592" width="17.88671875" style="5" customWidth="1"/>
    <col min="14593" max="14594" width="11.88671875" style="5" customWidth="1"/>
    <col min="14595" max="14595" width="15.5546875" style="5" bestFit="1" customWidth="1"/>
    <col min="14596" max="14596" width="9.44140625" style="5" bestFit="1" customWidth="1"/>
    <col min="14597" max="14598" width="8.5546875" style="5" bestFit="1" customWidth="1"/>
    <col min="14599" max="14602" width="9.5546875" style="5" bestFit="1" customWidth="1"/>
    <col min="14603" max="14845" width="11.44140625" style="5"/>
    <col min="14846" max="14846" width="2.6640625" style="5" customWidth="1"/>
    <col min="14847" max="14847" width="29" style="5" customWidth="1"/>
    <col min="14848" max="14848" width="17.88671875" style="5" customWidth="1"/>
    <col min="14849" max="14850" width="11.88671875" style="5" customWidth="1"/>
    <col min="14851" max="14851" width="15.5546875" style="5" bestFit="1" customWidth="1"/>
    <col min="14852" max="14852" width="9.44140625" style="5" bestFit="1" customWidth="1"/>
    <col min="14853" max="14854" width="8.5546875" style="5" bestFit="1" customWidth="1"/>
    <col min="14855" max="14858" width="9.5546875" style="5" bestFit="1" customWidth="1"/>
    <col min="14859" max="15101" width="11.44140625" style="5"/>
    <col min="15102" max="15102" width="2.6640625" style="5" customWidth="1"/>
    <col min="15103" max="15103" width="29" style="5" customWidth="1"/>
    <col min="15104" max="15104" width="17.88671875" style="5" customWidth="1"/>
    <col min="15105" max="15106" width="11.88671875" style="5" customWidth="1"/>
    <col min="15107" max="15107" width="15.5546875" style="5" bestFit="1" customWidth="1"/>
    <col min="15108" max="15108" width="9.44140625" style="5" bestFit="1" customWidth="1"/>
    <col min="15109" max="15110" width="8.5546875" style="5" bestFit="1" customWidth="1"/>
    <col min="15111" max="15114" width="9.5546875" style="5" bestFit="1" customWidth="1"/>
    <col min="15115" max="15357" width="11.44140625" style="5"/>
    <col min="15358" max="15358" width="2.6640625" style="5" customWidth="1"/>
    <col min="15359" max="15359" width="29" style="5" customWidth="1"/>
    <col min="15360" max="15360" width="17.88671875" style="5" customWidth="1"/>
    <col min="15361" max="15362" width="11.88671875" style="5" customWidth="1"/>
    <col min="15363" max="15363" width="15.5546875" style="5" bestFit="1" customWidth="1"/>
    <col min="15364" max="15364" width="9.44140625" style="5" bestFit="1" customWidth="1"/>
    <col min="15365" max="15366" width="8.5546875" style="5" bestFit="1" customWidth="1"/>
    <col min="15367" max="15370" width="9.5546875" style="5" bestFit="1" customWidth="1"/>
    <col min="15371" max="15613" width="11.44140625" style="5"/>
    <col min="15614" max="15614" width="2.6640625" style="5" customWidth="1"/>
    <col min="15615" max="15615" width="29" style="5" customWidth="1"/>
    <col min="15616" max="15616" width="17.88671875" style="5" customWidth="1"/>
    <col min="15617" max="15618" width="11.88671875" style="5" customWidth="1"/>
    <col min="15619" max="15619" width="15.5546875" style="5" bestFit="1" customWidth="1"/>
    <col min="15620" max="15620" width="9.44140625" style="5" bestFit="1" customWidth="1"/>
    <col min="15621" max="15622" width="8.5546875" style="5" bestFit="1" customWidth="1"/>
    <col min="15623" max="15626" width="9.5546875" style="5" bestFit="1" customWidth="1"/>
    <col min="15627" max="15869" width="11.44140625" style="5"/>
    <col min="15870" max="15870" width="2.6640625" style="5" customWidth="1"/>
    <col min="15871" max="15871" width="29" style="5" customWidth="1"/>
    <col min="15872" max="15872" width="17.88671875" style="5" customWidth="1"/>
    <col min="15873" max="15874" width="11.88671875" style="5" customWidth="1"/>
    <col min="15875" max="15875" width="15.5546875" style="5" bestFit="1" customWidth="1"/>
    <col min="15876" max="15876" width="9.44140625" style="5" bestFit="1" customWidth="1"/>
    <col min="15877" max="15878" width="8.5546875" style="5" bestFit="1" customWidth="1"/>
    <col min="15879" max="15882" width="9.5546875" style="5" bestFit="1" customWidth="1"/>
    <col min="15883" max="16125" width="11.44140625" style="5"/>
    <col min="16126" max="16126" width="2.6640625" style="5" customWidth="1"/>
    <col min="16127" max="16127" width="29" style="5" customWidth="1"/>
    <col min="16128" max="16128" width="17.88671875" style="5" customWidth="1"/>
    <col min="16129" max="16130" width="11.88671875" style="5" customWidth="1"/>
    <col min="16131" max="16131" width="15.5546875" style="5" bestFit="1" customWidth="1"/>
    <col min="16132" max="16132" width="9.44140625" style="5" bestFit="1" customWidth="1"/>
    <col min="16133" max="16134" width="8.5546875" style="5" bestFit="1" customWidth="1"/>
    <col min="16135" max="16138" width="9.5546875" style="5" bestFit="1" customWidth="1"/>
    <col min="16139" max="16383" width="11.44140625" style="5"/>
    <col min="16384" max="16384" width="11.44140625" style="5" customWidth="1"/>
  </cols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5.6" x14ac:dyDescent="0.3">
      <c r="A2" s="7"/>
      <c r="B2" s="49" t="s">
        <v>43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6.2" thickBot="1" x14ac:dyDescent="0.35">
      <c r="A3" s="7"/>
      <c r="B3" s="1"/>
      <c r="C3" s="1"/>
      <c r="D3" s="1"/>
      <c r="E3" s="1"/>
      <c r="F3" s="2"/>
      <c r="G3" s="2"/>
      <c r="H3" s="1"/>
      <c r="I3" s="1"/>
      <c r="J3" s="1"/>
      <c r="K3" s="1"/>
      <c r="L3" s="1"/>
      <c r="M3" s="3"/>
    </row>
    <row r="4" spans="1:13" x14ac:dyDescent="0.25">
      <c r="A4" s="7"/>
      <c r="B4" s="50" t="s">
        <v>32</v>
      </c>
      <c r="C4" s="52" t="s">
        <v>44</v>
      </c>
      <c r="D4" s="54" t="s">
        <v>42</v>
      </c>
      <c r="E4" s="55"/>
      <c r="F4" s="56" t="s">
        <v>33</v>
      </c>
      <c r="G4" s="56" t="s">
        <v>0</v>
      </c>
      <c r="H4" s="54" t="s">
        <v>34</v>
      </c>
      <c r="I4" s="58"/>
      <c r="J4" s="58"/>
      <c r="K4" s="58"/>
      <c r="L4" s="58"/>
      <c r="M4" s="59"/>
    </row>
    <row r="5" spans="1:13" ht="15.6" thickBot="1" x14ac:dyDescent="0.3">
      <c r="A5" s="7"/>
      <c r="B5" s="51"/>
      <c r="C5" s="53"/>
      <c r="D5" s="9" t="s">
        <v>1</v>
      </c>
      <c r="E5" s="9" t="s">
        <v>2</v>
      </c>
      <c r="F5" s="57"/>
      <c r="G5" s="57"/>
      <c r="H5" s="10">
        <v>0.01</v>
      </c>
      <c r="I5" s="10">
        <v>0.02</v>
      </c>
      <c r="J5" s="10">
        <v>0.05</v>
      </c>
      <c r="K5" s="10">
        <v>0.1</v>
      </c>
      <c r="L5" s="10">
        <v>0.2</v>
      </c>
      <c r="M5" s="11">
        <v>0.5</v>
      </c>
    </row>
    <row r="6" spans="1:13" x14ac:dyDescent="0.25">
      <c r="A6" s="7"/>
      <c r="B6" s="12" t="s">
        <v>3</v>
      </c>
      <c r="C6" s="13">
        <v>282781</v>
      </c>
      <c r="D6" s="14">
        <f>ROUND(C6*(10000-$D$39)/($C$40-$C$39),0)</f>
        <v>385</v>
      </c>
      <c r="E6" s="15">
        <f>D6/C6</f>
        <v>1.3614776098818521E-3</v>
      </c>
      <c r="F6" s="16">
        <v>0</v>
      </c>
      <c r="G6" s="17">
        <f>F6+D6</f>
        <v>385</v>
      </c>
      <c r="H6" s="18">
        <f t="shared" ref="H6:M22" si="0">1.96*SQRT(H$5*(1-H$5)/$G6)</f>
        <v>9.9390140356073551E-3</v>
      </c>
      <c r="I6" s="18">
        <f t="shared" si="0"/>
        <v>1.3984718933048444E-2</v>
      </c>
      <c r="J6" s="18">
        <f t="shared" si="0"/>
        <v>2.1770705922492185E-2</v>
      </c>
      <c r="K6" s="18">
        <f t="shared" si="0"/>
        <v>2.9967254856532385E-2</v>
      </c>
      <c r="L6" s="18">
        <f t="shared" si="0"/>
        <v>3.995633980870985E-2</v>
      </c>
      <c r="M6" s="19">
        <f t="shared" si="0"/>
        <v>4.9945424760887307E-2</v>
      </c>
    </row>
    <row r="7" spans="1:13" x14ac:dyDescent="0.25">
      <c r="A7" s="7"/>
      <c r="B7" s="20" t="s">
        <v>4</v>
      </c>
      <c r="C7" s="14">
        <v>376214</v>
      </c>
      <c r="D7" s="14">
        <f t="shared" ref="D7:D8" si="1">ROUND(C7*(10000-$D$39)/($C$40-$C$39),0)</f>
        <v>513</v>
      </c>
      <c r="E7" s="21">
        <f t="shared" ref="E7:E40" si="2">D7/C7</f>
        <v>1.3635856188233292E-3</v>
      </c>
      <c r="F7" s="16">
        <v>0</v>
      </c>
      <c r="G7" s="17">
        <f t="shared" ref="G7:G40" si="3">F7+D7</f>
        <v>513</v>
      </c>
      <c r="H7" s="18">
        <f t="shared" si="0"/>
        <v>8.6102346280967964E-3</v>
      </c>
      <c r="I7" s="18">
        <f t="shared" si="0"/>
        <v>1.2115055959288266E-2</v>
      </c>
      <c r="J7" s="18">
        <f t="shared" si="0"/>
        <v>1.8860108793527775E-2</v>
      </c>
      <c r="K7" s="18">
        <f t="shared" si="0"/>
        <v>2.5960834198474857E-2</v>
      </c>
      <c r="L7" s="18">
        <f t="shared" si="0"/>
        <v>3.4614445597966483E-2</v>
      </c>
      <c r="M7" s="19">
        <f t="shared" si="0"/>
        <v>4.3268056997458101E-2</v>
      </c>
    </row>
    <row r="8" spans="1:13" x14ac:dyDescent="0.25">
      <c r="A8" s="7"/>
      <c r="B8" s="20" t="s">
        <v>5</v>
      </c>
      <c r="C8" s="13">
        <v>640327</v>
      </c>
      <c r="D8" s="14">
        <f t="shared" si="1"/>
        <v>873</v>
      </c>
      <c r="E8" s="21">
        <f t="shared" si="2"/>
        <v>1.363365905232795E-3</v>
      </c>
      <c r="F8" s="16">
        <v>0</v>
      </c>
      <c r="G8" s="17">
        <f t="shared" si="3"/>
        <v>873</v>
      </c>
      <c r="H8" s="18">
        <f t="shared" si="0"/>
        <v>6.6003436336659191E-3</v>
      </c>
      <c r="I8" s="18">
        <f t="shared" si="0"/>
        <v>9.2870329237555015E-3</v>
      </c>
      <c r="J8" s="18">
        <f t="shared" si="0"/>
        <v>1.4457584999994753E-2</v>
      </c>
      <c r="K8" s="18">
        <f t="shared" si="0"/>
        <v>1.9900784836618932E-2</v>
      </c>
      <c r="L8" s="18">
        <f t="shared" si="0"/>
        <v>2.6534379782158581E-2</v>
      </c>
      <c r="M8" s="19">
        <f t="shared" si="0"/>
        <v>3.3167974727698224E-2</v>
      </c>
    </row>
    <row r="9" spans="1:13" x14ac:dyDescent="0.25">
      <c r="A9" s="7"/>
      <c r="B9" s="22" t="s">
        <v>6</v>
      </c>
      <c r="C9" s="23">
        <f>SUM(C6:C8)</f>
        <v>1299322</v>
      </c>
      <c r="D9" s="24">
        <f>SUM(D6:D8)</f>
        <v>1771</v>
      </c>
      <c r="E9" s="25">
        <f t="shared" si="2"/>
        <v>1.3630185589099545E-3</v>
      </c>
      <c r="F9" s="26">
        <f>SUM(F6:F8)</f>
        <v>0</v>
      </c>
      <c r="G9" s="27">
        <f t="shared" si="3"/>
        <v>1771</v>
      </c>
      <c r="H9" s="28">
        <f t="shared" si="0"/>
        <v>4.6340891886859116E-3</v>
      </c>
      <c r="I9" s="28">
        <f t="shared" si="0"/>
        <v>6.5204088234785129E-3</v>
      </c>
      <c r="J9" s="28">
        <f t="shared" si="0"/>
        <v>1.0150643975754919E-2</v>
      </c>
      <c r="K9" s="28">
        <f t="shared" si="0"/>
        <v>1.3972304621739672E-2</v>
      </c>
      <c r="L9" s="28">
        <f t="shared" si="0"/>
        <v>1.8629739495652897E-2</v>
      </c>
      <c r="M9" s="29">
        <f t="shared" si="0"/>
        <v>2.3287174369566115E-2</v>
      </c>
    </row>
    <row r="10" spans="1:13" x14ac:dyDescent="0.25">
      <c r="A10" s="7"/>
      <c r="B10" s="20" t="s">
        <v>7</v>
      </c>
      <c r="C10" s="30">
        <v>60697</v>
      </c>
      <c r="D10" s="14">
        <f t="shared" ref="D10:D14" si="4">ROUND(C10*(10000-$D$39)/($C$40-$C$39),0)</f>
        <v>83</v>
      </c>
      <c r="E10" s="21">
        <f t="shared" si="2"/>
        <v>1.3674481440598381E-3</v>
      </c>
      <c r="F10" s="16">
        <v>0</v>
      </c>
      <c r="G10" s="17">
        <f t="shared" si="3"/>
        <v>83</v>
      </c>
      <c r="H10" s="18">
        <f t="shared" si="0"/>
        <v>2.1405955707677157E-2</v>
      </c>
      <c r="I10" s="18">
        <f t="shared" si="0"/>
        <v>3.0119312941171032E-2</v>
      </c>
      <c r="J10" s="18">
        <f t="shared" si="0"/>
        <v>4.6888229056943342E-2</v>
      </c>
      <c r="K10" s="18">
        <f t="shared" si="0"/>
        <v>6.4541384873937929E-2</v>
      </c>
      <c r="L10" s="18">
        <f t="shared" si="0"/>
        <v>8.6055179831917239E-2</v>
      </c>
      <c r="M10" s="19">
        <f t="shared" si="0"/>
        <v>0.10756897478989653</v>
      </c>
    </row>
    <row r="11" spans="1:13" x14ac:dyDescent="0.25">
      <c r="A11" s="7"/>
      <c r="B11" s="20" t="s">
        <v>8</v>
      </c>
      <c r="C11" s="31">
        <v>147344</v>
      </c>
      <c r="D11" s="14">
        <f t="shared" si="4"/>
        <v>201</v>
      </c>
      <c r="E11" s="21">
        <f t="shared" si="2"/>
        <v>1.3641546313389076E-3</v>
      </c>
      <c r="F11" s="16">
        <v>0</v>
      </c>
      <c r="G11" s="17">
        <f t="shared" si="3"/>
        <v>201</v>
      </c>
      <c r="H11" s="18">
        <f t="shared" si="0"/>
        <v>1.3755476521311729E-2</v>
      </c>
      <c r="I11" s="18">
        <f t="shared" si="0"/>
        <v>1.9354683699159936E-2</v>
      </c>
      <c r="J11" s="18">
        <f t="shared" si="0"/>
        <v>3.0130396546011479E-2</v>
      </c>
      <c r="K11" s="18">
        <f t="shared" si="0"/>
        <v>4.1474322212485579E-2</v>
      </c>
      <c r="L11" s="18">
        <f t="shared" si="0"/>
        <v>5.5299096283314107E-2</v>
      </c>
      <c r="M11" s="19">
        <f t="shared" si="0"/>
        <v>6.9123870354142636E-2</v>
      </c>
    </row>
    <row r="12" spans="1:13" x14ac:dyDescent="0.25">
      <c r="A12" s="7"/>
      <c r="B12" s="20" t="s">
        <v>9</v>
      </c>
      <c r="C12" s="14">
        <v>253404</v>
      </c>
      <c r="D12" s="14">
        <f t="shared" si="4"/>
        <v>345</v>
      </c>
      <c r="E12" s="21">
        <f t="shared" si="2"/>
        <v>1.3614623289292986E-3</v>
      </c>
      <c r="F12" s="16">
        <v>0</v>
      </c>
      <c r="G12" s="17">
        <f t="shared" si="3"/>
        <v>345</v>
      </c>
      <c r="H12" s="18">
        <f t="shared" si="0"/>
        <v>1.0499391286703451E-2</v>
      </c>
      <c r="I12" s="18">
        <f t="shared" si="0"/>
        <v>1.4773199392476061E-2</v>
      </c>
      <c r="J12" s="18">
        <f t="shared" si="0"/>
        <v>2.2998172580207008E-2</v>
      </c>
      <c r="K12" s="18">
        <f t="shared" si="0"/>
        <v>3.1656855841020133E-2</v>
      </c>
      <c r="L12" s="18">
        <f t="shared" si="0"/>
        <v>4.2209141121360184E-2</v>
      </c>
      <c r="M12" s="19">
        <f t="shared" si="0"/>
        <v>5.2761426401700222E-2</v>
      </c>
    </row>
    <row r="13" spans="1:13" x14ac:dyDescent="0.25">
      <c r="A13" s="7"/>
      <c r="B13" s="20" t="s">
        <v>10</v>
      </c>
      <c r="C13" s="30">
        <v>227242</v>
      </c>
      <c r="D13" s="14">
        <f t="shared" si="4"/>
        <v>310</v>
      </c>
      <c r="E13" s="21">
        <f t="shared" si="2"/>
        <v>1.3641844377359818E-3</v>
      </c>
      <c r="F13" s="16">
        <v>0</v>
      </c>
      <c r="G13" s="17">
        <f t="shared" si="3"/>
        <v>310</v>
      </c>
      <c r="H13" s="18">
        <f t="shared" si="0"/>
        <v>1.1076251840704493E-2</v>
      </c>
      <c r="I13" s="18">
        <f t="shared" si="0"/>
        <v>1.5584872731739457E-2</v>
      </c>
      <c r="J13" s="18">
        <f t="shared" si="0"/>
        <v>2.4261744744855349E-2</v>
      </c>
      <c r="K13" s="18">
        <f t="shared" si="0"/>
        <v>3.3396155853727412E-2</v>
      </c>
      <c r="L13" s="18">
        <f t="shared" si="0"/>
        <v>4.452820780496989E-2</v>
      </c>
      <c r="M13" s="19">
        <f t="shared" si="0"/>
        <v>5.5660259756212346E-2</v>
      </c>
    </row>
    <row r="14" spans="1:13" x14ac:dyDescent="0.25">
      <c r="A14" s="7"/>
      <c r="B14" s="20" t="s">
        <v>11</v>
      </c>
      <c r="C14" s="14">
        <v>857887</v>
      </c>
      <c r="D14" s="14">
        <f t="shared" si="4"/>
        <v>1169</v>
      </c>
      <c r="E14" s="21">
        <f t="shared" si="2"/>
        <v>1.3626503257422014E-3</v>
      </c>
      <c r="F14" s="16">
        <v>0</v>
      </c>
      <c r="G14" s="17">
        <f t="shared" si="3"/>
        <v>1169</v>
      </c>
      <c r="H14" s="18">
        <f t="shared" si="0"/>
        <v>5.703827898403911E-3</v>
      </c>
      <c r="I14" s="18">
        <f t="shared" si="0"/>
        <v>8.0255878214769722E-3</v>
      </c>
      <c r="J14" s="18">
        <f t="shared" si="0"/>
        <v>1.2493830812974598E-2</v>
      </c>
      <c r="K14" s="18">
        <f t="shared" si="0"/>
        <v>1.7197688188879231E-2</v>
      </c>
      <c r="L14" s="18">
        <f t="shared" si="0"/>
        <v>2.2930250918505642E-2</v>
      </c>
      <c r="M14" s="19">
        <f t="shared" si="0"/>
        <v>2.866281364813205E-2</v>
      </c>
    </row>
    <row r="15" spans="1:13" x14ac:dyDescent="0.25">
      <c r="A15" s="7"/>
      <c r="B15" s="22" t="s">
        <v>12</v>
      </c>
      <c r="C15" s="23">
        <f>SUM(C10:C14)</f>
        <v>1546574</v>
      </c>
      <c r="D15" s="24">
        <f>SUM(D10:D14)</f>
        <v>2108</v>
      </c>
      <c r="E15" s="25">
        <f t="shared" si="2"/>
        <v>1.3630126977435286E-3</v>
      </c>
      <c r="F15" s="26">
        <f>SUM(F10:F14)</f>
        <v>0</v>
      </c>
      <c r="G15" s="27">
        <f t="shared" si="3"/>
        <v>2108</v>
      </c>
      <c r="H15" s="28">
        <f t="shared" si="0"/>
        <v>4.2475486847382941E-3</v>
      </c>
      <c r="I15" s="28">
        <f t="shared" si="0"/>
        <v>5.9765258704431203E-3</v>
      </c>
      <c r="J15" s="28">
        <f t="shared" si="0"/>
        <v>9.3039543938278658E-3</v>
      </c>
      <c r="K15" s="28">
        <f t="shared" si="0"/>
        <v>1.2806841150949544E-2</v>
      </c>
      <c r="L15" s="28">
        <f t="shared" si="0"/>
        <v>1.7075788201266061E-2</v>
      </c>
      <c r="M15" s="29">
        <f t="shared" si="0"/>
        <v>2.1344735251582574E-2</v>
      </c>
    </row>
    <row r="16" spans="1:13" x14ac:dyDescent="0.25">
      <c r="A16" s="7"/>
      <c r="B16" s="20" t="s">
        <v>13</v>
      </c>
      <c r="C16" s="14">
        <v>162639</v>
      </c>
      <c r="D16" s="14">
        <f t="shared" ref="D16:D18" si="5">ROUND(C16*(10000-$D$39)/($C$40-$C$39),0)</f>
        <v>222</v>
      </c>
      <c r="E16" s="21">
        <f t="shared" si="2"/>
        <v>1.3649862579086197E-3</v>
      </c>
      <c r="F16" s="16">
        <v>0</v>
      </c>
      <c r="G16" s="17">
        <f t="shared" si="3"/>
        <v>222</v>
      </c>
      <c r="H16" s="18">
        <f t="shared" si="0"/>
        <v>1.3088720128209427E-2</v>
      </c>
      <c r="I16" s="18">
        <f t="shared" si="0"/>
        <v>1.8416522155072827E-2</v>
      </c>
      <c r="J16" s="18">
        <f t="shared" si="0"/>
        <v>2.8669913916228699E-2</v>
      </c>
      <c r="K16" s="18">
        <f t="shared" si="0"/>
        <v>3.9463976046584637E-2</v>
      </c>
      <c r="L16" s="18">
        <f t="shared" si="0"/>
        <v>5.2618634728779506E-2</v>
      </c>
      <c r="M16" s="19">
        <f t="shared" si="0"/>
        <v>6.5773293410974376E-2</v>
      </c>
    </row>
    <row r="17" spans="1:13" x14ac:dyDescent="0.25">
      <c r="A17" s="7"/>
      <c r="B17" s="20" t="s">
        <v>14</v>
      </c>
      <c r="C17" s="30">
        <v>240746</v>
      </c>
      <c r="D17" s="14">
        <f t="shared" si="5"/>
        <v>328</v>
      </c>
      <c r="E17" s="21">
        <f t="shared" si="2"/>
        <v>1.3624317745673865E-3</v>
      </c>
      <c r="F17" s="16">
        <v>0</v>
      </c>
      <c r="G17" s="17">
        <f t="shared" si="3"/>
        <v>328</v>
      </c>
      <c r="H17" s="18">
        <f t="shared" si="0"/>
        <v>1.0768042148288475E-2</v>
      </c>
      <c r="I17" s="18">
        <f t="shared" si="0"/>
        <v>1.5151205377468946E-2</v>
      </c>
      <c r="J17" s="18">
        <f t="shared" si="0"/>
        <v>2.3586633254720414E-2</v>
      </c>
      <c r="K17" s="18">
        <f t="shared" si="0"/>
        <v>3.2466868666004886E-2</v>
      </c>
      <c r="L17" s="18">
        <f t="shared" si="0"/>
        <v>4.328915822133985E-2</v>
      </c>
      <c r="M17" s="19">
        <f t="shared" si="0"/>
        <v>5.4111447776674808E-2</v>
      </c>
    </row>
    <row r="18" spans="1:13" x14ac:dyDescent="0.25">
      <c r="A18" s="7"/>
      <c r="B18" s="20" t="s">
        <v>15</v>
      </c>
      <c r="C18" s="14">
        <v>552874</v>
      </c>
      <c r="D18" s="14">
        <f t="shared" si="5"/>
        <v>753</v>
      </c>
      <c r="E18" s="21">
        <f t="shared" si="2"/>
        <v>1.3619739759872956E-3</v>
      </c>
      <c r="F18" s="16">
        <v>0</v>
      </c>
      <c r="G18" s="17">
        <f t="shared" si="3"/>
        <v>753</v>
      </c>
      <c r="H18" s="18">
        <f t="shared" si="0"/>
        <v>7.1068341498494343E-3</v>
      </c>
      <c r="I18" s="18">
        <f t="shared" si="0"/>
        <v>9.9996918943239289E-3</v>
      </c>
      <c r="J18" s="18">
        <f t="shared" si="0"/>
        <v>1.5567016583536004E-2</v>
      </c>
      <c r="K18" s="18">
        <f t="shared" si="0"/>
        <v>2.1427911202122708E-2</v>
      </c>
      <c r="L18" s="18">
        <f t="shared" si="0"/>
        <v>2.8570548269496943E-2</v>
      </c>
      <c r="M18" s="19">
        <f t="shared" si="0"/>
        <v>3.5713185336871171E-2</v>
      </c>
    </row>
    <row r="19" spans="1:13" x14ac:dyDescent="0.25">
      <c r="A19" s="7"/>
      <c r="B19" s="22" t="s">
        <v>35</v>
      </c>
      <c r="C19" s="23">
        <f>SUM(C16:C18)</f>
        <v>956259</v>
      </c>
      <c r="D19" s="24">
        <f>SUM(D16:D18)</f>
        <v>1303</v>
      </c>
      <c r="E19" s="25">
        <f t="shared" si="2"/>
        <v>1.3626015545997476E-3</v>
      </c>
      <c r="F19" s="26">
        <f>SUM(F16:F18)</f>
        <v>0</v>
      </c>
      <c r="G19" s="27">
        <f t="shared" si="3"/>
        <v>1303</v>
      </c>
      <c r="H19" s="28">
        <f t="shared" si="0"/>
        <v>5.4025831631726107E-3</v>
      </c>
      <c r="I19" s="28">
        <f t="shared" si="0"/>
        <v>7.601720530699684E-3</v>
      </c>
      <c r="J19" s="28">
        <f t="shared" si="0"/>
        <v>1.1833975567985109E-2</v>
      </c>
      <c r="K19" s="28">
        <f t="shared" si="0"/>
        <v>1.628940113721361E-2</v>
      </c>
      <c r="L19" s="28">
        <f t="shared" si="0"/>
        <v>2.1719201516284814E-2</v>
      </c>
      <c r="M19" s="29">
        <f t="shared" si="0"/>
        <v>2.7149001895356014E-2</v>
      </c>
    </row>
    <row r="20" spans="1:13" x14ac:dyDescent="0.25">
      <c r="A20" s="7"/>
      <c r="B20" s="20" t="s">
        <v>16</v>
      </c>
      <c r="C20" s="30">
        <v>332234</v>
      </c>
      <c r="D20" s="14">
        <f t="shared" ref="D20:D21" si="6">ROUND(C20*(10000-$D$39)/($C$40-$C$39),0)</f>
        <v>453</v>
      </c>
      <c r="E20" s="21">
        <f t="shared" si="2"/>
        <v>1.363496812487584E-3</v>
      </c>
      <c r="F20" s="16">
        <v>0</v>
      </c>
      <c r="G20" s="17">
        <f>F20+D20</f>
        <v>453</v>
      </c>
      <c r="H20" s="18">
        <f t="shared" si="0"/>
        <v>9.1627232135834888E-3</v>
      </c>
      <c r="I20" s="18">
        <f t="shared" si="0"/>
        <v>1.289243664856674E-2</v>
      </c>
      <c r="J20" s="18">
        <f t="shared" si="0"/>
        <v>2.007029588825094E-2</v>
      </c>
      <c r="K20" s="18">
        <f t="shared" si="0"/>
        <v>2.7626649961214448E-2</v>
      </c>
      <c r="L20" s="18">
        <f t="shared" si="0"/>
        <v>3.6835533281619266E-2</v>
      </c>
      <c r="M20" s="19">
        <f t="shared" si="0"/>
        <v>4.6044416602024074E-2</v>
      </c>
    </row>
    <row r="21" spans="1:13" x14ac:dyDescent="0.25">
      <c r="A21" s="7"/>
      <c r="B21" s="20" t="s">
        <v>17</v>
      </c>
      <c r="C21" s="14">
        <v>900522</v>
      </c>
      <c r="D21" s="14">
        <f t="shared" si="6"/>
        <v>1227</v>
      </c>
      <c r="E21" s="21">
        <f t="shared" si="2"/>
        <v>1.3625430583594849E-3</v>
      </c>
      <c r="F21" s="16">
        <v>0</v>
      </c>
      <c r="G21" s="17">
        <f>F21+D21</f>
        <v>1227</v>
      </c>
      <c r="H21" s="18">
        <f>1.96*SQRT(H$5*(1-H$5)/$G21)</f>
        <v>5.5673866958409575E-3</v>
      </c>
      <c r="I21" s="18">
        <f t="shared" si="0"/>
        <v>7.8336078260876785E-3</v>
      </c>
      <c r="J21" s="18">
        <f t="shared" si="0"/>
        <v>1.2194966027587691E-2</v>
      </c>
      <c r="K21" s="18">
        <f t="shared" si="0"/>
        <v>1.67863024844736E-2</v>
      </c>
      <c r="L21" s="18">
        <f t="shared" si="0"/>
        <v>2.2381736645964798E-2</v>
      </c>
      <c r="M21" s="19">
        <f t="shared" si="0"/>
        <v>2.7977170807455997E-2</v>
      </c>
    </row>
    <row r="22" spans="1:13" x14ac:dyDescent="0.25">
      <c r="A22" s="7"/>
      <c r="B22" s="22" t="s">
        <v>36</v>
      </c>
      <c r="C22" s="23">
        <f>SUM(C20:C21)</f>
        <v>1232756</v>
      </c>
      <c r="D22" s="24">
        <f>SUM(D20:D21)</f>
        <v>1680</v>
      </c>
      <c r="E22" s="25">
        <f t="shared" si="2"/>
        <v>1.362800099938674E-3</v>
      </c>
      <c r="F22" s="26">
        <f>SUM(F20)</f>
        <v>0</v>
      </c>
      <c r="G22" s="27">
        <f t="shared" si="3"/>
        <v>1680</v>
      </c>
      <c r="H22" s="28">
        <f t="shared" si="0"/>
        <v>4.7579407310306002E-3</v>
      </c>
      <c r="I22" s="28">
        <f t="shared" si="0"/>
        <v>6.6946745004269372E-3</v>
      </c>
      <c r="J22" s="28">
        <f t="shared" si="0"/>
        <v>1.0421932002592737E-2</v>
      </c>
      <c r="K22" s="28">
        <f t="shared" si="0"/>
        <v>1.4345731072343439E-2</v>
      </c>
      <c r="L22" s="28">
        <f t="shared" si="0"/>
        <v>1.9127641429791249E-2</v>
      </c>
      <c r="M22" s="29">
        <f t="shared" si="0"/>
        <v>2.3909551787239067E-2</v>
      </c>
    </row>
    <row r="23" spans="1:13" x14ac:dyDescent="0.25">
      <c r="A23" s="7"/>
      <c r="B23" s="20" t="s">
        <v>18</v>
      </c>
      <c r="C23" s="30">
        <v>33663</v>
      </c>
      <c r="D23" s="14">
        <f t="shared" ref="D23:D29" si="7">ROUND(C23*(10000-$D$39)/($C$40-$C$39),0)</f>
        <v>46</v>
      </c>
      <c r="E23" s="21">
        <f t="shared" si="2"/>
        <v>1.3664854588123459E-3</v>
      </c>
      <c r="F23" s="16">
        <v>0</v>
      </c>
      <c r="G23" s="17">
        <f t="shared" si="3"/>
        <v>46</v>
      </c>
      <c r="H23" s="18">
        <f t="shared" ref="H23:M38" si="8">1.96*SQRT(H$5*(1-H$5)/$G23)</f>
        <v>2.8753767239003355E-2</v>
      </c>
      <c r="I23" s="18">
        <f t="shared" si="8"/>
        <v>4.0458072768903772E-2</v>
      </c>
      <c r="J23" s="18">
        <f t="shared" si="8"/>
        <v>6.2983089517880841E-2</v>
      </c>
      <c r="K23" s="18">
        <f t="shared" si="8"/>
        <v>8.6695870219079513E-2</v>
      </c>
      <c r="L23" s="18">
        <f t="shared" si="8"/>
        <v>0.11559449362543936</v>
      </c>
      <c r="M23" s="19">
        <f t="shared" si="8"/>
        <v>0.14449311703179918</v>
      </c>
    </row>
    <row r="24" spans="1:13" x14ac:dyDescent="0.25">
      <c r="A24" s="7"/>
      <c r="B24" s="20" t="s">
        <v>19</v>
      </c>
      <c r="C24" s="31">
        <v>13165</v>
      </c>
      <c r="D24" s="14">
        <f t="shared" si="7"/>
        <v>18</v>
      </c>
      <c r="E24" s="21">
        <f t="shared" si="2"/>
        <v>1.3672616786935055E-3</v>
      </c>
      <c r="F24" s="16">
        <v>0</v>
      </c>
      <c r="G24" s="17">
        <f t="shared" si="3"/>
        <v>18</v>
      </c>
      <c r="H24" s="18">
        <f t="shared" si="8"/>
        <v>4.5966074446269607E-2</v>
      </c>
      <c r="I24" s="18">
        <f t="shared" si="8"/>
        <v>6.4676700252529543E-2</v>
      </c>
      <c r="J24" s="18">
        <f t="shared" si="8"/>
        <v>0.10068542871515995</v>
      </c>
      <c r="K24" s="18">
        <f t="shared" si="8"/>
        <v>0.13859292911256335</v>
      </c>
      <c r="L24" s="18">
        <f t="shared" si="8"/>
        <v>0.18479057215008443</v>
      </c>
      <c r="M24" s="19">
        <f t="shared" si="8"/>
        <v>0.23098821518760551</v>
      </c>
    </row>
    <row r="25" spans="1:13" x14ac:dyDescent="0.25">
      <c r="A25" s="7"/>
      <c r="B25" s="20" t="s">
        <v>20</v>
      </c>
      <c r="C25" s="31">
        <v>45885</v>
      </c>
      <c r="D25" s="14">
        <f t="shared" si="7"/>
        <v>63</v>
      </c>
      <c r="E25" s="21">
        <f t="shared" si="2"/>
        <v>1.3729977116704805E-3</v>
      </c>
      <c r="F25" s="16">
        <v>0</v>
      </c>
      <c r="G25" s="17">
        <f t="shared" si="3"/>
        <v>63</v>
      </c>
      <c r="H25" s="18">
        <f t="shared" si="8"/>
        <v>2.4569900284697944E-2</v>
      </c>
      <c r="I25" s="18">
        <f t="shared" si="8"/>
        <v>3.4571150464577316E-2</v>
      </c>
      <c r="J25" s="18">
        <f t="shared" si="8"/>
        <v>5.3818625441797045E-2</v>
      </c>
      <c r="K25" s="18">
        <f t="shared" si="8"/>
        <v>7.4081036709808548E-2</v>
      </c>
      <c r="L25" s="18">
        <f t="shared" si="8"/>
        <v>9.877471561307806E-2</v>
      </c>
      <c r="M25" s="19">
        <f t="shared" si="8"/>
        <v>0.12346839451634757</v>
      </c>
    </row>
    <row r="26" spans="1:13" x14ac:dyDescent="0.25">
      <c r="A26" s="7"/>
      <c r="B26" s="20" t="s">
        <v>21</v>
      </c>
      <c r="C26" s="31">
        <v>68055</v>
      </c>
      <c r="D26" s="14">
        <f t="shared" si="7"/>
        <v>93</v>
      </c>
      <c r="E26" s="21">
        <f>D26/C26</f>
        <v>1.3665417676878996E-3</v>
      </c>
      <c r="F26" s="16">
        <v>0</v>
      </c>
      <c r="G26" s="17">
        <f>F26+D26</f>
        <v>93</v>
      </c>
      <c r="H26" s="18">
        <f t="shared" si="8"/>
        <v>2.0222376619206561E-2</v>
      </c>
      <c r="I26" s="18">
        <f t="shared" si="8"/>
        <v>2.8453954503402868E-2</v>
      </c>
      <c r="J26" s="18">
        <f t="shared" si="8"/>
        <v>4.4295682937298984E-2</v>
      </c>
      <c r="K26" s="18">
        <f t="shared" si="8"/>
        <v>6.0972759650149012E-2</v>
      </c>
      <c r="L26" s="18">
        <f t="shared" si="8"/>
        <v>8.1297012866865359E-2</v>
      </c>
      <c r="M26" s="19">
        <f t="shared" si="8"/>
        <v>0.10162126608358167</v>
      </c>
    </row>
    <row r="27" spans="1:13" x14ac:dyDescent="0.25">
      <c r="A27" s="7"/>
      <c r="B27" s="20" t="s">
        <v>22</v>
      </c>
      <c r="C27" s="31">
        <v>168491</v>
      </c>
      <c r="D27" s="14">
        <f t="shared" si="7"/>
        <v>230</v>
      </c>
      <c r="E27" s="21">
        <f t="shared" si="2"/>
        <v>1.3650580743185096E-3</v>
      </c>
      <c r="F27" s="16">
        <v>0</v>
      </c>
      <c r="G27" s="17">
        <f t="shared" si="3"/>
        <v>230</v>
      </c>
      <c r="H27" s="18">
        <f t="shared" si="8"/>
        <v>1.2859075631123588E-2</v>
      </c>
      <c r="I27" s="18">
        <f t="shared" si="8"/>
        <v>1.8093400189980395E-2</v>
      </c>
      <c r="J27" s="18">
        <f t="shared" si="8"/>
        <v>2.8166893918987201E-2</v>
      </c>
      <c r="K27" s="18">
        <f t="shared" si="8"/>
        <v>3.8771571835672279E-2</v>
      </c>
      <c r="L27" s="18">
        <f t="shared" si="8"/>
        <v>5.169542911422971E-2</v>
      </c>
      <c r="M27" s="19">
        <f t="shared" si="8"/>
        <v>6.461928639278712E-2</v>
      </c>
    </row>
    <row r="28" spans="1:13" x14ac:dyDescent="0.25">
      <c r="A28" s="7"/>
      <c r="B28" s="20" t="s">
        <v>23</v>
      </c>
      <c r="C28" s="31">
        <v>226181</v>
      </c>
      <c r="D28" s="14">
        <f t="shared" si="7"/>
        <v>308</v>
      </c>
      <c r="E28" s="21">
        <f t="shared" si="2"/>
        <v>1.3617412603180638E-3</v>
      </c>
      <c r="F28" s="16">
        <v>0</v>
      </c>
      <c r="G28" s="17">
        <f t="shared" si="3"/>
        <v>308</v>
      </c>
      <c r="H28" s="18">
        <f t="shared" si="8"/>
        <v>1.111215550647128E-2</v>
      </c>
      <c r="I28" s="18">
        <f t="shared" si="8"/>
        <v>1.5635391090262327E-2</v>
      </c>
      <c r="J28" s="18">
        <f t="shared" si="8"/>
        <v>2.4340389180424901E-2</v>
      </c>
      <c r="K28" s="18">
        <f t="shared" si="8"/>
        <v>3.3504409479133558E-2</v>
      </c>
      <c r="L28" s="18">
        <f t="shared" si="8"/>
        <v>4.4672545972178075E-2</v>
      </c>
      <c r="M28" s="19">
        <f t="shared" si="8"/>
        <v>5.5840682465222592E-2</v>
      </c>
    </row>
    <row r="29" spans="1:13" x14ac:dyDescent="0.25">
      <c r="A29" s="7"/>
      <c r="B29" s="20" t="s">
        <v>24</v>
      </c>
      <c r="C29" s="14">
        <v>417818</v>
      </c>
      <c r="D29" s="14">
        <f t="shared" si="7"/>
        <v>569</v>
      </c>
      <c r="E29" s="21">
        <f t="shared" si="2"/>
        <v>1.3618369720787521E-3</v>
      </c>
      <c r="F29" s="16">
        <v>0</v>
      </c>
      <c r="G29" s="17">
        <f t="shared" si="3"/>
        <v>569</v>
      </c>
      <c r="H29" s="18">
        <f t="shared" si="8"/>
        <v>8.1755604764254964E-3</v>
      </c>
      <c r="I29" s="18">
        <f t="shared" si="8"/>
        <v>1.1503446415644741E-2</v>
      </c>
      <c r="J29" s="18">
        <f t="shared" si="8"/>
        <v>1.7907985867225217E-2</v>
      </c>
      <c r="K29" s="18">
        <f t="shared" si="8"/>
        <v>2.4650242319238732E-2</v>
      </c>
      <c r="L29" s="18">
        <f t="shared" si="8"/>
        <v>3.2866989758984978E-2</v>
      </c>
      <c r="M29" s="19">
        <f t="shared" si="8"/>
        <v>4.1083737198731214E-2</v>
      </c>
    </row>
    <row r="30" spans="1:13" x14ac:dyDescent="0.25">
      <c r="A30" s="7"/>
      <c r="B30" s="22" t="s">
        <v>37</v>
      </c>
      <c r="C30" s="23">
        <f>SUM(C23:C29)</f>
        <v>973258</v>
      </c>
      <c r="D30" s="24">
        <f>SUM(D23:D29)</f>
        <v>1327</v>
      </c>
      <c r="E30" s="25">
        <f t="shared" si="2"/>
        <v>1.3634616925830561E-3</v>
      </c>
      <c r="F30" s="26">
        <f>SUM(F23:F29)</f>
        <v>0</v>
      </c>
      <c r="G30" s="27">
        <f t="shared" si="3"/>
        <v>1327</v>
      </c>
      <c r="H30" s="28">
        <f t="shared" si="8"/>
        <v>5.3535049333674903E-3</v>
      </c>
      <c r="I30" s="28">
        <f t="shared" si="8"/>
        <v>7.5326648630955062E-3</v>
      </c>
      <c r="J30" s="28">
        <f t="shared" si="8"/>
        <v>1.1726473183497482E-2</v>
      </c>
      <c r="K30" s="28">
        <f t="shared" si="8"/>
        <v>1.6141424706633229E-2</v>
      </c>
      <c r="L30" s="28">
        <f t="shared" si="8"/>
        <v>2.1521899608844305E-2</v>
      </c>
      <c r="M30" s="29">
        <f t="shared" si="8"/>
        <v>2.6902374511055378E-2</v>
      </c>
    </row>
    <row r="31" spans="1:13" x14ac:dyDescent="0.25">
      <c r="A31" s="7"/>
      <c r="B31" s="20" t="s">
        <v>25</v>
      </c>
      <c r="C31" s="30">
        <v>29976</v>
      </c>
      <c r="D31" s="14">
        <f t="shared" ref="D31:D36" si="9">ROUND(C31*(10000-$D$39)/($C$40-$C$39),0)</f>
        <v>41</v>
      </c>
      <c r="E31" s="21">
        <f t="shared" si="2"/>
        <v>1.3677608753669603E-3</v>
      </c>
      <c r="F31" s="16">
        <v>0</v>
      </c>
      <c r="G31" s="17">
        <f t="shared" si="3"/>
        <v>41</v>
      </c>
      <c r="H31" s="18">
        <f t="shared" si="8"/>
        <v>3.045662249262936E-2</v>
      </c>
      <c r="I31" s="18">
        <f t="shared" si="8"/>
        <v>4.2854080262233508E-2</v>
      </c>
      <c r="J31" s="18">
        <f t="shared" si="8"/>
        <v>6.671307327909172E-2</v>
      </c>
      <c r="K31" s="18">
        <f t="shared" si="8"/>
        <v>9.1830171990500364E-2</v>
      </c>
      <c r="L31" s="18">
        <f t="shared" si="8"/>
        <v>0.12244022932066717</v>
      </c>
      <c r="M31" s="19">
        <f t="shared" si="8"/>
        <v>0.15305028665083395</v>
      </c>
    </row>
    <row r="32" spans="1:13" x14ac:dyDescent="0.25">
      <c r="A32" s="7"/>
      <c r="B32" s="20" t="s">
        <v>26</v>
      </c>
      <c r="C32" s="31">
        <v>31132</v>
      </c>
      <c r="D32" s="14">
        <f t="shared" si="9"/>
        <v>42</v>
      </c>
      <c r="E32" s="21">
        <f t="shared" si="2"/>
        <v>1.3490941796222536E-3</v>
      </c>
      <c r="F32" s="16">
        <v>0</v>
      </c>
      <c r="G32" s="17">
        <f t="shared" si="3"/>
        <v>42</v>
      </c>
      <c r="H32" s="18">
        <f t="shared" si="8"/>
        <v>3.0091859364286547E-2</v>
      </c>
      <c r="I32" s="18">
        <f t="shared" si="8"/>
        <v>4.2340839229598019E-2</v>
      </c>
      <c r="J32" s="18">
        <f t="shared" si="8"/>
        <v>6.591408549518582E-2</v>
      </c>
      <c r="K32" s="18">
        <f t="shared" si="8"/>
        <v>9.073036977771004E-2</v>
      </c>
      <c r="L32" s="18">
        <f t="shared" si="8"/>
        <v>0.12097382637028006</v>
      </c>
      <c r="M32" s="19">
        <f t="shared" si="8"/>
        <v>0.15121728296285006</v>
      </c>
    </row>
    <row r="33" spans="1:13" x14ac:dyDescent="0.25">
      <c r="A33" s="7"/>
      <c r="B33" s="20" t="s">
        <v>27</v>
      </c>
      <c r="C33" s="31">
        <v>36065</v>
      </c>
      <c r="D33" s="14">
        <f t="shared" si="9"/>
        <v>49</v>
      </c>
      <c r="E33" s="21">
        <f>D33/C33</f>
        <v>1.3586579786496603E-3</v>
      </c>
      <c r="F33" s="16">
        <v>0</v>
      </c>
      <c r="G33" s="17">
        <f>F33+D33</f>
        <v>49</v>
      </c>
      <c r="H33" s="18">
        <f t="shared" si="8"/>
        <v>2.785964823898536E-2</v>
      </c>
      <c r="I33" s="18">
        <f t="shared" si="8"/>
        <v>3.9199999999999999E-2</v>
      </c>
      <c r="J33" s="18">
        <f t="shared" si="8"/>
        <v>6.102458520956943E-2</v>
      </c>
      <c r="K33" s="18">
        <f t="shared" si="8"/>
        <v>8.4000000000000005E-2</v>
      </c>
      <c r="L33" s="18">
        <f t="shared" si="8"/>
        <v>0.112</v>
      </c>
      <c r="M33" s="19">
        <f t="shared" si="8"/>
        <v>0.13999999999999999</v>
      </c>
    </row>
    <row r="34" spans="1:13" x14ac:dyDescent="0.25">
      <c r="A34" s="7"/>
      <c r="B34" s="20" t="s">
        <v>28</v>
      </c>
      <c r="C34" s="31">
        <v>102881</v>
      </c>
      <c r="D34" s="14">
        <f t="shared" si="9"/>
        <v>140</v>
      </c>
      <c r="E34" s="21">
        <f t="shared" si="2"/>
        <v>1.3607954821589993E-3</v>
      </c>
      <c r="F34" s="16">
        <v>0</v>
      </c>
      <c r="G34" s="17">
        <f t="shared" si="3"/>
        <v>140</v>
      </c>
      <c r="H34" s="18">
        <f t="shared" si="8"/>
        <v>1.6481990171092809E-2</v>
      </c>
      <c r="I34" s="18">
        <f t="shared" si="8"/>
        <v>2.3191032749750495E-2</v>
      </c>
      <c r="J34" s="18">
        <f t="shared" si="8"/>
        <v>3.6102631483037356E-2</v>
      </c>
      <c r="K34" s="18">
        <f t="shared" si="8"/>
        <v>4.9695070178036781E-2</v>
      </c>
      <c r="L34" s="18">
        <f t="shared" si="8"/>
        <v>6.6260093570715703E-2</v>
      </c>
      <c r="M34" s="19">
        <f t="shared" si="8"/>
        <v>8.2825116963394618E-2</v>
      </c>
    </row>
    <row r="35" spans="1:13" x14ac:dyDescent="0.25">
      <c r="A35" s="7"/>
      <c r="B35" s="20" t="s">
        <v>29</v>
      </c>
      <c r="C35" s="31">
        <v>130385</v>
      </c>
      <c r="D35" s="14">
        <f t="shared" si="9"/>
        <v>178</v>
      </c>
      <c r="E35" s="21">
        <f t="shared" si="2"/>
        <v>1.3651877133105802E-3</v>
      </c>
      <c r="F35" s="16">
        <v>0</v>
      </c>
      <c r="G35" s="17">
        <f t="shared" si="3"/>
        <v>178</v>
      </c>
      <c r="H35" s="18">
        <f t="shared" si="8"/>
        <v>1.4617182439578092E-2</v>
      </c>
      <c r="I35" s="18">
        <f t="shared" si="8"/>
        <v>2.0567149546046437E-2</v>
      </c>
      <c r="J35" s="18">
        <f t="shared" si="8"/>
        <v>3.2017902295680314E-2</v>
      </c>
      <c r="K35" s="18">
        <f t="shared" si="8"/>
        <v>4.4072463312956653E-2</v>
      </c>
      <c r="L35" s="18">
        <f t="shared" si="8"/>
        <v>5.8763284417275539E-2</v>
      </c>
      <c r="M35" s="19">
        <f t="shared" si="8"/>
        <v>7.3454105521594412E-2</v>
      </c>
    </row>
    <row r="36" spans="1:13" x14ac:dyDescent="0.25">
      <c r="A36" s="7"/>
      <c r="B36" s="20" t="s">
        <v>30</v>
      </c>
      <c r="C36" s="30">
        <v>334366</v>
      </c>
      <c r="D36" s="14">
        <f t="shared" si="9"/>
        <v>456</v>
      </c>
      <c r="E36" s="21">
        <f t="shared" si="2"/>
        <v>1.3637750249726349E-3</v>
      </c>
      <c r="F36" s="32">
        <v>0</v>
      </c>
      <c r="G36" s="17">
        <f t="shared" si="3"/>
        <v>456</v>
      </c>
      <c r="H36" s="18">
        <f t="shared" si="8"/>
        <v>9.1325329397017145E-3</v>
      </c>
      <c r="I36" s="18">
        <f t="shared" si="8"/>
        <v>1.284995733490084E-2</v>
      </c>
      <c r="J36" s="18">
        <f t="shared" si="8"/>
        <v>2.0004166232729288E-2</v>
      </c>
      <c r="K36" s="18">
        <f t="shared" si="8"/>
        <v>2.7535622860501804E-2</v>
      </c>
      <c r="L36" s="18">
        <f t="shared" si="8"/>
        <v>3.6714163814002408E-2</v>
      </c>
      <c r="M36" s="19">
        <f t="shared" si="8"/>
        <v>4.5892704767503005E-2</v>
      </c>
    </row>
    <row r="37" spans="1:13" x14ac:dyDescent="0.25">
      <c r="A37" s="7"/>
      <c r="B37" s="22" t="s">
        <v>38</v>
      </c>
      <c r="C37" s="23">
        <f>SUM(C31:C36)</f>
        <v>664805</v>
      </c>
      <c r="D37" s="24">
        <f>SUM(D31:D36)</f>
        <v>906</v>
      </c>
      <c r="E37" s="25">
        <f t="shared" si="2"/>
        <v>1.3628056347349976E-3</v>
      </c>
      <c r="F37" s="26">
        <f>SUM(F31:F36)</f>
        <v>0</v>
      </c>
      <c r="G37" s="27">
        <f t="shared" si="3"/>
        <v>906</v>
      </c>
      <c r="H37" s="28">
        <f t="shared" si="8"/>
        <v>6.4790237184602795E-3</v>
      </c>
      <c r="I37" s="28">
        <f t="shared" si="8"/>
        <v>9.1163293802195098E-3</v>
      </c>
      <c r="J37" s="28">
        <f t="shared" si="8"/>
        <v>1.4191842323002721E-2</v>
      </c>
      <c r="K37" s="28">
        <f t="shared" si="8"/>
        <v>1.9534991529041805E-2</v>
      </c>
      <c r="L37" s="28">
        <f t="shared" si="8"/>
        <v>2.6046655372055742E-2</v>
      </c>
      <c r="M37" s="29">
        <f t="shared" si="8"/>
        <v>3.2558319215069673E-2</v>
      </c>
    </row>
    <row r="38" spans="1:13" x14ac:dyDescent="0.25">
      <c r="A38" s="7"/>
      <c r="B38" s="20" t="s">
        <v>31</v>
      </c>
      <c r="C38" s="30">
        <v>301087</v>
      </c>
      <c r="D38" s="14">
        <v>906</v>
      </c>
      <c r="E38" s="21">
        <f t="shared" si="2"/>
        <v>3.0090970383975396E-3</v>
      </c>
      <c r="F38" s="16">
        <v>0</v>
      </c>
      <c r="G38" s="17">
        <f t="shared" si="3"/>
        <v>906</v>
      </c>
      <c r="H38" s="18">
        <f t="shared" si="8"/>
        <v>6.4790237184602795E-3</v>
      </c>
      <c r="I38" s="18">
        <f t="shared" si="8"/>
        <v>9.1163293802195098E-3</v>
      </c>
      <c r="J38" s="18">
        <f t="shared" si="8"/>
        <v>1.4191842323002721E-2</v>
      </c>
      <c r="K38" s="18">
        <f t="shared" si="8"/>
        <v>1.9534991529041805E-2</v>
      </c>
      <c r="L38" s="18">
        <f t="shared" si="8"/>
        <v>2.6046655372055742E-2</v>
      </c>
      <c r="M38" s="19">
        <f t="shared" si="8"/>
        <v>3.2558319215069673E-2</v>
      </c>
    </row>
    <row r="39" spans="1:13" ht="15.6" thickBot="1" x14ac:dyDescent="0.3">
      <c r="A39" s="7"/>
      <c r="B39" s="33" t="s">
        <v>39</v>
      </c>
      <c r="C39" s="34">
        <f>SUM(C38)</f>
        <v>301087</v>
      </c>
      <c r="D39" s="35">
        <f>SUM(D38)</f>
        <v>906</v>
      </c>
      <c r="E39" s="36">
        <f t="shared" si="2"/>
        <v>3.0090970383975396E-3</v>
      </c>
      <c r="F39" s="37">
        <f>SUM(F38)</f>
        <v>0</v>
      </c>
      <c r="G39" s="38">
        <f t="shared" si="3"/>
        <v>906</v>
      </c>
      <c r="H39" s="39">
        <f t="shared" ref="H39:M40" si="10">1.96*SQRT(H$5*(1-H$5)/$G39)</f>
        <v>6.4790237184602795E-3</v>
      </c>
      <c r="I39" s="39">
        <f t="shared" si="10"/>
        <v>9.1163293802195098E-3</v>
      </c>
      <c r="J39" s="39">
        <f t="shared" si="10"/>
        <v>1.4191842323002721E-2</v>
      </c>
      <c r="K39" s="39">
        <f t="shared" si="10"/>
        <v>1.9534991529041805E-2</v>
      </c>
      <c r="L39" s="39">
        <f t="shared" si="10"/>
        <v>2.6046655372055742E-2</v>
      </c>
      <c r="M39" s="40">
        <f t="shared" si="10"/>
        <v>3.2558319215069673E-2</v>
      </c>
    </row>
    <row r="40" spans="1:13" ht="15.6" thickBot="1" x14ac:dyDescent="0.3">
      <c r="A40" s="7"/>
      <c r="B40" s="41" t="s">
        <v>40</v>
      </c>
      <c r="C40" s="42">
        <f>SUM(C39,C37,C30,C22,C19,C15,C9)</f>
        <v>6974061</v>
      </c>
      <c r="D40" s="43">
        <v>10000</v>
      </c>
      <c r="E40" s="44">
        <f t="shared" si="2"/>
        <v>1.4338847910851367E-3</v>
      </c>
      <c r="F40" s="45">
        <f>F9+F15+F19+F22+F30+F37+F39</f>
        <v>0</v>
      </c>
      <c r="G40" s="43">
        <f t="shared" si="3"/>
        <v>10000</v>
      </c>
      <c r="H40" s="46">
        <f t="shared" si="10"/>
        <v>1.950175376728975E-3</v>
      </c>
      <c r="I40" s="46">
        <f t="shared" si="10"/>
        <v>2.7439999999999999E-3</v>
      </c>
      <c r="J40" s="46">
        <f t="shared" si="10"/>
        <v>4.2717209646698602E-3</v>
      </c>
      <c r="K40" s="46">
        <f t="shared" si="10"/>
        <v>5.8799999999999998E-3</v>
      </c>
      <c r="L40" s="46">
        <f t="shared" si="10"/>
        <v>7.8399999999999997E-3</v>
      </c>
      <c r="M40" s="47">
        <f t="shared" si="10"/>
        <v>9.7999999999999997E-3</v>
      </c>
    </row>
    <row r="41" spans="1:13" x14ac:dyDescent="0.25">
      <c r="A41" s="7"/>
      <c r="B41" s="1"/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 x14ac:dyDescent="0.25">
      <c r="A42" s="7"/>
      <c r="B42" s="8"/>
      <c r="C42" s="48" t="s">
        <v>41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12.75" customHeight="1" x14ac:dyDescent="0.25">
      <c r="A43" s="7"/>
      <c r="B43" s="48" t="s">
        <v>45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3" ht="12.75" customHeight="1" x14ac:dyDescent="0.25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 x14ac:dyDescent="0.25">
      <c r="A45" s="7"/>
      <c r="B45" s="6" t="s">
        <v>46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2.75" customHeight="1" x14ac:dyDescent="0.25">
      <c r="A46" s="7"/>
      <c r="B46" s="6" t="s">
        <v>47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2.75" customHeight="1" x14ac:dyDescent="0.25"/>
    <row r="48" spans="1:13" ht="12.75" customHeight="1" x14ac:dyDescent="0.25"/>
  </sheetData>
  <sheetProtection algorithmName="SHA-512" hashValue="8nOaQmaIWr4xi66F6hhDSCWOUOGHsZi6KM+VDwtKbNmb0/q7vcrt0nue00wrPl28s+yX7BF1wTojAU2VnGDYHg==" saltValue="u+m3Ah24SydcaeOaN6x3vQ==" spinCount="100000" sheet="1" objects="1" scenarios="1" formatCells="0" formatColumns="0" formatRows="0" insertColumns="0" insertRows="0" insertHyperlinks="0" deleteColumns="0" deleteRows="0" sort="0" autoFilter="0" pivotTables="0"/>
  <mergeCells count="9">
    <mergeCell ref="C42:M42"/>
    <mergeCell ref="B43:M43"/>
    <mergeCell ref="B2:M2"/>
    <mergeCell ref="B4:B5"/>
    <mergeCell ref="C4:C5"/>
    <mergeCell ref="D4:E4"/>
    <mergeCell ref="F4:F5"/>
    <mergeCell ref="G4:G5"/>
    <mergeCell ref="H4:M4"/>
  </mergeCells>
  <conditionalFormatting sqref="B42 H6:M40">
    <cfRule type="expression" dxfId="0" priority="1" stopIfTrue="1">
      <formula>AND($G6&lt;400)</formula>
    </cfRule>
  </conditionalFormatting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cc-f-01.08.01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U80735507</dc:creator>
  <cp:lastModifiedBy>Abu Baker Ishoak BFS</cp:lastModifiedBy>
  <dcterms:created xsi:type="dcterms:W3CDTF">2017-02-22T09:41:20Z</dcterms:created>
  <dcterms:modified xsi:type="dcterms:W3CDTF">2017-08-24T06:16:36Z</dcterms:modified>
</cp:coreProperties>
</file>