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Q:\BB\BILD-P\40_Pers-Fin\04 HS Finanzen\Diffusion\HES\2024\Tableaux finances\Prep\"/>
    </mc:Choice>
  </mc:AlternateContent>
  <xr:revisionPtr revIDLastSave="0" documentId="13_ncr:1_{26A870D7-4290-45E6-9319-1C2F531D489E}" xr6:coauthVersionLast="47" xr6:coauthVersionMax="47" xr10:uidLastSave="{00000000-0000-0000-0000-000000000000}"/>
  <bookViews>
    <workbookView xWindow="30375" yWindow="1245" windowWidth="21600" windowHeight="11175" tabRatio="858" xr2:uid="{00000000-000D-0000-FFFF-FFFF00000000}"/>
  </bookViews>
  <sheets>
    <sheet name="Contenu" sheetId="27" r:id="rId1"/>
    <sheet name="Définitions et lacunes" sheetId="28" r:id="rId2"/>
    <sheet name="Tab 1a" sheetId="26" r:id="rId3"/>
    <sheet name="Tab 1b" sheetId="25" r:id="rId4"/>
    <sheet name="Tab 2a" sheetId="21" r:id="rId5"/>
    <sheet name="Tab 2b" sheetId="47" r:id="rId6"/>
    <sheet name="Tab 3" sheetId="50" r:id="rId7"/>
    <sheet name="Tab 4" sheetId="15" r:id="rId8"/>
    <sheet name="Tab 5" sheetId="14" r:id="rId9"/>
    <sheet name="Tab 6" sheetId="10" r:id="rId10"/>
    <sheet name="Tab 7" sheetId="9" r:id="rId11"/>
    <sheet name="Tab 8" sheetId="7" r:id="rId12"/>
    <sheet name="Tab 9" sheetId="34" r:id="rId13"/>
    <sheet name="Tab 10" sheetId="6" r:id="rId14"/>
    <sheet name="Tab 11" sheetId="5" r:id="rId15"/>
    <sheet name="Méthodes et précisions" sheetId="46" r:id="rId16"/>
    <sheet name="Tab 12 - 010000" sheetId="35" r:id="rId17"/>
    <sheet name="Tab 13 - 020000" sheetId="36" r:id="rId18"/>
    <sheet name="Tab 14 - 030000" sheetId="37" r:id="rId19"/>
    <sheet name="Tab 15 - 040000" sheetId="38" r:id="rId20"/>
    <sheet name="Tab 16 - 050000" sheetId="39" r:id="rId21"/>
    <sheet name="Tab 17 - 060000" sheetId="40" r:id="rId22"/>
    <sheet name="Tab 18 - 080000" sheetId="41" r:id="rId23"/>
    <sheet name="Tab 19 - 110000" sheetId="42" r:id="rId24"/>
    <sheet name="Tab 20 - 120000" sheetId="43" r:id="rId25"/>
    <sheet name="Tab 21 - 130000" sheetId="44" r:id="rId26"/>
    <sheet name="Tab 22 - 140000" sheetId="45"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25" i="27" l="1"/>
  <c r="A23" i="27"/>
  <c r="A21" i="27"/>
  <c r="A19" i="27"/>
  <c r="A11" i="27"/>
  <c r="A9" i="27"/>
  <c r="A29" i="27"/>
  <c r="A27" i="27"/>
  <c r="A60" i="27" l="1"/>
  <c r="A53" i="27"/>
  <c r="A51" i="27"/>
  <c r="A49" i="27"/>
  <c r="A47" i="27"/>
  <c r="A45" i="27"/>
  <c r="A43" i="27"/>
  <c r="A41" i="27"/>
  <c r="A39" i="27"/>
  <c r="A37" i="27"/>
  <c r="A35" i="27"/>
  <c r="A33" i="27"/>
  <c r="A17" i="27"/>
  <c r="A15" i="27"/>
  <c r="A13" i="27"/>
  <c r="A5" i="27"/>
</calcChain>
</file>

<file path=xl/sharedStrings.xml><?xml version="1.0" encoding="utf-8"?>
<sst xmlns="http://schemas.openxmlformats.org/spreadsheetml/2006/main" count="2808" uniqueCount="261">
  <si>
    <t xml:space="preserve"> </t>
  </si>
  <si>
    <t xml:space="preserve">Architecture, construction et planification                                     </t>
  </si>
  <si>
    <t xml:space="preserve">Technique et IT                                                                 </t>
  </si>
  <si>
    <t xml:space="preserve">Chimie et sciences de la vie                                                    </t>
  </si>
  <si>
    <t xml:space="preserve">Agronomie et économie forestière                                                </t>
  </si>
  <si>
    <t xml:space="preserve">Economie et services                                                            </t>
  </si>
  <si>
    <t xml:space="preserve">Design                                                                          </t>
  </si>
  <si>
    <t xml:space="preserve">Musique, arts de la scène et autres arts                                        </t>
  </si>
  <si>
    <t xml:space="preserve">Linguistique appliquée                                                          </t>
  </si>
  <si>
    <t xml:space="preserve">Travail social                                                                  </t>
  </si>
  <si>
    <t xml:space="preserve">Psychologie appliquée                                                           </t>
  </si>
  <si>
    <t xml:space="preserve">Santé                                                                           </t>
  </si>
  <si>
    <t xml:space="preserve">En %                 </t>
  </si>
  <si>
    <t>Corps enseignant</t>
  </si>
  <si>
    <t>Total</t>
  </si>
  <si>
    <t xml:space="preserve">Enseignement de base   </t>
  </si>
  <si>
    <t xml:space="preserve">Formation continue     </t>
  </si>
  <si>
    <t>Prestations de services</t>
  </si>
  <si>
    <t xml:space="preserve">Total                  </t>
  </si>
  <si>
    <t>En milliers de francs</t>
  </si>
  <si>
    <t>Coûts de personnel</t>
  </si>
  <si>
    <t>Autres coûts d'exploitation</t>
  </si>
  <si>
    <t xml:space="preserve"> Total</t>
  </si>
  <si>
    <t>Enseignement de base</t>
  </si>
  <si>
    <t>Formation continue</t>
  </si>
  <si>
    <t xml:space="preserve">Total                                                                           </t>
  </si>
  <si>
    <t xml:space="preserve">BFH                                     </t>
  </si>
  <si>
    <t xml:space="preserve">HES-SO                                  </t>
  </si>
  <si>
    <t xml:space="preserve">FHNW                                    </t>
  </si>
  <si>
    <t xml:space="preserve">SUPSI                                   </t>
  </si>
  <si>
    <t xml:space="preserve">Total                                   </t>
  </si>
  <si>
    <t xml:space="preserve"> En %</t>
  </si>
  <si>
    <t>Confédération</t>
  </si>
  <si>
    <t>Privés</t>
  </si>
  <si>
    <t xml:space="preserve"> * Sans les produits d´infrastructure</t>
  </si>
  <si>
    <t>BFH</t>
  </si>
  <si>
    <t>HES-SO</t>
  </si>
  <si>
    <t>FHNW</t>
  </si>
  <si>
    <t>SUPSI</t>
  </si>
  <si>
    <t xml:space="preserve">Total                                                                                                        </t>
  </si>
  <si>
    <t xml:space="preserve">Autres subsides de la Confédération                                                                          </t>
  </si>
  <si>
    <t xml:space="preserve">Subsides programmes de recherche UE et internationaux                                                        </t>
  </si>
  <si>
    <t xml:space="preserve">Cantons      </t>
  </si>
  <si>
    <t xml:space="preserve">Contributions forfaitaires AHES (à l'intérieur de la région des organes resp.)                               </t>
  </si>
  <si>
    <t xml:space="preserve">Contributions forfaitaires AHES (à l'extérieur de la région des organes resp.)                               </t>
  </si>
  <si>
    <t xml:space="preserve">Privés       </t>
  </si>
  <si>
    <t xml:space="preserve">Taxes d'études                                                                                               </t>
  </si>
  <si>
    <t xml:space="preserve">Produits de tiers                                                                                            </t>
  </si>
  <si>
    <t xml:space="preserve">Autres produits                                                                                              </t>
  </si>
  <si>
    <t xml:space="preserve">Total        </t>
  </si>
  <si>
    <t>Définitions et lacunes</t>
  </si>
  <si>
    <t>Lacunes et qualité des données</t>
  </si>
  <si>
    <t>retour</t>
  </si>
  <si>
    <t>Lacunes des données</t>
  </si>
  <si>
    <t>Qualité des données</t>
  </si>
  <si>
    <t>L’attribution de budgets globaux et la constitution de provisions ne permettent pas d’obtenir une égalité entre les produits et les coûts d’une année civile.</t>
  </si>
  <si>
    <t>Définitions et indications générales</t>
  </si>
  <si>
    <t>Sources de financement</t>
  </si>
  <si>
    <t>Les produits des HES proviennent des sources de financement suivantes :</t>
  </si>
  <si>
    <t>Subsides programmes de recherche UE et internationaux  : programmes cadres et autre programmes de recherche européens et internationaux</t>
  </si>
  <si>
    <t>Contributions AHES (à l’intérieur de la région des organes responsables) </t>
  </si>
  <si>
    <t>Contributions AHES (à l’extérieur de la région des organes responsables) </t>
  </si>
  <si>
    <t>Taxes d’études forfaitaires </t>
  </si>
  <si>
    <t>Produits de tiers</t>
  </si>
  <si>
    <t>Autres produits</t>
  </si>
  <si>
    <t>T2 Classification des sources de financement selon les pourvoyeurs de fonds</t>
  </si>
  <si>
    <t>Pourvoyeurs de fonds</t>
  </si>
  <si>
    <t>Programme rech. EU et autres progr. rech int.</t>
  </si>
  <si>
    <t>Canton</t>
  </si>
  <si>
    <t>Indicateurs</t>
  </si>
  <si>
    <r>
      <t>Taxes d’études forfaitaires</t>
    </r>
    <r>
      <rPr>
        <sz val="9"/>
        <rFont val="Arial"/>
        <family val="2"/>
      </rPr>
      <t>: taxes d’études perçues par la HES pour les études dans les filières bachelor et master ainsi que pour la formation continue</t>
    </r>
  </si>
  <si>
    <r>
      <t>Produits de tiers</t>
    </r>
    <r>
      <rPr>
        <sz val="9"/>
        <rFont val="Arial"/>
        <family val="2"/>
      </rPr>
      <t>: mandats de recherche du secteur privé, y inclus les fonds versés par des fondations et entreprises semi privées; produits des prestations de services, de sponsoring et dons.</t>
    </r>
  </si>
  <si>
    <r>
      <t>Autres produits</t>
    </r>
    <r>
      <rPr>
        <sz val="9"/>
        <rFont val="Arial"/>
        <family val="2"/>
      </rPr>
      <t>: taxes d’examens, ventes diverses, taxes d’utilisation et revenus de la fortune.</t>
    </r>
  </si>
  <si>
    <t xml:space="preserve">  </t>
  </si>
  <si>
    <t>a)  Objet du relevé</t>
  </si>
  <si>
    <t>b)  Coûts d'infrastructure calculés</t>
  </si>
  <si>
    <t>a)  Sources de financement</t>
  </si>
  <si>
    <t>b)  Délimitations</t>
  </si>
  <si>
    <t>Pourvoyeurs de fonds: Confédération, cantons, privés</t>
  </si>
  <si>
    <t>(Total)</t>
  </si>
  <si>
    <t>Financement du solde par les organes responsables (sans les coûts d'infrastructure)</t>
  </si>
  <si>
    <r>
      <t>Financement du solde par les organes scolaires responsables de la formation</t>
    </r>
    <r>
      <rPr>
        <sz val="9"/>
        <rFont val="Arial"/>
        <family val="2"/>
      </rPr>
      <t>: part du budget cantonal consacré à la HES, imputations internes (c.à.d. les prestations des autres services cantonaux en faveur de la HES), subventions extraordinaires, subventions ordinaires de la part des communes du canton responsable.</t>
    </r>
  </si>
  <si>
    <r>
      <t>BFH</t>
    </r>
    <r>
      <rPr>
        <sz val="9"/>
        <rFont val="Arial"/>
        <family val="2"/>
      </rPr>
      <t xml:space="preserve"> - Berner Fachhochschule</t>
    </r>
  </si>
  <si>
    <r>
      <t>FHNW</t>
    </r>
    <r>
      <rPr>
        <sz val="9"/>
        <rFont val="Arial"/>
        <family val="2"/>
      </rPr>
      <t xml:space="preserve"> - Fachhochschule Nordwestschweiz </t>
    </r>
  </si>
  <si>
    <r>
      <t>SUPSI</t>
    </r>
    <r>
      <rPr>
        <sz val="9"/>
        <rFont val="Arial"/>
        <family val="2"/>
      </rPr>
      <t xml:space="preserve"> - Scuola Universitaria Professionale della Svizzera Italiana </t>
    </r>
  </si>
  <si>
    <t>Liste des abréviations</t>
  </si>
  <si>
    <t>Hautes écoles spécialisées:</t>
  </si>
  <si>
    <t xml:space="preserve">Le classement des sources de financement par pourvoyeur de fonds a pour but de montrer l’origine de ces fonds. </t>
  </si>
  <si>
    <t>Renseignements : persfinHS@bfs.admin.ch</t>
  </si>
  <si>
    <t>Etud./EPT Professeurs</t>
  </si>
  <si>
    <t xml:space="preserve">Etud./EPT Autres enseignants  </t>
  </si>
  <si>
    <t xml:space="preserve">Coûts totaux                        </t>
  </si>
  <si>
    <t xml:space="preserve">Professeurs                </t>
  </si>
  <si>
    <t>Autres enseignants</t>
  </si>
  <si>
    <t>Indicateurs - Base: coûts d'exploitation</t>
  </si>
  <si>
    <t>Indicateurs - Base: coûts complets</t>
  </si>
  <si>
    <t xml:space="preserve">Enseignement de base                </t>
  </si>
  <si>
    <t xml:space="preserve">Prestations de services             </t>
  </si>
  <si>
    <t>Etudiants</t>
  </si>
  <si>
    <t>EPT (selon reporting financier)</t>
  </si>
  <si>
    <t>Total CH</t>
  </si>
  <si>
    <t>-</t>
  </si>
  <si>
    <r>
      <rPr>
        <b/>
        <sz val="10"/>
        <rFont val="Arial"/>
        <family val="2"/>
      </rPr>
      <t>α</t>
    </r>
    <r>
      <rPr>
        <sz val="10"/>
        <rFont val="Arial"/>
        <family val="2"/>
      </rPr>
      <t xml:space="preserve">: coûts d'exploitation de l'enseignement de base
</t>
    </r>
    <r>
      <rPr>
        <b/>
        <sz val="10"/>
        <rFont val="Arial"/>
        <family val="2"/>
      </rPr>
      <t>µ</t>
    </r>
    <r>
      <rPr>
        <sz val="10"/>
        <rFont val="Arial"/>
        <family val="2"/>
      </rPr>
      <t>: étudiants en formation de base (par EPT)</t>
    </r>
  </si>
  <si>
    <r>
      <t>α</t>
    </r>
    <r>
      <rPr>
        <sz val="10"/>
        <rFont val="Arial"/>
        <family val="2"/>
      </rPr>
      <t>: coûts complets de l'enseignement de base</t>
    </r>
    <r>
      <rPr>
        <b/>
        <sz val="10"/>
        <rFont val="Arial"/>
        <family val="2"/>
      </rPr>
      <t xml:space="preserve">
µ</t>
    </r>
    <r>
      <rPr>
        <sz val="10"/>
        <rFont val="Arial"/>
        <family val="2"/>
      </rPr>
      <t>: étudiants en formation de base (par EPT)</t>
    </r>
  </si>
  <si>
    <t>Personnel</t>
  </si>
  <si>
    <t>Indicateurs de coût par étudiant basé sur les coûts d'exploitation:</t>
  </si>
  <si>
    <t>Indicateurs de coût par étudiant basé sur les coûts complets:</t>
  </si>
  <si>
    <t>Taux d'encadrement 1:</t>
  </si>
  <si>
    <t>Taux d'encadrement 2:</t>
  </si>
  <si>
    <t>TE 1 = Ω / φ</t>
  </si>
  <si>
    <r>
      <rPr>
        <b/>
        <sz val="10"/>
        <rFont val="Arial"/>
        <family val="2"/>
      </rPr>
      <t>α</t>
    </r>
    <r>
      <rPr>
        <sz val="10"/>
        <rFont val="Arial"/>
        <family val="2"/>
      </rPr>
      <t xml:space="preserve">: coûts d'exploitation de l'enseignement de base
</t>
    </r>
    <r>
      <rPr>
        <b/>
        <sz val="10"/>
        <rFont val="Arial"/>
        <family val="2"/>
      </rPr>
      <t>Ω</t>
    </r>
    <r>
      <rPr>
        <sz val="10"/>
        <rFont val="Arial"/>
        <family val="2"/>
      </rPr>
      <t>: étudiants en formation de base (par tête)</t>
    </r>
  </si>
  <si>
    <r>
      <t>α</t>
    </r>
    <r>
      <rPr>
        <sz val="10"/>
        <rFont val="Arial"/>
        <family val="2"/>
      </rPr>
      <t>: coûts complets de l'enseignement de base</t>
    </r>
    <r>
      <rPr>
        <b/>
        <sz val="10"/>
        <rFont val="Arial"/>
        <family val="2"/>
      </rPr>
      <t xml:space="preserve">
Ω</t>
    </r>
    <r>
      <rPr>
        <sz val="10"/>
        <rFont val="Arial"/>
        <family val="2"/>
      </rPr>
      <t>: étudiants en formation de base (par tête)</t>
    </r>
  </si>
  <si>
    <r>
      <t xml:space="preserve">Les </t>
    </r>
    <r>
      <rPr>
        <b/>
        <sz val="9"/>
        <color indexed="8"/>
        <rFont val="Arial"/>
        <family val="2"/>
      </rPr>
      <t>coûts complets</t>
    </r>
    <r>
      <rPr>
        <sz val="9"/>
        <color indexed="8"/>
        <rFont val="Arial"/>
        <family val="2"/>
      </rPr>
      <t xml:space="preserve"> sont constitués des </t>
    </r>
    <r>
      <rPr>
        <b/>
        <sz val="9"/>
        <color indexed="8"/>
        <rFont val="Arial"/>
        <family val="2"/>
      </rPr>
      <t>coûts d'exploitation</t>
    </r>
    <r>
      <rPr>
        <sz val="9"/>
        <color indexed="8"/>
        <rFont val="Arial"/>
        <family val="2"/>
      </rPr>
      <t xml:space="preserve"> auxquels sont ajoutés des </t>
    </r>
    <r>
      <rPr>
        <b/>
        <sz val="9"/>
        <color indexed="8"/>
        <rFont val="Arial"/>
        <family val="2"/>
      </rPr>
      <t>coûts d'infrastructure</t>
    </r>
    <r>
      <rPr>
        <sz val="9"/>
        <color indexed="8"/>
        <rFont val="Arial"/>
        <family val="2"/>
      </rPr>
      <t xml:space="preserve">; ces derniers se composent des coûts des objets en location et des coûts de bâtiments effectifs. Les conditions d’utilisation de l’immobilier étant propres à chaque haute école (loyers différents selon la région, bâtiments propriétés du canton ou de la haute école, etc...), les </t>
    </r>
    <r>
      <rPr>
        <b/>
        <sz val="9"/>
        <color indexed="8"/>
        <rFont val="Arial"/>
        <family val="2"/>
      </rPr>
      <t xml:space="preserve">coûts d'infrastructure </t>
    </r>
    <r>
      <rPr>
        <b/>
        <u/>
        <sz val="9"/>
        <color indexed="8"/>
        <rFont val="Arial"/>
        <family val="2"/>
      </rPr>
      <t>effectifs</t>
    </r>
    <r>
      <rPr>
        <sz val="9"/>
        <color indexed="8"/>
        <rFont val="Arial"/>
        <family val="2"/>
      </rPr>
      <t xml:space="preserve"> sont remplacés par des </t>
    </r>
    <r>
      <rPr>
        <b/>
        <sz val="9"/>
        <color indexed="8"/>
        <rFont val="Arial"/>
        <family val="2"/>
      </rPr>
      <t xml:space="preserve">coûts d'infrastructure </t>
    </r>
    <r>
      <rPr>
        <b/>
        <u/>
        <sz val="9"/>
        <color indexed="8"/>
        <rFont val="Arial"/>
        <family val="2"/>
      </rPr>
      <t>calculés</t>
    </r>
    <r>
      <rPr>
        <sz val="9"/>
        <color indexed="8"/>
        <rFont val="Arial"/>
        <family val="2"/>
      </rPr>
      <t xml:space="preserve"> sur la base de standards identiques employés par toutes les HES.</t>
    </r>
  </si>
  <si>
    <t xml:space="preserve">Subsides SEFRI                                                                                       </t>
  </si>
  <si>
    <t xml:space="preserve">Subsides forfaitaires du SEFRI                                                                            </t>
  </si>
  <si>
    <r>
      <t>HES-SO</t>
    </r>
    <r>
      <rPr>
        <sz val="9"/>
        <rFont val="Arial"/>
        <family val="2"/>
      </rPr>
      <t xml:space="preserve"> - Haute école spécialisée de Suisse occidentale</t>
    </r>
  </si>
  <si>
    <t>Dans les HES, les coûts complets, y compris les coûts d’infrastructure, sont relevés. Les coûts d’infrastructure se composent des coûts des objets en location et les coûts de bâtiments effectifs. Les conditions d’utilisation de l’immobilier étant très différents, les coûts d'infrastructure effectifs sont remplacés par des coûts d'infrastructure calculés.</t>
  </si>
  <si>
    <t>Lors du relevé des produits, l’attribution de certaines sources de financement aux différentes prestations ne s’est pas faite dans le respect des directives du SEFRI. Dans ce cas, le type de financement n’a pas pu être établi. Les produits non répartissables provenant de ces sources de financement n’ont pas été pris en compte pour établir le type de financement. Etant donné que le montant exclu représentait 0,02% du total des produits, une distorsion majeure des résultats n’est pas à craindre.</t>
  </si>
  <si>
    <r>
      <t>Autres subsides de la Confédération</t>
    </r>
    <r>
      <rPr>
        <sz val="9"/>
        <rFont val="Arial"/>
        <family val="2"/>
      </rPr>
      <t>: financement de filières d’études spéciales par des offices fédéraux, mandats de recherche de la Confédération, produits des prestations de services fournies à la Confédération.</t>
    </r>
  </si>
  <si>
    <t xml:space="preserve">Subsides Fonds national suisse                                                                                </t>
  </si>
  <si>
    <t>Subsides Fonds national suisse (FNS)</t>
  </si>
  <si>
    <t xml:space="preserve">Subsides du Fonds national suisse </t>
  </si>
  <si>
    <t>Autres subsides de la Confédération </t>
  </si>
  <si>
    <t>Financement du solde par les organes scolaires responsables de la formation</t>
  </si>
  <si>
    <t>Taux d'encadrement I (EPT toutes prestations)</t>
  </si>
  <si>
    <t>Remarques méthodologiques sur le calcul des indicateurs</t>
  </si>
  <si>
    <t>IC 1 Exp. = α / Ω</t>
  </si>
  <si>
    <t>IC 2 Exp. = (α + β) / Ω</t>
  </si>
  <si>
    <t>IC 1 Exp. = α / µ</t>
  </si>
  <si>
    <t>IC 2 Exp. = (α + β) / µ</t>
  </si>
  <si>
    <t>IC 2 Comp. = (α + β) / µ</t>
  </si>
  <si>
    <t>IC 1 Comp. = α / µ</t>
  </si>
  <si>
    <t>IC 2 Comp. = (α + β) / Ω</t>
  </si>
  <si>
    <t>IC 1 Comp. = α / Ω</t>
  </si>
  <si>
    <t>Indicateurs de coûts I par étudiant - (Enseignement)</t>
  </si>
  <si>
    <t>Indicateurs de coûts II par étudiant - (Enseignement + R&amp;D)</t>
  </si>
  <si>
    <t>Indicateurs de coûts I par EPT - (Enseignement)</t>
  </si>
  <si>
    <t>Indicateurs de coûts II par EPT - (Enseignement + R&amp;D)</t>
  </si>
  <si>
    <t>TE 2 = Ω / ψ</t>
  </si>
  <si>
    <t>Etud./EPT Corps enseignant (Professeurs + Autres enseignants)</t>
  </si>
  <si>
    <t>EPT - toutes prestations</t>
  </si>
  <si>
    <t>EPT - enseignement de base</t>
  </si>
  <si>
    <t>Données de base - coûts d'exploitation</t>
  </si>
  <si>
    <t>Données de base - coûts complets</t>
  </si>
  <si>
    <t>Taux d'encadrement II (EPT enseignement de base)</t>
  </si>
  <si>
    <r>
      <t xml:space="preserve">Ω: </t>
    </r>
    <r>
      <rPr>
        <sz val="9"/>
        <rFont val="Arial"/>
        <family val="2"/>
      </rPr>
      <t>étudiants en formation de base (par tête)</t>
    </r>
    <r>
      <rPr>
        <b/>
        <sz val="9"/>
        <rFont val="Arial"/>
        <family val="2"/>
      </rPr>
      <t xml:space="preserve">
φ: </t>
    </r>
    <r>
      <rPr>
        <sz val="9"/>
        <rFont val="Arial"/>
        <family val="2"/>
      </rPr>
      <t>personnel académique (toutes prestations) en EPT</t>
    </r>
  </si>
  <si>
    <r>
      <t xml:space="preserve">Ω: </t>
    </r>
    <r>
      <rPr>
        <sz val="9"/>
        <rFont val="Arial"/>
        <family val="2"/>
      </rPr>
      <t>étudiants en formation de base (par tête)</t>
    </r>
    <r>
      <rPr>
        <b/>
        <sz val="9"/>
        <rFont val="Arial"/>
        <family val="2"/>
      </rPr>
      <t xml:space="preserve">
ψ: </t>
    </r>
    <r>
      <rPr>
        <sz val="9"/>
        <rFont val="Arial"/>
        <family val="2"/>
      </rPr>
      <t>personnel académique (en enseignement de base) en EPT</t>
    </r>
  </si>
  <si>
    <t>Méthodes et précisions</t>
  </si>
  <si>
    <t xml:space="preserve"> Coûts d´infrastructure calculés</t>
  </si>
  <si>
    <t xml:space="preserve">Architecture, construction
et planification                                     </t>
  </si>
  <si>
    <t xml:space="preserve">Chimie et sciences
de la vie                                                    </t>
  </si>
  <si>
    <t xml:space="preserve">Agronomie et économie
forestière                                                </t>
  </si>
  <si>
    <t xml:space="preserve">Economie et
services                                                            </t>
  </si>
  <si>
    <t xml:space="preserve">Linguistique
appliquée                                                          </t>
  </si>
  <si>
    <t xml:space="preserve">Psychologie
appliquée                                                           </t>
  </si>
  <si>
    <t>Design</t>
  </si>
  <si>
    <t xml:space="preserve">Musique, arts
de la scène
et autres arts                                        </t>
  </si>
  <si>
    <t xml:space="preserve">Technique
et IT                                                           </t>
  </si>
  <si>
    <t>Personnel académique</t>
  </si>
  <si>
    <t>Etud./EPT Personnel académique</t>
  </si>
  <si>
    <t>Corps enseignant (Professeurs + Autres enseignants)</t>
  </si>
  <si>
    <t>Source: Finances des hautes écoles (SHIS-FIN), Personnel des hautes écoles (SHIS-PERS), Etudiants et examens finals des hautes écoles (SHIS-studex)</t>
  </si>
  <si>
    <t>Coûts indirects de tous les groupes de personnel</t>
  </si>
  <si>
    <t>https://www.sbfi.admin.ch/sbfi/de/home/hs/hochschulen/finanzierung-hochschulen/grundbeitraege.html</t>
  </si>
  <si>
    <t>https://www.sbfi.admin.ch/sbfi/de/home/hs/hochschulen/finanzierung-hochschulen/projektgebundene-beitraege.html</t>
  </si>
  <si>
    <t>%</t>
  </si>
  <si>
    <t>Têtes - selon SHIS-studex (total)</t>
  </si>
  <si>
    <t>Têtes - selon SHIS-studex (statut de congé 0/1/2/7)</t>
  </si>
  <si>
    <t>Source: Finances des hautes écoles (SHIS-FIN)</t>
  </si>
  <si>
    <t>Des indicateurs pertinents pour les finances sont disponibles dans les données de base de la comptabilité analytique des HES, onglets: Tab 12 - Tab 22. Ils sont calculés de la manière suivante:</t>
  </si>
  <si>
    <r>
      <t>Les indicateurs de coûts présentés se calculent à partir des coûts de l'</t>
    </r>
    <r>
      <rPr>
        <b/>
        <sz val="9"/>
        <rFont val="Arial"/>
        <family val="2"/>
      </rPr>
      <t>enseignement de base</t>
    </r>
    <r>
      <rPr>
        <sz val="9"/>
        <rFont val="Arial"/>
        <family val="2"/>
      </rPr>
      <t xml:space="preserve"> d'une part (KI 1), en y ajoutant les coûts de la </t>
    </r>
    <r>
      <rPr>
        <b/>
        <sz val="9"/>
        <rFont val="Arial"/>
        <family val="2"/>
      </rPr>
      <t xml:space="preserve">prestation de recherche et développement </t>
    </r>
    <r>
      <rPr>
        <sz val="9"/>
        <rFont val="Arial"/>
        <family val="2"/>
      </rPr>
      <t>d'autre part  (KI 2).</t>
    </r>
  </si>
  <si>
    <r>
      <rPr>
        <b/>
        <sz val="10"/>
        <rFont val="Arial"/>
        <family val="2"/>
      </rPr>
      <t>α</t>
    </r>
    <r>
      <rPr>
        <sz val="10"/>
        <rFont val="Arial"/>
        <family val="2"/>
      </rPr>
      <t xml:space="preserve">: coûts d'exploitation de l'enseignement de base
</t>
    </r>
    <r>
      <rPr>
        <b/>
        <sz val="10"/>
        <rFont val="Arial"/>
        <family val="2"/>
      </rPr>
      <t>β</t>
    </r>
    <r>
      <rPr>
        <sz val="10"/>
        <rFont val="Arial"/>
        <family val="2"/>
      </rPr>
      <t xml:space="preserve">: coûts d'exploitation de la recherche
</t>
    </r>
    <r>
      <rPr>
        <b/>
        <sz val="10"/>
        <rFont val="Arial"/>
        <family val="2"/>
      </rPr>
      <t>Ω</t>
    </r>
    <r>
      <rPr>
        <sz val="10"/>
        <rFont val="Arial"/>
        <family val="2"/>
      </rPr>
      <t>: étudiants en formation de base (par tête)</t>
    </r>
  </si>
  <si>
    <r>
      <rPr>
        <b/>
        <sz val="10"/>
        <rFont val="Arial"/>
        <family val="2"/>
      </rPr>
      <t>α</t>
    </r>
    <r>
      <rPr>
        <sz val="10"/>
        <rFont val="Arial"/>
        <family val="2"/>
      </rPr>
      <t xml:space="preserve">: coûts d'exploitation de l'enseignement de base
</t>
    </r>
    <r>
      <rPr>
        <b/>
        <sz val="10"/>
        <rFont val="Arial"/>
        <family val="2"/>
      </rPr>
      <t>β</t>
    </r>
    <r>
      <rPr>
        <sz val="10"/>
        <rFont val="Arial"/>
        <family val="2"/>
      </rPr>
      <t xml:space="preserve">: coûts d'exploitation de la recherche
</t>
    </r>
    <r>
      <rPr>
        <b/>
        <sz val="10"/>
        <rFont val="Arial"/>
        <family val="2"/>
      </rPr>
      <t>µ</t>
    </r>
    <r>
      <rPr>
        <sz val="10"/>
        <rFont val="Arial"/>
        <family val="2"/>
      </rPr>
      <t>: étudiants en formation de base (par EPT)</t>
    </r>
  </si>
  <si>
    <r>
      <t>α</t>
    </r>
    <r>
      <rPr>
        <sz val="10"/>
        <rFont val="Arial"/>
        <family val="2"/>
      </rPr>
      <t>: coûts complets de l'enseignement de base</t>
    </r>
    <r>
      <rPr>
        <b/>
        <sz val="10"/>
        <rFont val="Arial"/>
        <family val="2"/>
      </rPr>
      <t xml:space="preserve">
β</t>
    </r>
    <r>
      <rPr>
        <sz val="10"/>
        <rFont val="Arial"/>
        <family val="2"/>
      </rPr>
      <t>: coûts complets de la recherche</t>
    </r>
    <r>
      <rPr>
        <b/>
        <sz val="10"/>
        <rFont val="Arial"/>
        <family val="2"/>
      </rPr>
      <t xml:space="preserve">
Ω</t>
    </r>
    <r>
      <rPr>
        <sz val="10"/>
        <rFont val="Arial"/>
        <family val="2"/>
      </rPr>
      <t>: étudiants en formation de base (par tête)</t>
    </r>
  </si>
  <si>
    <r>
      <t>α</t>
    </r>
    <r>
      <rPr>
        <sz val="10"/>
        <rFont val="Arial"/>
        <family val="2"/>
      </rPr>
      <t>: coûts complets de l'enseignement de base</t>
    </r>
    <r>
      <rPr>
        <b/>
        <sz val="10"/>
        <rFont val="Arial"/>
        <family val="2"/>
      </rPr>
      <t xml:space="preserve">
β</t>
    </r>
    <r>
      <rPr>
        <sz val="10"/>
        <rFont val="Arial"/>
        <family val="2"/>
      </rPr>
      <t>: coûts complets de la recherche</t>
    </r>
    <r>
      <rPr>
        <b/>
        <sz val="10"/>
        <rFont val="Arial"/>
        <family val="2"/>
      </rPr>
      <t xml:space="preserve">
µ</t>
    </r>
    <r>
      <rPr>
        <sz val="10"/>
        <rFont val="Arial"/>
        <family val="2"/>
      </rPr>
      <t>: étudiants en formation de base (par EPT)</t>
    </r>
  </si>
  <si>
    <r>
      <t xml:space="preserve">Deux types de données relatives à des étudiants sont utilisés pour le calcul des indicateurs de coût par étudiant présentés ici : d'une part le </t>
    </r>
    <r>
      <rPr>
        <u/>
        <sz val="9"/>
        <color indexed="8"/>
        <rFont val="Arial"/>
        <family val="2"/>
      </rPr>
      <t>décompte d'étudiants par tête</t>
    </r>
    <r>
      <rPr>
        <sz val="9"/>
        <color indexed="8"/>
        <rFont val="Arial"/>
        <family val="2"/>
      </rPr>
      <t xml:space="preserve"> issu de la </t>
    </r>
    <r>
      <rPr>
        <b/>
        <sz val="9"/>
        <color indexed="8"/>
        <rFont val="Arial"/>
        <family val="2"/>
      </rPr>
      <t>statistique OFS des étudiants</t>
    </r>
    <r>
      <rPr>
        <sz val="9"/>
        <color indexed="8"/>
        <rFont val="Arial"/>
        <family val="2"/>
      </rPr>
      <t xml:space="preserve">, d'autre part les </t>
    </r>
    <r>
      <rPr>
        <u/>
        <sz val="9"/>
        <color indexed="8"/>
        <rFont val="Arial"/>
        <family val="2"/>
      </rPr>
      <t>équivalents plein-temps d'étudiants</t>
    </r>
    <r>
      <rPr>
        <sz val="9"/>
        <color indexed="8"/>
        <rFont val="Arial"/>
        <family val="2"/>
      </rPr>
      <t xml:space="preserve"> provenant de la </t>
    </r>
    <r>
      <rPr>
        <b/>
        <sz val="9"/>
        <color indexed="8"/>
        <rFont val="Arial"/>
        <family val="2"/>
      </rPr>
      <t>statistique financière des HES</t>
    </r>
    <r>
      <rPr>
        <sz val="9"/>
        <color indexed="8"/>
        <rFont val="Arial"/>
        <family val="2"/>
      </rPr>
      <t xml:space="preserve">. 
La </t>
    </r>
    <r>
      <rPr>
        <b/>
        <sz val="9"/>
        <color indexed="8"/>
        <rFont val="Arial"/>
        <family val="2"/>
      </rPr>
      <t>statistique OFS des étudiants</t>
    </r>
    <r>
      <rPr>
        <sz val="9"/>
        <color indexed="8"/>
        <rFont val="Arial"/>
        <family val="2"/>
      </rPr>
      <t xml:space="preserve"> se base sur la définition du Système d'information universitaire suisse (SIUS) selon laquelle est considéré comme étudiant toute personne immatriculée dans une haute école suisse (université, haute école spécialisée et haute école pédagogique) au semestre d'automne de l'année académique. On ne tient pas compte ici des étudiants en formation continue. Cette statistique représente donc le nombre total d'étudiants inscrits dans la haute école en question.
La </t>
    </r>
    <r>
      <rPr>
        <b/>
        <sz val="9"/>
        <color indexed="8"/>
        <rFont val="Arial"/>
        <family val="2"/>
      </rPr>
      <t>statistique financière des HES</t>
    </r>
    <r>
      <rPr>
        <sz val="9"/>
        <color indexed="8"/>
        <rFont val="Arial"/>
        <family val="2"/>
      </rPr>
      <t xml:space="preserve"> fourni quant à elle les crédits ECTS relatifs au modules d'études suivis par les étudiants; ils permettent d'obtenir le nombre d'équivalent plein-temps d'étudiants par simple division, un plein-temps comportant 60 crédits ECTS sur une année. Cette variable tient compte du volume des études à temps partiel.</t>
    </r>
  </si>
  <si>
    <t>Dans le calcul des indicateurs, contrairement à la statistique des étudiants du SIUS, seuls les étudiants ne disposant pas d'un statut de congé sont pris en compte dans les calculs (des programmes de mobilité, des stages, des séjours linguistiques  et des formations aux frais des hautes écoles =&gt; statut de congé 0, 1, 2 et 7; sans les cas à cause d'accidents, de maladies, de service militaire et d'autre interruption de formation malgré une immatriculation).</t>
  </si>
  <si>
    <t>Le personnel académique comprend les enseignants avec responsabilité de direction, les autres enseignants ainsi que les collaborateurs scientifiques et les assistants.</t>
  </si>
  <si>
    <t>Les chiffres concernant le personnel reposent sur l'enquête sur le personnel des hautes écoles par l'Office Fédéral de la Statistique</t>
  </si>
  <si>
    <t>https://www.bfs.admin.ch/bfs/fr/home/statistiques/education-science/enquetes/hsp.assetdetail.7437.html</t>
  </si>
  <si>
    <t>Contribution de base du SEFRI</t>
  </si>
  <si>
    <t xml:space="preserve">Définition Corps enseignant </t>
  </si>
  <si>
    <t xml:space="preserve">Les enseignants avec responsabilité de direction et les autres enseignants </t>
  </si>
  <si>
    <t>Tab. 1a, 1b, 2a, 2b et 3</t>
  </si>
  <si>
    <r>
      <t>Contribution de base SEFRI:</t>
    </r>
    <r>
      <rPr>
        <sz val="9"/>
        <rFont val="Arial"/>
        <family val="2"/>
      </rPr>
      <t xml:space="preserve"> la répartition de la contribution de base sur
l’enseignement et la Ra&amp;D relève de la compétence de la HES.</t>
    </r>
  </si>
  <si>
    <r>
      <t>Contributions AHES (à l’intérieur de la région des organes responsables)</t>
    </r>
    <r>
      <rPr>
        <sz val="9"/>
        <rFont val="Arial"/>
        <family val="2"/>
      </rPr>
      <t>: dans le cadre de l'Accord intercantonal sur les hautes écoles spécialisées (AHES), contributions versées par les cantons situés à l’intérieur de la région de l’organe responsable de la haute école (le plus souvent calculées).</t>
    </r>
  </si>
  <si>
    <r>
      <t>Contributions AHES (à l’extérieur de la région des organes responsables)</t>
    </r>
    <r>
      <rPr>
        <sz val="9"/>
        <rFont val="Arial"/>
        <family val="2"/>
      </rPr>
      <t>: dans le cadre de l'Accord intercantonal sur les hautes écoles spécialisées (AHES), contributions versées par les cantons situés à l’extérieur de la région de l’organe responsable de la haute école.</t>
    </r>
  </si>
  <si>
    <t>Autres contributions versées par le SEFRI</t>
  </si>
  <si>
    <t xml:space="preserve">Les contributions en faveur des HES englobent une part liée aux prestations d’enseignement (85%) et une autre liée aux prestations de recherche (15%). </t>
  </si>
  <si>
    <t xml:space="preserve">Les contributions liées à des projets permettent à la Confédération de soutenir des projets de coopération d’intérêt national. </t>
  </si>
  <si>
    <t>Pour des raisons pratiques, les enseignants avec responsabilité de direction sont appelés professeurs.</t>
  </si>
  <si>
    <t>Tab. 5, 7, 11</t>
  </si>
  <si>
    <t>Innosuisse (Subsides CTI jusqu'en 2017)</t>
  </si>
  <si>
    <r>
      <t xml:space="preserve">Subsides Innosuisse </t>
    </r>
    <r>
      <rPr>
        <sz val="9"/>
        <rFont val="Arial"/>
        <family val="2"/>
      </rPr>
      <t>: subventions versées par Innosuisse (Subsides CTI jusqu'en 2017)</t>
    </r>
  </si>
  <si>
    <t xml:space="preserve">Subsides Innosuisse                                                                                         </t>
  </si>
  <si>
    <t>Assistants et collaborateurs scientifiques</t>
  </si>
  <si>
    <t>Personnel administratif et technique</t>
  </si>
  <si>
    <t>Recherche appliquée et développement</t>
  </si>
  <si>
    <t>OST</t>
  </si>
  <si>
    <t>FHGR</t>
  </si>
  <si>
    <t>Total FHGR</t>
  </si>
  <si>
    <t xml:space="preserve">OST                                   </t>
  </si>
  <si>
    <r>
      <t xml:space="preserve">FHGR - </t>
    </r>
    <r>
      <rPr>
        <sz val="9"/>
        <rFont val="Arial"/>
        <family val="2"/>
      </rPr>
      <t>Fachhochschule Graubünden</t>
    </r>
  </si>
  <si>
    <t>FH GR</t>
  </si>
  <si>
    <t>HSLU</t>
  </si>
  <si>
    <t xml:space="preserve">HSLU                                     </t>
  </si>
  <si>
    <t xml:space="preserve">HSLU                                   </t>
  </si>
  <si>
    <r>
      <t xml:space="preserve">HSLU </t>
    </r>
    <r>
      <rPr>
        <sz val="9"/>
        <rFont val="Arial"/>
        <family val="2"/>
      </rPr>
      <t xml:space="preserve">- Hochschule Luzern </t>
    </r>
  </si>
  <si>
    <t xml:space="preserve">HSLU                           </t>
  </si>
  <si>
    <t xml:space="preserve">HSLU   </t>
  </si>
  <si>
    <t>Changement et qualité des données depuis 2020</t>
  </si>
  <si>
    <t>La Fachhochschule Zentralschweiz (FHZ) a changé de nom pour devenir Hochschule Luzern (HSLU).</t>
  </si>
  <si>
    <t>ZHdK</t>
  </si>
  <si>
    <r>
      <t>ZHAW</t>
    </r>
    <r>
      <rPr>
        <sz val="9"/>
        <rFont val="Arial"/>
        <family val="2"/>
      </rPr>
      <t xml:space="preserve"> - Zürcher Hochschule für Angewandte Wissenschaften</t>
    </r>
  </si>
  <si>
    <t>ZHAW</t>
  </si>
  <si>
    <t xml:space="preserve">ZHAW                          </t>
  </si>
  <si>
    <t>Musique, arts de la scène et autres arts</t>
  </si>
  <si>
    <t xml:space="preserve">ZHAW                     </t>
  </si>
  <si>
    <t>La Züricher Fachhochschule (ZFH) a modifié sa structure. Après une accréditation réussie, la Zürcher Hochschule für Angewandte Wissenschaften (ZHAW) et la Zürcher Hochschule der Künste (ZHdK) sont deux HES indépendantes.</t>
  </si>
  <si>
    <t xml:space="preserve">Chimie et sciences de la vie    </t>
  </si>
  <si>
    <t>Finances des hautes écoles spécialisées 2024</t>
  </si>
  <si>
    <t xml:space="preserve">Les coûts et les produits des HES de droit public de la Suisse sont présentés. En outre, il existe également des instituts de niveau HES et une HES gérée par des prestataires privés.
</t>
  </si>
  <si>
    <t>Voir une liste complète des HES :</t>
  </si>
  <si>
    <t>https://www.swissuniversities.ch/fr/themes/enseignement-et-etudes/hautes-ecoles-suisses-accreditees</t>
  </si>
  <si>
    <t>Tab.1a  Produits d´exploitation* 2024 selon la haute école, le pourvoyeur de fonds et la source de financement</t>
  </si>
  <si>
    <t>© 2025 BFS/OFS/UST</t>
  </si>
  <si>
    <t>Tab.1b  Produits d´exploitation* 2024 selon la haute école, le pourvoyeur de fonds et la source de financement (%)</t>
  </si>
  <si>
    <t>Tab.2a  Produits d´exploitation* 2024 selon le domaine, le pourvoyeur de fonds et la source de financement</t>
  </si>
  <si>
    <t>Tab.2b  Produits d´exploitation* 2024 selon le domaine, le pourvoyeur de fonds et la source de financement (%)</t>
  </si>
  <si>
    <t>Tab.3  Produits d´exploitation* 2024 selon la prestation et le pourvoyeur de fonds et la source de financement</t>
  </si>
  <si>
    <t>Tab.4  Coûts complets 2024 selon la nature de coûts et la haute école</t>
  </si>
  <si>
    <t>Tab.5  Coûts de personnel 2024 selon le groupe de personnel et la haute école</t>
  </si>
  <si>
    <t>Tab.6  Coûts complets 2024 selon la nature de coûts et le domaine</t>
  </si>
  <si>
    <t>Tab.7  Coûts de personnel 2024 selon le groupe de personnel et le domaine</t>
  </si>
  <si>
    <t>Tab.8  Coûts complets 2024 selon la prestation et le domaine</t>
  </si>
  <si>
    <t>Tab.9  Coûts complets 2024 selon la prestation, la haute école et le domaine</t>
  </si>
  <si>
    <t xml:space="preserve">Total BFH                                     </t>
  </si>
  <si>
    <t xml:space="preserve">Total HES-SO                                  </t>
  </si>
  <si>
    <t xml:space="preserve">Total FHNW                                    </t>
  </si>
  <si>
    <t xml:space="preserve">Total HSLU   </t>
  </si>
  <si>
    <t xml:space="preserve">Total SUPSI                                   </t>
  </si>
  <si>
    <t xml:space="preserve">Total OST                                   </t>
  </si>
  <si>
    <t xml:space="preserve">Total ZHAW                     </t>
  </si>
  <si>
    <t>Total ZHdK</t>
  </si>
  <si>
    <t>Tab.10  Coûts complets 2024 selon la nature de coûts et la prestation</t>
  </si>
  <si>
    <t>Tab.11  Coûts de personnel 2024 selon le groupe de personnel et la prestation</t>
  </si>
  <si>
    <t>Tab.12  Chiffres-clés 2024 - Architecture, construction et planification</t>
  </si>
  <si>
    <t>Tab.13  Chiffres-clés 2024 - Technique et IT</t>
  </si>
  <si>
    <t>Tab.14  Chiffres-clés 2024 - Chimie et Sciences de la vie</t>
  </si>
  <si>
    <t>Tab.15  Chiffres-clés 2024 - Agronomie et économie forestière</t>
  </si>
  <si>
    <t>Tab.16  Chiffres-clés 2024 - Economie et services</t>
  </si>
  <si>
    <t>Tab.17  Chiffres-clés 2024 - Design</t>
  </si>
  <si>
    <t>Tab.18  Chiffres-clés 2024 - Musique, arts de la scène et autres arts</t>
  </si>
  <si>
    <t>Tab.19  Chiffres-clés 2024 - Linguistique appliquée</t>
  </si>
  <si>
    <t>Tab.20  Chiffres-clés 2024 - Travail social</t>
  </si>
  <si>
    <t>Tab.21  Chiffres-clés 2024 - Psychologie appliquée</t>
  </si>
  <si>
    <t>Tab.22  Chiffres-clés 2024 - Santé</t>
  </si>
  <si>
    <r>
      <t>OST</t>
    </r>
    <r>
      <rPr>
        <sz val="9"/>
        <rFont val="Arial"/>
        <family val="2"/>
      </rPr>
      <t xml:space="preserve"> - Ostschweizer Fachhochschule</t>
    </r>
  </si>
  <si>
    <r>
      <t>ZHdK</t>
    </r>
    <r>
      <rPr>
        <sz val="9"/>
        <rFont val="Arial"/>
        <family val="2"/>
      </rPr>
      <t>- Zürcher Hochschule der Künste</t>
    </r>
  </si>
  <si>
    <r>
      <t xml:space="preserve">Autres contributions versées par le SEFRI: </t>
    </r>
    <r>
      <rPr>
        <sz val="9"/>
        <rFont val="Arial"/>
        <family val="2"/>
      </rPr>
      <t>Contributions liées à des projets selon l’art. 59 LEHE.</t>
    </r>
  </si>
  <si>
    <t>La FHO (Fachhochschule Ostschweiz) a modifié sa structure. La FHO s'est scindée en deux écoles distinctes nouvellement accréditées : OST et FHGR.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</si>
</sst>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
    <numFmt numFmtId="165" formatCode="0.0"/>
    <numFmt numFmtId="166" formatCode="0.000"/>
    <numFmt numFmtId="167" formatCode="#,##0.0"/>
  </numFmts>
  <fonts count="31">
    <font>
      <sz val="10"/>
      <name val="Arial"/>
    </font>
    <font>
      <sz val="11"/>
      <color theme="1"/>
      <name val="Arial"/>
      <family val="2"/>
    </font>
    <font>
      <sz val="11"/>
      <color theme="1"/>
      <name val="Arial"/>
      <family val="2"/>
    </font>
    <font>
      <sz val="8"/>
      <name val="Arial"/>
      <family val="2"/>
    </font>
    <font>
      <b/>
      <sz val="14"/>
      <name val="Arial"/>
      <family val="2"/>
    </font>
    <font>
      <u/>
      <sz val="10"/>
      <color indexed="12"/>
      <name val="Arial"/>
      <family val="2"/>
    </font>
    <font>
      <u/>
      <sz val="8"/>
      <color indexed="12"/>
      <name val="Arial"/>
      <family val="2"/>
    </font>
    <font>
      <b/>
      <sz val="10"/>
      <name val="Arial"/>
      <family val="2"/>
    </font>
    <font>
      <sz val="10"/>
      <name val="Arial"/>
      <family val="2"/>
    </font>
    <font>
      <i/>
      <sz val="10"/>
      <name val="Arial"/>
      <family val="2"/>
    </font>
    <font>
      <b/>
      <sz val="9"/>
      <name val="Arial"/>
      <family val="2"/>
    </font>
    <font>
      <b/>
      <sz val="12"/>
      <name val="Arial"/>
      <family val="2"/>
    </font>
    <font>
      <b/>
      <i/>
      <sz val="10"/>
      <name val="Arial"/>
      <family val="2"/>
    </font>
    <font>
      <b/>
      <sz val="8"/>
      <name val="Arial"/>
      <family val="2"/>
    </font>
    <font>
      <b/>
      <u/>
      <sz val="8"/>
      <color indexed="12"/>
      <name val="Arial"/>
      <family val="2"/>
    </font>
    <font>
      <sz val="9"/>
      <name val="Arial"/>
      <family val="2"/>
    </font>
    <font>
      <i/>
      <sz val="9"/>
      <name val="Arial"/>
      <family val="2"/>
    </font>
    <font>
      <b/>
      <sz val="10"/>
      <name val="Times Ten Roman"/>
    </font>
    <font>
      <b/>
      <i/>
      <sz val="8"/>
      <name val="Arial"/>
      <family val="2"/>
    </font>
    <font>
      <b/>
      <u/>
      <sz val="9"/>
      <name val="Arial"/>
      <family val="2"/>
    </font>
    <font>
      <sz val="9"/>
      <color indexed="8"/>
      <name val="Arial"/>
      <family val="2"/>
    </font>
    <font>
      <b/>
      <sz val="9"/>
      <color indexed="8"/>
      <name val="Arial"/>
      <family val="2"/>
    </font>
    <font>
      <b/>
      <u/>
      <sz val="9"/>
      <color indexed="8"/>
      <name val="Arial"/>
      <family val="2"/>
    </font>
    <font>
      <u/>
      <sz val="9"/>
      <color indexed="8"/>
      <name val="Arial"/>
      <family val="2"/>
    </font>
    <font>
      <sz val="9"/>
      <color theme="1"/>
      <name val="Arial"/>
      <family val="2"/>
    </font>
    <font>
      <u/>
      <sz val="9"/>
      <color theme="1"/>
      <name val="Arial"/>
      <family val="2"/>
    </font>
    <font>
      <sz val="9"/>
      <color rgb="FF0070C0"/>
      <name val="Arial"/>
      <family val="2"/>
    </font>
    <font>
      <b/>
      <sz val="10"/>
      <color theme="0" tint="-0.34998626667073579"/>
      <name val="Arial"/>
      <family val="2"/>
    </font>
    <font>
      <sz val="10"/>
      <color theme="0" tint="-0.34998626667073579"/>
      <name val="Arial"/>
      <family val="2"/>
    </font>
    <font>
      <sz val="10"/>
      <color rgb="FF0070C0"/>
      <name val="Arial"/>
      <family val="2"/>
    </font>
    <font>
      <u/>
      <sz val="9"/>
      <color indexed="12"/>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2" fillId="0" borderId="0"/>
    <xf numFmtId="0" fontId="1" fillId="0" borderId="0"/>
  </cellStyleXfs>
  <cellXfs count="216">
    <xf numFmtId="0" fontId="0" fillId="0" borderId="0" xfId="0"/>
    <xf numFmtId="0" fontId="4" fillId="2" borderId="0" xfId="0" applyFont="1" applyFill="1"/>
    <xf numFmtId="0" fontId="0" fillId="2" borderId="0" xfId="0" applyFill="1"/>
    <xf numFmtId="0" fontId="5" fillId="2" borderId="0" xfId="1" applyFill="1" applyAlignment="1" applyProtection="1"/>
    <xf numFmtId="0" fontId="3" fillId="2" borderId="0" xfId="0" applyFont="1" applyFill="1"/>
    <xf numFmtId="0" fontId="6" fillId="2" borderId="0" xfId="1" applyFont="1" applyFill="1" applyAlignment="1" applyProtection="1"/>
    <xf numFmtId="0" fontId="7" fillId="2"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0" xfId="0" applyFill="1" applyAlignment="1">
      <alignment vertical="top"/>
    </xf>
    <xf numFmtId="0" fontId="7" fillId="2" borderId="0" xfId="0" applyFont="1" applyFill="1" applyAlignment="1">
      <alignment vertical="top"/>
    </xf>
    <xf numFmtId="164" fontId="7" fillId="2" borderId="0" xfId="0" applyNumberFormat="1" applyFont="1" applyFill="1" applyAlignment="1">
      <alignment horizontal="right" vertical="top" indent="2"/>
    </xf>
    <xf numFmtId="164" fontId="8" fillId="2" borderId="0" xfId="0" applyNumberFormat="1" applyFont="1" applyFill="1" applyAlignment="1">
      <alignment horizontal="right" indent="2"/>
    </xf>
    <xf numFmtId="0" fontId="0" fillId="2" borderId="0" xfId="0" applyFill="1" applyAlignment="1">
      <alignment wrapText="1"/>
    </xf>
    <xf numFmtId="164" fontId="7" fillId="2" borderId="0" xfId="0" applyNumberFormat="1" applyFont="1" applyFill="1" applyAlignment="1">
      <alignment horizontal="right" indent="2"/>
    </xf>
    <xf numFmtId="0" fontId="9" fillId="2" borderId="0" xfId="0" applyFont="1" applyFill="1"/>
    <xf numFmtId="0" fontId="7" fillId="2" borderId="1" xfId="0" applyFont="1" applyFill="1" applyBorder="1" applyAlignment="1">
      <alignment vertical="center"/>
    </xf>
    <xf numFmtId="0" fontId="0" fillId="2" borderId="0" xfId="0" applyFill="1" applyAlignment="1">
      <alignment vertical="center"/>
    </xf>
    <xf numFmtId="0" fontId="8" fillId="2" borderId="0" xfId="0" applyFont="1" applyFill="1"/>
    <xf numFmtId="164" fontId="8" fillId="2" borderId="0" xfId="0" applyNumberFormat="1" applyFont="1" applyFill="1" applyAlignment="1">
      <alignment horizontal="right" vertical="center" indent="3"/>
    </xf>
    <xf numFmtId="164" fontId="8" fillId="2" borderId="0" xfId="0" applyNumberFormat="1" applyFont="1" applyFill="1" applyAlignment="1">
      <alignment horizontal="right" indent="3"/>
    </xf>
    <xf numFmtId="164" fontId="7" fillId="2" borderId="0" xfId="0" applyNumberFormat="1" applyFont="1" applyFill="1" applyAlignment="1">
      <alignment horizontal="right" indent="3"/>
    </xf>
    <xf numFmtId="0" fontId="7" fillId="2" borderId="0" xfId="0" applyFont="1" applyFill="1" applyAlignment="1">
      <alignment vertical="center"/>
    </xf>
    <xf numFmtId="164" fontId="7" fillId="2" borderId="0" xfId="0" applyNumberFormat="1" applyFont="1" applyFill="1" applyAlignment="1">
      <alignment horizontal="right" vertical="center" indent="2"/>
    </xf>
    <xf numFmtId="164" fontId="8" fillId="2" borderId="0" xfId="0" applyNumberFormat="1" applyFont="1" applyFill="1" applyAlignment="1">
      <alignment horizontal="right" vertical="center" indent="2"/>
    </xf>
    <xf numFmtId="0" fontId="7" fillId="2" borderId="0" xfId="0" applyFont="1" applyFill="1" applyAlignment="1">
      <alignment horizontal="center" vertical="center"/>
    </xf>
    <xf numFmtId="0" fontId="5" fillId="2" borderId="0" xfId="1" applyFill="1" applyAlignment="1" applyProtection="1">
      <alignment horizontal="right"/>
    </xf>
    <xf numFmtId="0" fontId="7" fillId="2" borderId="1" xfId="0" applyFont="1" applyFill="1" applyBorder="1" applyAlignment="1">
      <alignment vertical="center" wrapText="1"/>
    </xf>
    <xf numFmtId="0" fontId="0" fillId="2" borderId="0" xfId="0" applyFill="1" applyAlignment="1">
      <alignment vertical="center" wrapText="1"/>
    </xf>
    <xf numFmtId="0" fontId="13" fillId="2" borderId="0" xfId="0" applyFont="1" applyFill="1"/>
    <xf numFmtId="0" fontId="5" fillId="2" borderId="0" xfId="1" applyFill="1" applyBorder="1" applyAlignment="1" applyProtection="1">
      <alignment horizontal="right"/>
    </xf>
    <xf numFmtId="0" fontId="10" fillId="2" borderId="0" xfId="0" applyFont="1" applyFill="1" applyAlignment="1">
      <alignment horizontal="left"/>
    </xf>
    <xf numFmtId="0" fontId="15" fillId="2" borderId="0" xfId="0" applyFont="1" applyFill="1" applyAlignment="1">
      <alignment horizontal="left"/>
    </xf>
    <xf numFmtId="0" fontId="10" fillId="2" borderId="0" xfId="0" applyFont="1" applyFill="1"/>
    <xf numFmtId="0" fontId="15" fillId="2" borderId="0" xfId="0" applyFont="1" applyFill="1"/>
    <xf numFmtId="0" fontId="15" fillId="2" borderId="0" xfId="0" applyFont="1" applyFill="1" applyAlignment="1">
      <alignment horizontal="justify"/>
    </xf>
    <xf numFmtId="0" fontId="16" fillId="2" borderId="0" xfId="0" applyFont="1" applyFill="1" applyAlignment="1">
      <alignment horizontal="left" wrapText="1"/>
    </xf>
    <xf numFmtId="0" fontId="15" fillId="2" borderId="0" xfId="0" applyFont="1" applyFill="1" applyAlignment="1">
      <alignment horizontal="left" wrapText="1"/>
    </xf>
    <xf numFmtId="0" fontId="11" fillId="2" borderId="0" xfId="0" applyFont="1" applyFill="1" applyAlignment="1">
      <alignment horizontal="left"/>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6" fillId="2" borderId="0" xfId="0" applyFont="1" applyFill="1"/>
    <xf numFmtId="0" fontId="10" fillId="2" borderId="2" xfId="0" applyFont="1" applyFill="1" applyBorder="1" applyAlignment="1">
      <alignment wrapText="1"/>
    </xf>
    <xf numFmtId="0" fontId="17" fillId="2" borderId="0" xfId="0" applyFont="1" applyFill="1" applyAlignment="1">
      <alignment horizontal="justify"/>
    </xf>
    <xf numFmtId="164" fontId="0" fillId="2" borderId="0" xfId="0" applyNumberFormat="1" applyFill="1" applyAlignment="1">
      <alignment horizontal="right" indent="3"/>
    </xf>
    <xf numFmtId="164" fontId="0" fillId="2" borderId="0" xfId="0" applyNumberFormat="1" applyFill="1" applyAlignment="1">
      <alignment horizontal="right" indent="2"/>
    </xf>
    <xf numFmtId="164" fontId="0" fillId="2" borderId="0" xfId="0" applyNumberFormat="1" applyFill="1"/>
    <xf numFmtId="0" fontId="18" fillId="2" borderId="0" xfId="0" applyFont="1" applyFill="1" applyAlignment="1">
      <alignment horizontal="right"/>
    </xf>
    <xf numFmtId="0" fontId="5" fillId="2" borderId="0" xfId="0" applyFont="1" applyFill="1" applyAlignment="1">
      <alignment horizontal="right"/>
    </xf>
    <xf numFmtId="0" fontId="10" fillId="2" borderId="0" xfId="0" applyFont="1" applyFill="1" applyAlignment="1">
      <alignment horizontal="left" wrapText="1"/>
    </xf>
    <xf numFmtId="0" fontId="19" fillId="2" borderId="0" xfId="0" applyFont="1" applyFill="1" applyAlignment="1">
      <alignment horizontal="right" indent="1"/>
    </xf>
    <xf numFmtId="164" fontId="7" fillId="2" borderId="0" xfId="0" applyNumberFormat="1" applyFont="1" applyFill="1" applyAlignment="1">
      <alignment horizontal="right" indent="4"/>
    </xf>
    <xf numFmtId="164" fontId="8" fillId="2" borderId="0" xfId="0" applyNumberFormat="1" applyFont="1" applyFill="1" applyAlignment="1">
      <alignment horizontal="right" indent="4"/>
    </xf>
    <xf numFmtId="164" fontId="8" fillId="2" borderId="0" xfId="0" applyNumberFormat="1" applyFont="1" applyFill="1" applyAlignment="1">
      <alignment horizontal="right" vertical="center" indent="5"/>
    </xf>
    <xf numFmtId="164" fontId="7" fillId="2" borderId="0" xfId="0" applyNumberFormat="1" applyFont="1" applyFill="1" applyAlignment="1">
      <alignment horizontal="right" indent="5"/>
    </xf>
    <xf numFmtId="164" fontId="0" fillId="2" borderId="0" xfId="0" applyNumberFormat="1" applyFill="1" applyAlignment="1">
      <alignment horizontal="right" indent="4"/>
    </xf>
    <xf numFmtId="0" fontId="7" fillId="3" borderId="0" xfId="0" applyFont="1" applyFill="1"/>
    <xf numFmtId="0" fontId="0" fillId="3" borderId="0" xfId="0" applyFill="1"/>
    <xf numFmtId="0" fontId="8" fillId="3" borderId="0" xfId="0" applyFont="1" applyFill="1"/>
    <xf numFmtId="164" fontId="8" fillId="3" borderId="0" xfId="0" applyNumberFormat="1" applyFont="1" applyFill="1" applyAlignment="1">
      <alignment horizontal="right" indent="2"/>
    </xf>
    <xf numFmtId="164" fontId="7" fillId="3" borderId="0" xfId="0" applyNumberFormat="1" applyFont="1" applyFill="1" applyAlignment="1">
      <alignment horizontal="right" indent="2"/>
    </xf>
    <xf numFmtId="164" fontId="8" fillId="3" borderId="0" xfId="0" applyNumberFormat="1" applyFont="1" applyFill="1" applyAlignment="1">
      <alignment horizontal="right" indent="3"/>
    </xf>
    <xf numFmtId="164" fontId="7" fillId="3" borderId="0" xfId="0" applyNumberFormat="1" applyFont="1" applyFill="1" applyAlignment="1">
      <alignment horizontal="right" indent="3"/>
    </xf>
    <xf numFmtId="0" fontId="7" fillId="3" borderId="1" xfId="0" applyFont="1" applyFill="1" applyBorder="1" applyAlignment="1">
      <alignment horizontal="right" vertical="center" wrapText="1" indent="2"/>
    </xf>
    <xf numFmtId="0" fontId="7" fillId="3" borderId="1" xfId="0" applyFont="1" applyFill="1" applyBorder="1" applyAlignment="1">
      <alignment horizontal="right" vertical="center" indent="2"/>
    </xf>
    <xf numFmtId="164" fontId="7" fillId="3" borderId="0" xfId="0" applyNumberFormat="1" applyFont="1" applyFill="1" applyAlignment="1">
      <alignment horizontal="right" vertical="top" indent="2"/>
    </xf>
    <xf numFmtId="164" fontId="0" fillId="3" borderId="0" xfId="0" applyNumberFormat="1" applyFill="1" applyAlignment="1">
      <alignment horizontal="right" indent="2"/>
    </xf>
    <xf numFmtId="0" fontId="0" fillId="3" borderId="0" xfId="0" applyFill="1" applyAlignment="1">
      <alignment horizontal="right" indent="2"/>
    </xf>
    <xf numFmtId="164" fontId="0" fillId="3" borderId="0" xfId="0" applyNumberFormat="1" applyFill="1" applyAlignment="1">
      <alignment horizontal="right" indent="3"/>
    </xf>
    <xf numFmtId="0" fontId="14" fillId="3" borderId="0" xfId="1" applyFont="1" applyFill="1" applyAlignment="1" applyProtection="1"/>
    <xf numFmtId="164" fontId="0" fillId="3" borderId="0" xfId="0" applyNumberFormat="1" applyFill="1"/>
    <xf numFmtId="0" fontId="13" fillId="2" borderId="1" xfId="0" applyFont="1" applyFill="1" applyBorder="1" applyAlignment="1">
      <alignment horizontal="right"/>
    </xf>
    <xf numFmtId="0" fontId="3" fillId="2" borderId="1" xfId="0" applyFont="1" applyFill="1" applyBorder="1" applyAlignment="1">
      <alignment horizontal="right"/>
    </xf>
    <xf numFmtId="0" fontId="13" fillId="2" borderId="1" xfId="0" applyFont="1" applyFill="1" applyBorder="1" applyAlignment="1">
      <alignment horizontal="center"/>
    </xf>
    <xf numFmtId="0" fontId="3" fillId="2" borderId="0" xfId="0" applyFont="1" applyFill="1" applyAlignment="1">
      <alignment horizontal="right"/>
    </xf>
    <xf numFmtId="0" fontId="3" fillId="2" borderId="0" xfId="0" applyFont="1" applyFill="1" applyAlignment="1">
      <alignment wrapText="1"/>
    </xf>
    <xf numFmtId="3" fontId="13" fillId="2" borderId="0" xfId="0" applyNumberFormat="1" applyFont="1" applyFill="1"/>
    <xf numFmtId="0" fontId="13" fillId="2" borderId="0" xfId="0" applyFont="1" applyFill="1" applyAlignment="1">
      <alignment wrapText="1"/>
    </xf>
    <xf numFmtId="3" fontId="3" fillId="2" borderId="0" xfId="0" applyNumberFormat="1" applyFont="1" applyFill="1" applyAlignment="1">
      <alignment wrapText="1"/>
    </xf>
    <xf numFmtId="165" fontId="13" fillId="2" borderId="0" xfId="0" applyNumberFormat="1" applyFont="1" applyFill="1" applyAlignment="1">
      <alignment wrapText="1"/>
    </xf>
    <xf numFmtId="165" fontId="3" fillId="2" borderId="0" xfId="0" applyNumberFormat="1" applyFont="1" applyFill="1" applyAlignment="1">
      <alignment wrapText="1"/>
    </xf>
    <xf numFmtId="165" fontId="13" fillId="2" borderId="0" xfId="0" applyNumberFormat="1" applyFont="1" applyFill="1"/>
    <xf numFmtId="1" fontId="3" fillId="2" borderId="0" xfId="0" applyNumberFormat="1" applyFont="1" applyFill="1" applyAlignment="1">
      <alignment wrapText="1"/>
    </xf>
    <xf numFmtId="165" fontId="3" fillId="2" borderId="0" xfId="0" applyNumberFormat="1" applyFont="1" applyFill="1" applyAlignment="1">
      <alignment horizontal="right" wrapText="1"/>
    </xf>
    <xf numFmtId="3" fontId="3" fillId="2" borderId="0" xfId="0" applyNumberFormat="1" applyFont="1" applyFill="1" applyAlignment="1">
      <alignment horizontal="right" wrapText="1"/>
    </xf>
    <xf numFmtId="0" fontId="3" fillId="2" borderId="0" xfId="0" applyFont="1" applyFill="1" applyAlignment="1">
      <alignment horizontal="right" wrapText="1"/>
    </xf>
    <xf numFmtId="1" fontId="3" fillId="2" borderId="0" xfId="0" applyNumberFormat="1" applyFont="1" applyFill="1" applyAlignment="1">
      <alignment horizontal="right" wrapText="1"/>
    </xf>
    <xf numFmtId="1" fontId="3" fillId="2" borderId="0" xfId="0" applyNumberFormat="1" applyFont="1" applyFill="1"/>
    <xf numFmtId="0" fontId="8" fillId="2" borderId="0" xfId="0" applyFont="1" applyFill="1" applyAlignment="1">
      <alignment wrapText="1"/>
    </xf>
    <xf numFmtId="164" fontId="8" fillId="2" borderId="0" xfId="0" applyNumberFormat="1" applyFont="1" applyFill="1"/>
    <xf numFmtId="3" fontId="3" fillId="2" borderId="0" xfId="0" applyNumberFormat="1" applyFont="1" applyFill="1"/>
    <xf numFmtId="0" fontId="13" fillId="2" borderId="3" xfId="0" applyFont="1" applyFill="1" applyBorder="1" applyAlignment="1">
      <alignment horizontal="center"/>
    </xf>
    <xf numFmtId="0" fontId="10" fillId="3" borderId="0" xfId="0" applyFont="1" applyFill="1" applyAlignment="1">
      <alignment vertical="top"/>
    </xf>
    <xf numFmtId="0" fontId="8" fillId="3" borderId="0" xfId="0" applyFont="1" applyFill="1" applyAlignment="1">
      <alignment vertical="top"/>
    </xf>
    <xf numFmtId="0" fontId="7" fillId="3" borderId="5" xfId="0" applyFont="1" applyFill="1" applyBorder="1" applyAlignment="1">
      <alignment vertical="center"/>
    </xf>
    <xf numFmtId="0" fontId="8" fillId="3" borderId="6" xfId="0" applyFont="1" applyFill="1" applyBorder="1" applyAlignment="1">
      <alignment vertical="top" wrapText="1"/>
    </xf>
    <xf numFmtId="0" fontId="7" fillId="3" borderId="6" xfId="0" applyFont="1" applyFill="1" applyBorder="1" applyAlignment="1">
      <alignment vertical="top" wrapText="1"/>
    </xf>
    <xf numFmtId="0" fontId="7" fillId="3" borderId="0" xfId="0" applyFont="1" applyFill="1" applyAlignment="1">
      <alignment vertical="center"/>
    </xf>
    <xf numFmtId="0" fontId="8" fillId="3" borderId="0" xfId="0" applyFont="1" applyFill="1" applyAlignment="1">
      <alignment vertical="top" wrapText="1"/>
    </xf>
    <xf numFmtId="0" fontId="7" fillId="3" borderId="0" xfId="0" applyFont="1" applyFill="1" applyAlignment="1">
      <alignment vertical="top" wrapText="1"/>
    </xf>
    <xf numFmtId="0" fontId="8" fillId="3" borderId="6" xfId="0" applyFont="1" applyFill="1" applyBorder="1" applyAlignment="1">
      <alignment vertical="center" wrapText="1"/>
    </xf>
    <xf numFmtId="0" fontId="7" fillId="3" borderId="6" xfId="0" applyFont="1" applyFill="1" applyBorder="1" applyAlignment="1">
      <alignment vertical="center" wrapText="1"/>
    </xf>
    <xf numFmtId="0" fontId="0" fillId="3" borderId="0" xfId="0" applyFill="1" applyAlignment="1">
      <alignment vertical="center"/>
    </xf>
    <xf numFmtId="0" fontId="16" fillId="3" borderId="0" xfId="0" applyFont="1" applyFill="1" applyAlignment="1">
      <alignment horizontal="left"/>
    </xf>
    <xf numFmtId="0" fontId="10" fillId="3" borderId="0" xfId="0" applyFont="1" applyFill="1" applyAlignment="1">
      <alignment horizontal="left" vertical="top"/>
    </xf>
    <xf numFmtId="0" fontId="16" fillId="3" borderId="0" xfId="0" applyFont="1" applyFill="1"/>
    <xf numFmtId="0" fontId="7" fillId="3" borderId="5" xfId="0" applyFont="1" applyFill="1" applyBorder="1" applyAlignment="1">
      <alignment horizontal="justify" vertical="center"/>
    </xf>
    <xf numFmtId="0" fontId="10" fillId="3" borderId="6" xfId="0" applyFont="1" applyFill="1" applyBorder="1" applyAlignment="1">
      <alignment vertical="top" wrapText="1"/>
    </xf>
    <xf numFmtId="0" fontId="16" fillId="3" borderId="0" xfId="0" applyFont="1" applyFill="1" applyAlignment="1">
      <alignment vertical="top"/>
    </xf>
    <xf numFmtId="0" fontId="15" fillId="3" borderId="0" xfId="0" applyFont="1" applyFill="1"/>
    <xf numFmtId="0" fontId="15" fillId="3" borderId="0" xfId="0" applyFont="1" applyFill="1" applyAlignment="1">
      <alignment vertical="center"/>
    </xf>
    <xf numFmtId="0" fontId="0" fillId="3" borderId="0" xfId="0" applyFill="1" applyAlignment="1">
      <alignment vertical="top"/>
    </xf>
    <xf numFmtId="0" fontId="7" fillId="0" borderId="0" xfId="0" applyFont="1"/>
    <xf numFmtId="166" fontId="3" fillId="2" borderId="0" xfId="0" applyNumberFormat="1" applyFont="1" applyFill="1" applyAlignment="1">
      <alignment horizontal="right" wrapText="1"/>
    </xf>
    <xf numFmtId="0" fontId="10" fillId="3" borderId="0" xfId="0" applyFont="1" applyFill="1" applyAlignment="1">
      <alignment horizontal="left"/>
    </xf>
    <xf numFmtId="0" fontId="15" fillId="3" borderId="0" xfId="0" applyFont="1" applyFill="1" applyAlignment="1">
      <alignment horizontal="left"/>
    </xf>
    <xf numFmtId="164" fontId="8" fillId="3" borderId="0" xfId="0" applyNumberFormat="1" applyFont="1" applyFill="1" applyAlignment="1">
      <alignment horizontal="right" indent="5"/>
    </xf>
    <xf numFmtId="164" fontId="7" fillId="3" borderId="0" xfId="0" applyNumberFormat="1" applyFont="1" applyFill="1" applyAlignment="1">
      <alignment horizontal="right" indent="5"/>
    </xf>
    <xf numFmtId="164" fontId="0" fillId="3" borderId="0" xfId="0" applyNumberFormat="1" applyFill="1" applyAlignment="1">
      <alignment horizontal="right" vertical="top" indent="2"/>
    </xf>
    <xf numFmtId="164" fontId="7" fillId="3" borderId="0" xfId="0" applyNumberFormat="1" applyFont="1" applyFill="1" applyAlignment="1">
      <alignment horizontal="right" vertical="center" indent="2"/>
    </xf>
    <xf numFmtId="164" fontId="7" fillId="2" borderId="0" xfId="0" applyNumberFormat="1" applyFont="1" applyFill="1" applyAlignment="1">
      <alignment horizontal="right" vertical="top" indent="3"/>
    </xf>
    <xf numFmtId="1" fontId="7" fillId="2" borderId="0" xfId="0" applyNumberFormat="1" applyFont="1" applyFill="1" applyAlignment="1">
      <alignment horizontal="right" vertical="top" indent="3"/>
    </xf>
    <xf numFmtId="1" fontId="0" fillId="2" borderId="0" xfId="0" applyNumberFormat="1" applyFill="1" applyAlignment="1">
      <alignment horizontal="right" indent="3"/>
    </xf>
    <xf numFmtId="1" fontId="7" fillId="3" borderId="0" xfId="0" applyNumberFormat="1" applyFont="1" applyFill="1" applyAlignment="1">
      <alignment horizontal="right" indent="2"/>
    </xf>
    <xf numFmtId="0" fontId="0" fillId="4" borderId="0" xfId="0" applyFill="1"/>
    <xf numFmtId="0" fontId="7" fillId="4" borderId="1" xfId="0" applyFont="1" applyFill="1" applyBorder="1" applyAlignment="1">
      <alignment horizontal="center" vertical="center" wrapText="1"/>
    </xf>
    <xf numFmtId="164" fontId="7" fillId="4" borderId="0" xfId="0" applyNumberFormat="1" applyFont="1" applyFill="1" applyAlignment="1">
      <alignment horizontal="right" vertical="top" indent="2"/>
    </xf>
    <xf numFmtId="0" fontId="7" fillId="4" borderId="0" xfId="0" applyFont="1" applyFill="1"/>
    <xf numFmtId="0" fontId="7" fillId="4" borderId="0" xfId="0" applyFont="1" applyFill="1" applyAlignment="1">
      <alignment horizontal="right" indent="2"/>
    </xf>
    <xf numFmtId="164" fontId="7" fillId="4" borderId="0" xfId="0" applyNumberFormat="1" applyFont="1" applyFill="1" applyAlignment="1">
      <alignment horizontal="right" indent="2"/>
    </xf>
    <xf numFmtId="164" fontId="7" fillId="4" borderId="0" xfId="0" applyNumberFormat="1" applyFont="1" applyFill="1" applyAlignment="1">
      <alignment horizontal="right" vertical="top" indent="3"/>
    </xf>
    <xf numFmtId="164" fontId="7" fillId="4" borderId="0" xfId="0" applyNumberFormat="1" applyFont="1" applyFill="1" applyAlignment="1">
      <alignment horizontal="right" indent="3"/>
    </xf>
    <xf numFmtId="0" fontId="7" fillId="4" borderId="1" xfId="0" applyFont="1" applyFill="1" applyBorder="1" applyAlignment="1">
      <alignment horizontal="center" vertical="center"/>
    </xf>
    <xf numFmtId="0" fontId="0" fillId="4" borderId="0" xfId="0" applyFill="1" applyAlignment="1">
      <alignment vertical="center"/>
    </xf>
    <xf numFmtId="0" fontId="0" fillId="0" borderId="0" xfId="0" applyAlignment="1">
      <alignment vertical="center"/>
    </xf>
    <xf numFmtId="0" fontId="0" fillId="2" borderId="0" xfId="0" applyFill="1" applyAlignment="1">
      <alignment horizontal="right" indent="2"/>
    </xf>
    <xf numFmtId="164" fontId="7" fillId="4" borderId="0" xfId="0" applyNumberFormat="1" applyFont="1" applyFill="1" applyAlignment="1">
      <alignment horizontal="right" vertical="center" indent="4"/>
    </xf>
    <xf numFmtId="164" fontId="7" fillId="4" borderId="0" xfId="0" applyNumberFormat="1" applyFont="1" applyFill="1" applyAlignment="1">
      <alignment horizontal="right" indent="4"/>
    </xf>
    <xf numFmtId="164" fontId="8" fillId="4" borderId="0" xfId="0" applyNumberFormat="1" applyFont="1" applyFill="1" applyAlignment="1">
      <alignment horizontal="right" vertical="center" indent="5"/>
    </xf>
    <xf numFmtId="164" fontId="7" fillId="4" borderId="0" xfId="0" applyNumberFormat="1" applyFont="1" applyFill="1" applyAlignment="1">
      <alignment horizontal="right" indent="5"/>
    </xf>
    <xf numFmtId="164" fontId="7" fillId="4" borderId="0" xfId="0" applyNumberFormat="1" applyFont="1" applyFill="1" applyAlignment="1">
      <alignment horizontal="right" vertical="center" indent="2"/>
    </xf>
    <xf numFmtId="0" fontId="18" fillId="4" borderId="0" xfId="0" applyFont="1" applyFill="1"/>
    <xf numFmtId="0" fontId="3" fillId="4" borderId="0" xfId="0" applyFont="1" applyFill="1"/>
    <xf numFmtId="0" fontId="7" fillId="2" borderId="3" xfId="0" applyFont="1" applyFill="1" applyBorder="1"/>
    <xf numFmtId="0" fontId="18" fillId="2" borderId="3" xfId="0" applyFont="1" applyFill="1" applyBorder="1" applyAlignment="1">
      <alignment horizontal="center" vertical="center"/>
    </xf>
    <xf numFmtId="164" fontId="7" fillId="4" borderId="3" xfId="0" applyNumberFormat="1" applyFont="1" applyFill="1" applyBorder="1" applyAlignment="1">
      <alignment horizontal="right" indent="3"/>
    </xf>
    <xf numFmtId="164" fontId="12" fillId="4" borderId="0" xfId="0" applyNumberFormat="1" applyFont="1" applyFill="1" applyAlignment="1">
      <alignment horizontal="right" indent="2"/>
    </xf>
    <xf numFmtId="164" fontId="8" fillId="4" borderId="0" xfId="0" applyNumberFormat="1" applyFont="1" applyFill="1" applyAlignment="1">
      <alignment horizontal="right" indent="3"/>
    </xf>
    <xf numFmtId="1" fontId="7" fillId="4" borderId="0" xfId="0" applyNumberFormat="1" applyFont="1" applyFill="1" applyAlignment="1">
      <alignment horizontal="right" indent="3"/>
    </xf>
    <xf numFmtId="0" fontId="7" fillId="4" borderId="0" xfId="0" applyFont="1" applyFill="1" applyAlignment="1">
      <alignment horizontal="right" indent="3"/>
    </xf>
    <xf numFmtId="164" fontId="0" fillId="4" borderId="0" xfId="0" applyNumberFormat="1" applyFill="1"/>
    <xf numFmtId="0" fontId="18" fillId="2" borderId="10" xfId="0" applyFont="1" applyFill="1" applyBorder="1" applyAlignment="1">
      <alignment horizontal="center" vertical="center"/>
    </xf>
    <xf numFmtId="164" fontId="11" fillId="3" borderId="0" xfId="0" applyNumberFormat="1" applyFont="1" applyFill="1" applyAlignment="1">
      <alignment horizontal="right" vertical="top" indent="2"/>
    </xf>
    <xf numFmtId="164" fontId="11" fillId="4" borderId="0" xfId="0" applyNumberFormat="1" applyFont="1" applyFill="1" applyAlignment="1">
      <alignment horizontal="right" vertical="top" indent="2"/>
    </xf>
    <xf numFmtId="164" fontId="11" fillId="2" borderId="0" xfId="0" applyNumberFormat="1" applyFont="1" applyFill="1" applyAlignment="1">
      <alignment horizontal="right" vertical="top" indent="3"/>
    </xf>
    <xf numFmtId="164" fontId="11" fillId="4" borderId="0" xfId="0" applyNumberFormat="1" applyFont="1" applyFill="1" applyAlignment="1">
      <alignment horizontal="right" vertical="top" indent="3"/>
    </xf>
    <xf numFmtId="164" fontId="11" fillId="2" borderId="0" xfId="0" applyNumberFormat="1" applyFont="1" applyFill="1" applyAlignment="1">
      <alignment horizontal="right" indent="3"/>
    </xf>
    <xf numFmtId="164" fontId="11" fillId="4" borderId="0" xfId="0" applyNumberFormat="1" applyFont="1" applyFill="1" applyAlignment="1">
      <alignment horizontal="right" indent="3"/>
    </xf>
    <xf numFmtId="164" fontId="11" fillId="2" borderId="0" xfId="0" applyNumberFormat="1" applyFont="1" applyFill="1" applyAlignment="1">
      <alignment horizontal="right" indent="4"/>
    </xf>
    <xf numFmtId="164" fontId="11" fillId="2" borderId="0" xfId="0" applyNumberFormat="1" applyFont="1" applyFill="1" applyAlignment="1">
      <alignment horizontal="right" indent="2"/>
    </xf>
    <xf numFmtId="164" fontId="11" fillId="4" borderId="0" xfId="0" applyNumberFormat="1" applyFont="1" applyFill="1" applyAlignment="1">
      <alignment horizontal="right" indent="2"/>
    </xf>
    <xf numFmtId="164" fontId="11" fillId="4" borderId="0" xfId="0" applyNumberFormat="1" applyFont="1" applyFill="1" applyAlignment="1">
      <alignment horizontal="right" indent="4"/>
    </xf>
    <xf numFmtId="0" fontId="27" fillId="2" borderId="1" xfId="0" applyFont="1" applyFill="1" applyBorder="1" applyAlignment="1">
      <alignment horizontal="center" vertical="center" wrapText="1"/>
    </xf>
    <xf numFmtId="164" fontId="28" fillId="3" borderId="0" xfId="0" applyNumberFormat="1" applyFont="1" applyFill="1"/>
    <xf numFmtId="164" fontId="28" fillId="3" borderId="0" xfId="0" applyNumberFormat="1" applyFont="1" applyFill="1" applyAlignment="1">
      <alignment horizontal="right" indent="3"/>
    </xf>
    <xf numFmtId="164" fontId="27" fillId="3" borderId="0" xfId="0" applyNumberFormat="1" applyFont="1" applyFill="1" applyAlignment="1">
      <alignment horizontal="right" indent="3"/>
    </xf>
    <xf numFmtId="164" fontId="28" fillId="2" borderId="0" xfId="0" applyNumberFormat="1" applyFont="1" applyFill="1"/>
    <xf numFmtId="164" fontId="27" fillId="2" borderId="0" xfId="0" applyNumberFormat="1" applyFont="1" applyFill="1" applyAlignment="1">
      <alignment horizontal="right" indent="3"/>
    </xf>
    <xf numFmtId="0" fontId="28" fillId="2" borderId="0" xfId="0" applyFont="1" applyFill="1"/>
    <xf numFmtId="0" fontId="29" fillId="3" borderId="0" xfId="0" applyFont="1" applyFill="1"/>
    <xf numFmtId="0" fontId="24" fillId="3" borderId="0" xfId="0" applyFont="1" applyFill="1" applyAlignment="1">
      <alignment horizontal="left" vertical="center" wrapText="1" shrinkToFit="1"/>
    </xf>
    <xf numFmtId="0" fontId="19" fillId="2" borderId="0" xfId="0" applyFont="1" applyFill="1" applyAlignment="1">
      <alignment horizontal="left"/>
    </xf>
    <xf numFmtId="0" fontId="19" fillId="2" borderId="0" xfId="0" applyFont="1" applyFill="1" applyAlignment="1">
      <alignment horizontal="left" vertical="top"/>
    </xf>
    <xf numFmtId="0" fontId="13" fillId="3" borderId="0" xfId="1" applyFont="1" applyFill="1" applyAlignment="1" applyProtection="1"/>
    <xf numFmtId="3" fontId="3" fillId="0" borderId="0" xfId="0" applyNumberFormat="1" applyFont="1" applyAlignment="1">
      <alignment horizontal="right" wrapText="1"/>
    </xf>
    <xf numFmtId="3" fontId="3" fillId="5" borderId="0" xfId="0" applyNumberFormat="1" applyFont="1" applyFill="1" applyAlignment="1">
      <alignment horizontal="right" wrapText="1"/>
    </xf>
    <xf numFmtId="167" fontId="3" fillId="2" borderId="0" xfId="0" applyNumberFormat="1" applyFont="1" applyFill="1" applyAlignment="1">
      <alignment horizontal="right" wrapText="1"/>
    </xf>
    <xf numFmtId="164" fontId="8" fillId="2" borderId="0" xfId="0" applyNumberFormat="1" applyFont="1" applyFill="1" applyAlignment="1">
      <alignment horizontal="center"/>
    </xf>
    <xf numFmtId="164" fontId="28" fillId="2" borderId="0" xfId="0" applyNumberFormat="1" applyFont="1" applyFill="1" applyAlignment="1">
      <alignment horizontal="center"/>
    </xf>
    <xf numFmtId="164" fontId="0" fillId="2" borderId="0" xfId="0" applyNumberFormat="1" applyFill="1" applyAlignment="1">
      <alignment horizontal="center"/>
    </xf>
    <xf numFmtId="164" fontId="7" fillId="2" borderId="0" xfId="0" applyNumberFormat="1" applyFont="1" applyFill="1" applyAlignment="1">
      <alignment horizontal="center"/>
    </xf>
    <xf numFmtId="164" fontId="7" fillId="4" borderId="0" xfId="0" applyNumberFormat="1" applyFont="1" applyFill="1" applyAlignment="1">
      <alignment horizontal="center" vertical="center"/>
    </xf>
    <xf numFmtId="164" fontId="7" fillId="4" borderId="0" xfId="0" applyNumberFormat="1" applyFont="1" applyFill="1" applyAlignment="1">
      <alignment horizontal="center"/>
    </xf>
    <xf numFmtId="1" fontId="8" fillId="2" borderId="0" xfId="0" applyNumberFormat="1" applyFont="1"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15" fillId="2" borderId="1" xfId="0" applyFont="1" applyFill="1" applyBorder="1" applyAlignment="1">
      <alignment horizontal="left" vertical="top" wrapText="1"/>
    </xf>
    <xf numFmtId="0" fontId="15" fillId="2" borderId="3" xfId="0" applyFont="1" applyFill="1" applyBorder="1" applyAlignment="1">
      <alignment horizontal="left"/>
    </xf>
    <xf numFmtId="0" fontId="15" fillId="2" borderId="4" xfId="0" applyFont="1" applyFill="1" applyBorder="1" applyAlignment="1">
      <alignment horizontal="left"/>
    </xf>
    <xf numFmtId="0" fontId="15" fillId="2" borderId="0" xfId="0" applyFont="1" applyFill="1" applyAlignment="1">
      <alignment horizontal="left"/>
    </xf>
    <xf numFmtId="0" fontId="10" fillId="2" borderId="9" xfId="0" applyFont="1" applyFill="1" applyBorder="1" applyAlignment="1">
      <alignment horizontal="left"/>
    </xf>
    <xf numFmtId="0" fontId="16" fillId="2" borderId="0" xfId="0" applyFont="1" applyFill="1" applyAlignment="1">
      <alignment horizontal="left" wrapText="1"/>
    </xf>
    <xf numFmtId="0" fontId="26" fillId="2" borderId="0" xfId="0" applyFont="1" applyFill="1" applyAlignment="1">
      <alignment horizontal="left" wrapText="1"/>
    </xf>
    <xf numFmtId="0" fontId="10" fillId="2" borderId="2" xfId="0" applyFont="1" applyFill="1" applyBorder="1" applyAlignment="1">
      <alignment horizontal="left"/>
    </xf>
    <xf numFmtId="0" fontId="15" fillId="2" borderId="7" xfId="0" applyFont="1" applyFill="1" applyBorder="1" applyAlignment="1">
      <alignment horizontal="left" vertical="top" wrapText="1"/>
    </xf>
    <xf numFmtId="0" fontId="15" fillId="2" borderId="8" xfId="0" applyFont="1" applyFill="1" applyBorder="1" applyAlignment="1">
      <alignment horizontal="left"/>
    </xf>
    <xf numFmtId="0" fontId="15" fillId="3" borderId="0" xfId="0" applyFont="1" applyFill="1" applyAlignment="1">
      <alignment horizontal="left"/>
    </xf>
    <xf numFmtId="0" fontId="11" fillId="0" borderId="0" xfId="0" applyFont="1" applyAlignment="1">
      <alignment horizontal="left"/>
    </xf>
    <xf numFmtId="0" fontId="10" fillId="2" borderId="0" xfId="0" applyFont="1" applyFill="1" applyAlignment="1">
      <alignment wrapText="1"/>
    </xf>
    <xf numFmtId="0" fontId="0" fillId="0" borderId="0" xfId="0"/>
    <xf numFmtId="0" fontId="15" fillId="0" borderId="0" xfId="0" applyFont="1" applyAlignment="1">
      <alignment horizontal="left" wrapText="1"/>
    </xf>
    <xf numFmtId="0" fontId="15" fillId="2" borderId="0" xfId="0" applyFont="1" applyFill="1" applyAlignment="1">
      <alignment horizontal="left" vertical="top" wrapText="1"/>
    </xf>
    <xf numFmtId="0" fontId="11" fillId="2" borderId="0" xfId="0" applyFont="1" applyFill="1" applyAlignment="1">
      <alignment horizontal="left"/>
    </xf>
    <xf numFmtId="0" fontId="15" fillId="2" borderId="0" xfId="0" applyFont="1" applyFill="1" applyAlignment="1">
      <alignment horizontal="left" wrapText="1"/>
    </xf>
    <xf numFmtId="0" fontId="10" fillId="3" borderId="0" xfId="0" applyFont="1" applyFill="1" applyAlignment="1">
      <alignment horizontal="left"/>
    </xf>
    <xf numFmtId="0" fontId="15" fillId="2" borderId="0" xfId="0" applyFont="1" applyFill="1" applyAlignment="1">
      <alignment horizontal="left" vertical="top"/>
    </xf>
    <xf numFmtId="0" fontId="18" fillId="2" borderId="3" xfId="0" applyFont="1" applyFill="1" applyBorder="1" applyAlignment="1">
      <alignment horizontal="center" vertical="center"/>
    </xf>
    <xf numFmtId="0" fontId="30" fillId="3" borderId="0" xfId="1" applyFont="1" applyFill="1" applyBorder="1" applyAlignment="1" applyProtection="1">
      <alignment horizontal="left" vertical="center" wrapText="1"/>
    </xf>
    <xf numFmtId="0" fontId="26" fillId="3" borderId="0" xfId="0" applyFont="1" applyFill="1" applyAlignment="1">
      <alignment horizontal="left" vertical="center"/>
    </xf>
    <xf numFmtId="0" fontId="24" fillId="3" borderId="0" xfId="0" applyFont="1" applyFill="1" applyAlignment="1">
      <alignment horizontal="left" vertical="center" wrapText="1" shrinkToFit="1"/>
    </xf>
    <xf numFmtId="0" fontId="24" fillId="3" borderId="0" xfId="0" applyFont="1" applyFill="1" applyAlignment="1">
      <alignment horizontal="left" vertical="center"/>
    </xf>
    <xf numFmtId="0" fontId="11" fillId="3" borderId="0" xfId="0" applyFont="1" applyFill="1" applyAlignment="1">
      <alignment horizontal="left"/>
    </xf>
    <xf numFmtId="0" fontId="15" fillId="3" borderId="0" xfId="0" applyFont="1" applyFill="1" applyAlignment="1">
      <alignment horizontal="left" vertical="center"/>
    </xf>
    <xf numFmtId="0" fontId="24" fillId="3" borderId="0" xfId="0" applyFont="1" applyFill="1" applyAlignment="1">
      <alignment horizontal="left" vertical="center" wrapText="1"/>
    </xf>
    <xf numFmtId="0" fontId="25" fillId="3" borderId="0" xfId="0" quotePrefix="1" applyFont="1" applyFill="1" applyAlignment="1">
      <alignment horizontal="left" vertical="center" wrapText="1"/>
    </xf>
    <xf numFmtId="0" fontId="24" fillId="3" borderId="0" xfId="0" quotePrefix="1" applyFont="1" applyFill="1" applyAlignment="1">
      <alignment horizontal="left" vertical="center"/>
    </xf>
  </cellXfs>
  <cellStyles count="4">
    <cellStyle name="Lien hypertexte" xfId="1" builtinId="8"/>
    <cellStyle name="Normal" xfId="0" builtinId="0"/>
    <cellStyle name="Normal 2" xfId="2" xr:uid="{00000000-0005-0000-0000-000002000000}"/>
    <cellStyle name="Normal 4" xfId="3" xr:uid="{00000000-0005-0000-0000-000003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bfs.admin.ch/bfs/fr/home/statistiques/education-science/enquetes/hsp.assetdetail.7437.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8" tint="0.59999389629810485"/>
    <pageSetUpPr fitToPage="1"/>
  </sheetPr>
  <dimension ref="A1:E60"/>
  <sheetViews>
    <sheetView tabSelected="1" zoomScaleNormal="100" workbookViewId="0">
      <selection activeCell="F12" sqref="F12"/>
    </sheetView>
  </sheetViews>
  <sheetFormatPr baseColWidth="10" defaultColWidth="11.42578125" defaultRowHeight="12.75"/>
  <cols>
    <col min="1" max="1" width="149.7109375" style="2" bestFit="1" customWidth="1"/>
    <col min="2" max="16384" width="11.42578125" style="2"/>
  </cols>
  <sheetData>
    <row r="1" spans="1:5" s="1" customFormat="1" ht="18">
      <c r="A1" s="1" t="s">
        <v>220</v>
      </c>
    </row>
    <row r="2" spans="1:5">
      <c r="A2" s="2" t="s">
        <v>0</v>
      </c>
    </row>
    <row r="3" spans="1:5">
      <c r="A3" s="3" t="s">
        <v>50</v>
      </c>
    </row>
    <row r="4" spans="1:5">
      <c r="A4" s="2" t="s">
        <v>0</v>
      </c>
    </row>
    <row r="5" spans="1:5">
      <c r="A5" s="3" t="str">
        <f>"Tab.1a  Produits d´exploitation* " &amp; RIGHT(A1,4) &amp; " selon la haute école, le pourvoyeur de fonds et la source de financement"</f>
        <v>Tab.1a  Produits d´exploitation* 2024 selon la haute école, le pourvoyeur de fonds et la source de financement</v>
      </c>
    </row>
    <row r="6" spans="1:5">
      <c r="A6" s="3"/>
    </row>
    <row r="7" spans="1:5">
      <c r="A7" s="3" t="str">
        <f>"Tab.1b  Produits d´exploitation* " &amp; RIGHT(A1,4) &amp; " selon la haute école, le pourvoyeur de fonds et la source de financement (%)"</f>
        <v>Tab.1b  Produits d´exploitation* 2024 selon la haute école, le pourvoyeur de fonds et la source de financement (%)</v>
      </c>
      <c r="B7" s="3"/>
      <c r="C7" s="3"/>
      <c r="D7" s="3"/>
      <c r="E7" s="3"/>
    </row>
    <row r="8" spans="1:5">
      <c r="A8" s="2" t="s">
        <v>0</v>
      </c>
    </row>
    <row r="9" spans="1:5">
      <c r="A9" s="3" t="str">
        <f>"Tab.2a  Produits d´exploitation* " &amp; RIGHT(A1,4) &amp; " selon le domaine, le pourvoyeur de fonds et la source de financement"</f>
        <v>Tab.2a  Produits d´exploitation* 2024 selon le domaine, le pourvoyeur de fonds et la source de financement</v>
      </c>
    </row>
    <row r="10" spans="1:5">
      <c r="A10" s="2" t="s">
        <v>0</v>
      </c>
    </row>
    <row r="11" spans="1:5">
      <c r="A11" s="3" t="str">
        <f>"Tab.2b  Produits d´exploitation* " &amp; RIGHT(A1,4) &amp; " selon le domaine, le pourvoyeur de fonds et la source de financement (%)"</f>
        <v>Tab.2b  Produits d´exploitation* 2024 selon le domaine, le pourvoyeur de fonds et la source de financement (%)</v>
      </c>
    </row>
    <row r="12" spans="1:5">
      <c r="A12" s="2" t="s">
        <v>0</v>
      </c>
    </row>
    <row r="13" spans="1:5">
      <c r="A13" s="3" t="str">
        <f>"Tab.3  Produits d´exploitation* " &amp; RIGHT(A1,4) &amp; " selon la prestation et le pourvoyeur de fonds et la source de financement"</f>
        <v>Tab.3  Produits d´exploitation* 2024 selon la prestation et le pourvoyeur de fonds et la source de financement</v>
      </c>
    </row>
    <row r="15" spans="1:5">
      <c r="A15" s="3" t="str">
        <f>"Tab.4  Coûts complets " &amp; RIGHT(A1,4) &amp; " selon la nature de coûts et la haute école"</f>
        <v>Tab.4  Coûts complets 2024 selon la nature de coûts et la haute école</v>
      </c>
    </row>
    <row r="16" spans="1:5">
      <c r="A16" s="2" t="s">
        <v>0</v>
      </c>
    </row>
    <row r="17" spans="1:1">
      <c r="A17" s="3" t="str">
        <f>"Tab.5  Coûts de personnel " &amp; RIGHT(A1,4) &amp; " selon le groupe de personnel et la haute école"</f>
        <v>Tab.5  Coûts de personnel 2024 selon le groupe de personnel et la haute école</v>
      </c>
    </row>
    <row r="18" spans="1:1">
      <c r="A18" s="2" t="s">
        <v>0</v>
      </c>
    </row>
    <row r="19" spans="1:1">
      <c r="A19" s="3" t="str">
        <f>"Tab.6  Coûts complets " &amp; RIGHT(A1,4) &amp; " selon la nature de coûts et le domaine"</f>
        <v>Tab.6  Coûts complets 2024 selon la nature de coûts et le domaine</v>
      </c>
    </row>
    <row r="20" spans="1:1">
      <c r="A20" s="2" t="s">
        <v>0</v>
      </c>
    </row>
    <row r="21" spans="1:1">
      <c r="A21" s="3" t="str">
        <f>"Tab.7  Coûts de personnel " &amp; RIGHT(A1,4) &amp; " selon le groupe de personnel et le domaine"</f>
        <v>Tab.7  Coûts de personnel 2024 selon le groupe de personnel et le domaine</v>
      </c>
    </row>
    <row r="22" spans="1:1">
      <c r="A22" s="2" t="s">
        <v>0</v>
      </c>
    </row>
    <row r="23" spans="1:1">
      <c r="A23" s="3" t="str">
        <f>"Tab.8  Coûts complets " &amp; RIGHT(A1,4) &amp; " selon la prestation et le domaine"</f>
        <v>Tab.8  Coûts complets 2024 selon la prestation et le domaine</v>
      </c>
    </row>
    <row r="24" spans="1:1">
      <c r="A24" s="2" t="s">
        <v>0</v>
      </c>
    </row>
    <row r="25" spans="1:1">
      <c r="A25" s="3" t="str">
        <f>"Tab.9  Coûts complets " &amp; RIGHT(A1,4) &amp; " selon la prestation, la haute école et le domaine"</f>
        <v>Tab.9  Coûts complets 2024 selon la prestation, la haute école et le domaine</v>
      </c>
    </row>
    <row r="26" spans="1:1">
      <c r="A26" s="2" t="s">
        <v>0</v>
      </c>
    </row>
    <row r="27" spans="1:1">
      <c r="A27" s="3" t="str">
        <f>"Tab.10  Coûts complets " &amp; RIGHT(A1,4) &amp; " selon la nature de coûts et la prestation"</f>
        <v>Tab.10  Coûts complets 2024 selon la nature de coûts et la prestation</v>
      </c>
    </row>
    <row r="28" spans="1:1">
      <c r="A28" s="2" t="s">
        <v>0</v>
      </c>
    </row>
    <row r="29" spans="1:1">
      <c r="A29" s="3" t="str">
        <f>"Tab.11  Coûts de personnel " &amp; RIGHT(A1,4) &amp; " selon le groupe de personnel et la prestation"</f>
        <v>Tab.11  Coûts de personnel 2024 selon le groupe de personnel et la prestation</v>
      </c>
    </row>
    <row r="30" spans="1:1">
      <c r="A30" s="2" t="s">
        <v>0</v>
      </c>
    </row>
    <row r="31" spans="1:1">
      <c r="A31" s="3" t="s">
        <v>147</v>
      </c>
    </row>
    <row r="33" spans="1:1">
      <c r="A33" s="3" t="str">
        <f>"Tab.12  Chiffres-clés " &amp; RIGHT(A1,4) &amp; " - Architecture, construction et planification"</f>
        <v>Tab.12  Chiffres-clés 2024 - Architecture, construction et planification</v>
      </c>
    </row>
    <row r="34" spans="1:1">
      <c r="A34" s="2" t="s">
        <v>0</v>
      </c>
    </row>
    <row r="35" spans="1:1">
      <c r="A35" s="3" t="str">
        <f>"Tab.13  Chiffres-clés " &amp; RIGHT(A1,4) &amp; " - Technique et IT"</f>
        <v>Tab.13  Chiffres-clés 2024 - Technique et IT</v>
      </c>
    </row>
    <row r="36" spans="1:1">
      <c r="A36" s="2" t="s">
        <v>0</v>
      </c>
    </row>
    <row r="37" spans="1:1">
      <c r="A37" s="3" t="str">
        <f>"Tab.14  Chiffres-clés " &amp; RIGHT(A1,4) &amp; " - Chimie et Sciences de la vie"</f>
        <v>Tab.14  Chiffres-clés 2024 - Chimie et Sciences de la vie</v>
      </c>
    </row>
    <row r="39" spans="1:1">
      <c r="A39" s="3" t="str">
        <f>"Tab.15  Chiffres-clés " &amp; RIGHT(A1,4) &amp; " - Agronomie et économie forestière"</f>
        <v>Tab.15  Chiffres-clés 2024 - Agronomie et économie forestière</v>
      </c>
    </row>
    <row r="41" spans="1:1">
      <c r="A41" s="3" t="str">
        <f>"Tab.16  Chiffres-clés " &amp; RIGHT(A1,4) &amp; " - Economie et services"</f>
        <v>Tab.16  Chiffres-clés 2024 - Economie et services</v>
      </c>
    </row>
    <row r="43" spans="1:1">
      <c r="A43" s="3" t="str">
        <f>"Tab.17  Chiffres-clés " &amp; RIGHT(A1,4) &amp; " - Design"</f>
        <v>Tab.17  Chiffres-clés 2024 - Design</v>
      </c>
    </row>
    <row r="45" spans="1:1">
      <c r="A45" s="3" t="str">
        <f>"Tab.18  Chiffres-clés " &amp; RIGHT(A1,4) &amp; " - Musique, arts de la scène et autres arts"</f>
        <v>Tab.18  Chiffres-clés 2024 - Musique, arts de la scène et autres arts</v>
      </c>
    </row>
    <row r="47" spans="1:1">
      <c r="A47" s="3" t="str">
        <f>"Tab.19  Chiffres-clés " &amp; RIGHT(A1,4) &amp; " - Linguistique appliquée"</f>
        <v>Tab.19  Chiffres-clés 2024 - Linguistique appliquée</v>
      </c>
    </row>
    <row r="49" spans="1:1">
      <c r="A49" s="3" t="str">
        <f>"Tab.20  Chiffres-clés " &amp; RIGHT(A1,4) &amp; " - Travail social"</f>
        <v>Tab.20  Chiffres-clés 2024 - Travail social</v>
      </c>
    </row>
    <row r="51" spans="1:1">
      <c r="A51" s="3" t="str">
        <f>"Tab.21  Chiffres-clés " &amp; RIGHT(A1,4) &amp; " - Psychologie appliquée"</f>
        <v>Tab.21  Chiffres-clés 2024 - Psychologie appliquée</v>
      </c>
    </row>
    <row r="53" spans="1:1">
      <c r="A53" s="3" t="str">
        <f>"Tab.22  Chiffres-clés " &amp; RIGHT(A1,4) &amp; " - Santé"</f>
        <v>Tab.22  Chiffres-clés 2024 - Santé</v>
      </c>
    </row>
    <row r="58" spans="1:1">
      <c r="A58" s="4" t="s">
        <v>161</v>
      </c>
    </row>
    <row r="59" spans="1:1">
      <c r="A59" s="4" t="s">
        <v>88</v>
      </c>
    </row>
    <row r="60" spans="1:1">
      <c r="A60" s="4" t="str">
        <f>"© " &amp; VALUE(RIGHT(A1,4))+1 &amp; " BFS/OFS/UST"</f>
        <v>© 2025 BFS/OFS/UST</v>
      </c>
    </row>
  </sheetData>
  <phoneticPr fontId="3" type="noConversion"/>
  <hyperlinks>
    <hyperlink ref="A3" location="'Définitions et lacunes'!A1" display="Définitions et lacunes" xr:uid="{00000000-0004-0000-0300-000000000000}"/>
    <hyperlink ref="A27" location="'Tab 10'!A1" display="Tab.10  Coûts complets 2014 selon la nature de coûts et le type de prestations" xr:uid="{00000000-0004-0000-0300-000001000000}"/>
    <hyperlink ref="A29" location="'Tab 11'!A1" display="Tab.11  Coûts de personnel 2014 selon le groupe de personnel et le type de prestations" xr:uid="{00000000-0004-0000-0300-000002000000}"/>
    <hyperlink ref="A11" location="'Tab 2b'!A1" display="Tab.2b  Produits d´exploitation* 2014 selon le domaine d'études, le pourvoyeur de fonds et la source de financement (%)" xr:uid="{00000000-0004-0000-0300-000003000000}"/>
    <hyperlink ref="A15" location="'Tab 4'!A1" display="Tab.4  Produits d´exploitation* 2010 selon le pourvoyeur de fonds et le type de prestations" xr:uid="{00000000-0004-0000-0300-000004000000}"/>
    <hyperlink ref="A17" location="'Tab 5'!A1" display="Tab.5  Produits d´exploitation* 2010 selon le type de prestations, le pourvoyeur de fonds et la haute école spécialisée ou la haute école pédagogique" xr:uid="{00000000-0004-0000-0300-000005000000}"/>
    <hyperlink ref="A19" location="'Tab 6'!A1" display="Tab.6  Coûts complets 2014 selon la nature de coûts et le domaine d'études" xr:uid="{00000000-0004-0000-0300-000006000000}"/>
    <hyperlink ref="A21" location="'Tab 7'!A1" display="Tab.7  Coûts de personnel 2014 selon le groupe de personnel et le domaine d'études" xr:uid="{00000000-0004-0000-0300-000007000000}"/>
    <hyperlink ref="A23" location="'Tab 8'!A1" display="Tab.8  Coûts complets 2014 selon le type de prestations et le domaine d'études" xr:uid="{00000000-0004-0000-0300-000008000000}"/>
    <hyperlink ref="A25" location="'Tab 9'!A1" display="Tab.9  Coûts complets 2014 selon le type de prestation, la haute école et le domaine d'études" xr:uid="{00000000-0004-0000-0300-000009000000}"/>
    <hyperlink ref="A33" location="'Tab 12 - 010000'!A1" display="Tab.12  Chiffres-clés 2014 - Architecture, construction et planification" xr:uid="{00000000-0004-0000-0300-00000A000000}"/>
    <hyperlink ref="A35" location="'Tab 13 - 020000'!A1" display="Tab.13  Chiffres-clés 2014 - Technique et IT" xr:uid="{00000000-0004-0000-0300-00000B000000}"/>
    <hyperlink ref="A37" location="'Tab 14 - 030000'!A1" display="Tab.14  Chiffres-clés 2014 - Chimie et Sciences de la vie" xr:uid="{00000000-0004-0000-0300-00000C000000}"/>
    <hyperlink ref="A39" location="'Tab 15 - 040000'!A1" display="Tab.15  Chiffres-clés 2014 - Agronomie et économie forestière" xr:uid="{00000000-0004-0000-0300-00000D000000}"/>
    <hyperlink ref="A41" location="'Tab 16 - 050000'!A1" display="Tab.16  Chiffres-clés 2014 - Economie et services" xr:uid="{00000000-0004-0000-0300-00000E000000}"/>
    <hyperlink ref="A43" location="'Tab 17 - 060000'!A1" display="Tab.17  Chiffres-clés 2014 - Design" xr:uid="{00000000-0004-0000-0300-00000F000000}"/>
    <hyperlink ref="A45" location="'Tab 18 - 080000'!A1" display="Tab.18  Chiffres-clés 2014 - Musique, arts de la scène et autres arts" xr:uid="{00000000-0004-0000-0300-000010000000}"/>
    <hyperlink ref="A47" location="'Tab 19 - 110000'!A1" display="Tab.19  Chiffres-clés 2014 - Linguistique appliquée" xr:uid="{00000000-0004-0000-0300-000011000000}"/>
    <hyperlink ref="A49" location="'Tab 20 - 120000'!A1" display="Tab.20  Chiffres-clés 2014 - Travail social" xr:uid="{00000000-0004-0000-0300-000012000000}"/>
    <hyperlink ref="A51" location="'Tab 21 - 130000'!A1" display="Tab.21  Chiffres-clés 2014 - Psychologie appliquée" xr:uid="{00000000-0004-0000-0300-000013000000}"/>
    <hyperlink ref="A53" location="'Tab 22 - 140000'!A1" display="Tab.22  Chiffres-clés 2014 - Santé" xr:uid="{00000000-0004-0000-0300-000014000000}"/>
    <hyperlink ref="A31" location="'Méthodes et précisions'!A1" display="Méthodes et précisions" xr:uid="{00000000-0004-0000-0300-000015000000}"/>
    <hyperlink ref="A9" location="'Tab 2a'!A1" display="Tab.2a  Produits d´exploitation* 2014 selon le domaine d'études, le pourvoyeur de fonds et la source de financement" xr:uid="{00000000-0004-0000-0300-000016000000}"/>
    <hyperlink ref="A7" location="'Tab 1b'!A1" display="Tab.1b  Produits d´exploitation* 2010 selon le pourvoyeur de fonds, la source de financement et la haute école spécialisée ou la haute école pédagogique (en %)" xr:uid="{00000000-0004-0000-0300-000017000000}"/>
    <hyperlink ref="A13" location="'Tab 3'!A1" display="Tab.3  Produits d´exploitation* 2014 selon la prestation et le pourvoyeur de fonds et la source de financement" xr:uid="{00000000-0004-0000-0300-000018000000}"/>
    <hyperlink ref="A5" location="'Tab 1a'!A1" display="Tab.1a  Produits d´exploitation* 2014 selon la haute école, le pourvoyeur de fonds et la source de financement" xr:uid="{00000000-0004-0000-0300-000019000000}"/>
  </hyperlinks>
  <pageMargins left="0.78740157480314965" right="0.78740157480314965" top="0.98425196850393704" bottom="0.98425196850393704" header="0.51181102362204722" footer="0.51181102362204722"/>
  <pageSetup paperSize="9" scale="5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tabColor theme="9" tint="0.39997558519241921"/>
    <pageSetUpPr fitToPage="1"/>
  </sheetPr>
  <dimension ref="A1:F39"/>
  <sheetViews>
    <sheetView zoomScale="80" zoomScaleNormal="80" workbookViewId="0">
      <selection activeCell="G24" sqref="G24"/>
    </sheetView>
  </sheetViews>
  <sheetFormatPr baseColWidth="10" defaultColWidth="11.42578125" defaultRowHeight="12.75"/>
  <cols>
    <col min="1" max="1" width="47.28515625" style="2" customWidth="1"/>
    <col min="2" max="5" width="16.7109375" style="2" customWidth="1"/>
    <col min="6" max="6" width="16.42578125" style="2" bestFit="1" customWidth="1"/>
    <col min="7" max="16384" width="11.42578125" style="2"/>
  </cols>
  <sheetData>
    <row r="1" spans="1:6">
      <c r="A1" s="6" t="s">
        <v>232</v>
      </c>
      <c r="E1" s="6"/>
      <c r="F1" s="26" t="s">
        <v>52</v>
      </c>
    </row>
    <row r="2" spans="1:6">
      <c r="A2" s="2" t="s">
        <v>0</v>
      </c>
    </row>
    <row r="4" spans="1:6" ht="12.75" customHeight="1">
      <c r="A4" s="47" t="s">
        <v>12</v>
      </c>
      <c r="E4" s="141"/>
    </row>
    <row r="5" spans="1:6" s="17" customFormat="1" ht="38.25">
      <c r="A5" s="16"/>
      <c r="B5" s="7" t="s">
        <v>20</v>
      </c>
      <c r="C5" s="7" t="s">
        <v>21</v>
      </c>
      <c r="D5" s="7" t="s">
        <v>148</v>
      </c>
      <c r="E5" s="132" t="s">
        <v>22</v>
      </c>
    </row>
    <row r="6" spans="1:6" ht="22.5" customHeight="1">
      <c r="A6" s="18" t="s">
        <v>1</v>
      </c>
      <c r="B6" s="20">
        <v>71.67919374239878</v>
      </c>
      <c r="C6" s="20">
        <v>13.990414810627094</v>
      </c>
      <c r="D6" s="52">
        <v>14.330391446974133</v>
      </c>
      <c r="E6" s="131">
        <v>100.00000000000001</v>
      </c>
    </row>
    <row r="7" spans="1:6">
      <c r="A7" s="18" t="s">
        <v>2</v>
      </c>
      <c r="B7" s="20">
        <v>71.954777694800939</v>
      </c>
      <c r="C7" s="20">
        <v>13.371149173309977</v>
      </c>
      <c r="D7" s="52">
        <v>14.67407313188909</v>
      </c>
      <c r="E7" s="131">
        <v>100</v>
      </c>
    </row>
    <row r="8" spans="1:6">
      <c r="A8" s="18" t="s">
        <v>3</v>
      </c>
      <c r="B8" s="20">
        <v>67.824252804492573</v>
      </c>
      <c r="C8" s="20">
        <v>17.990341994705663</v>
      </c>
      <c r="D8" s="52">
        <v>14.185405200801776</v>
      </c>
      <c r="E8" s="131">
        <v>100.00000000000001</v>
      </c>
    </row>
    <row r="9" spans="1:6">
      <c r="A9" s="18" t="s">
        <v>4</v>
      </c>
      <c r="B9" s="20">
        <v>72.648649450047614</v>
      </c>
      <c r="C9" s="20">
        <v>17.518436275340793</v>
      </c>
      <c r="D9" s="52">
        <v>9.8329142746115963</v>
      </c>
      <c r="E9" s="131">
        <v>100</v>
      </c>
    </row>
    <row r="10" spans="1:6">
      <c r="A10" s="18" t="s">
        <v>5</v>
      </c>
      <c r="B10" s="20">
        <v>74.748253895151095</v>
      </c>
      <c r="C10" s="20">
        <v>15.915566633448963</v>
      </c>
      <c r="D10" s="52">
        <v>9.3361794713999338</v>
      </c>
      <c r="E10" s="131">
        <v>99.999999999999986</v>
      </c>
    </row>
    <row r="11" spans="1:6">
      <c r="A11" s="18" t="s">
        <v>6</v>
      </c>
      <c r="B11" s="20">
        <v>67.412153972912975</v>
      </c>
      <c r="C11" s="20">
        <v>15.653136670291593</v>
      </c>
      <c r="D11" s="52">
        <v>16.934709356795434</v>
      </c>
      <c r="E11" s="131">
        <v>100</v>
      </c>
    </row>
    <row r="12" spans="1:6">
      <c r="A12" s="18" t="s">
        <v>7</v>
      </c>
      <c r="B12" s="20">
        <v>72.96352398843878</v>
      </c>
      <c r="C12" s="20">
        <v>14.036906214433623</v>
      </c>
      <c r="D12" s="52">
        <v>12.999569797127602</v>
      </c>
      <c r="E12" s="131">
        <v>100.00000000000001</v>
      </c>
    </row>
    <row r="13" spans="1:6">
      <c r="A13" s="18" t="s">
        <v>8</v>
      </c>
      <c r="B13" s="20">
        <v>79.000220715951357</v>
      </c>
      <c r="C13" s="20">
        <v>11.993224979927643</v>
      </c>
      <c r="D13" s="52">
        <v>9.006554304120991</v>
      </c>
      <c r="E13" s="131">
        <v>100</v>
      </c>
    </row>
    <row r="14" spans="1:6">
      <c r="A14" s="18" t="s">
        <v>9</v>
      </c>
      <c r="B14" s="20">
        <v>81.24420472287018</v>
      </c>
      <c r="C14" s="20">
        <v>11.227111131951361</v>
      </c>
      <c r="D14" s="52">
        <v>7.5286841451784614</v>
      </c>
      <c r="E14" s="131">
        <v>100</v>
      </c>
    </row>
    <row r="15" spans="1:6">
      <c r="A15" s="18" t="s">
        <v>10</v>
      </c>
      <c r="B15" s="20">
        <v>79.688157415894551</v>
      </c>
      <c r="C15" s="20">
        <v>12.836403950057958</v>
      </c>
      <c r="D15" s="52">
        <v>7.4754386340474852</v>
      </c>
      <c r="E15" s="131">
        <v>100</v>
      </c>
    </row>
    <row r="16" spans="1:6">
      <c r="A16" s="18" t="s">
        <v>11</v>
      </c>
      <c r="B16" s="20">
        <v>78.356203398890173</v>
      </c>
      <c r="C16" s="20">
        <v>12.094176888167977</v>
      </c>
      <c r="D16" s="52">
        <v>9.5496197129418459</v>
      </c>
      <c r="E16" s="131">
        <v>100</v>
      </c>
    </row>
    <row r="17" spans="1:5" s="6" customFormat="1" ht="22.5" customHeight="1">
      <c r="A17" s="6" t="s">
        <v>25</v>
      </c>
      <c r="B17" s="21">
        <v>73.615886203201839</v>
      </c>
      <c r="C17" s="21">
        <v>14.214398399229436</v>
      </c>
      <c r="D17" s="51">
        <v>12.169715397568687</v>
      </c>
      <c r="E17" s="131">
        <v>99.999999999999972</v>
      </c>
    </row>
    <row r="18" spans="1:5">
      <c r="A18" s="2" t="s">
        <v>0</v>
      </c>
      <c r="B18" s="20"/>
      <c r="C18" s="20"/>
      <c r="D18" s="52"/>
      <c r="E18" s="131"/>
    </row>
    <row r="19" spans="1:5">
      <c r="B19" s="20"/>
      <c r="C19" s="20"/>
      <c r="D19" s="52"/>
      <c r="E19" s="21"/>
    </row>
    <row r="20" spans="1:5" ht="12.75" customHeight="1">
      <c r="A20" s="47" t="s">
        <v>19</v>
      </c>
      <c r="E20" s="124"/>
    </row>
    <row r="21" spans="1:5" s="17" customFormat="1" ht="38.25">
      <c r="A21" s="16"/>
      <c r="B21" s="7" t="s">
        <v>20</v>
      </c>
      <c r="C21" s="7" t="s">
        <v>21</v>
      </c>
      <c r="D21" s="7" t="s">
        <v>148</v>
      </c>
      <c r="E21" s="132" t="s">
        <v>22</v>
      </c>
    </row>
    <row r="22" spans="1:5" ht="21.75" customHeight="1">
      <c r="A22" s="18" t="s">
        <v>1</v>
      </c>
      <c r="B22" s="45">
        <v>171088.90999999997</v>
      </c>
      <c r="C22" s="45">
        <v>33393.300000000003</v>
      </c>
      <c r="D22" s="44">
        <v>34204.78</v>
      </c>
      <c r="E22" s="129">
        <v>238686.98999999996</v>
      </c>
    </row>
    <row r="23" spans="1:5">
      <c r="A23" s="18" t="s">
        <v>2</v>
      </c>
      <c r="B23" s="45">
        <v>642300.97</v>
      </c>
      <c r="C23" s="45">
        <v>119356.94</v>
      </c>
      <c r="D23" s="44">
        <v>130987.43</v>
      </c>
      <c r="E23" s="129">
        <v>892645.33999999985</v>
      </c>
    </row>
    <row r="24" spans="1:5">
      <c r="A24" s="18" t="s">
        <v>3</v>
      </c>
      <c r="B24" s="45">
        <v>166390.53999999998</v>
      </c>
      <c r="C24" s="45">
        <v>44134.990000000005</v>
      </c>
      <c r="D24" s="44">
        <v>34800.49</v>
      </c>
      <c r="E24" s="129">
        <v>245326.01999999996</v>
      </c>
    </row>
    <row r="25" spans="1:5">
      <c r="A25" s="18" t="s">
        <v>4</v>
      </c>
      <c r="B25" s="45">
        <v>37240.94</v>
      </c>
      <c r="C25" s="45">
        <v>8980.25</v>
      </c>
      <c r="D25" s="44">
        <v>5040.5200000000004</v>
      </c>
      <c r="E25" s="129">
        <v>51261.710000000006</v>
      </c>
    </row>
    <row r="26" spans="1:5">
      <c r="A26" s="18" t="s">
        <v>5</v>
      </c>
      <c r="B26" s="45">
        <v>489602.7</v>
      </c>
      <c r="C26" s="45">
        <v>104247.31</v>
      </c>
      <c r="D26" s="44">
        <v>61152.18</v>
      </c>
      <c r="E26" s="129">
        <v>655002.19000000006</v>
      </c>
    </row>
    <row r="27" spans="1:5">
      <c r="A27" s="18" t="s">
        <v>6</v>
      </c>
      <c r="B27" s="45">
        <v>116385.23000000001</v>
      </c>
      <c r="C27" s="45">
        <v>27024.71</v>
      </c>
      <c r="D27" s="44">
        <v>29237.31</v>
      </c>
      <c r="E27" s="129">
        <v>172647.25</v>
      </c>
    </row>
    <row r="28" spans="1:5">
      <c r="A28" s="18" t="s">
        <v>7</v>
      </c>
      <c r="B28" s="45">
        <v>293989.14</v>
      </c>
      <c r="C28" s="45">
        <v>56558.37</v>
      </c>
      <c r="D28" s="44">
        <v>52378.67</v>
      </c>
      <c r="E28" s="129">
        <v>402926.18</v>
      </c>
    </row>
    <row r="29" spans="1:5">
      <c r="A29" s="18" t="s">
        <v>8</v>
      </c>
      <c r="B29" s="45">
        <v>24696.969999999998</v>
      </c>
      <c r="C29" s="45">
        <v>3749.3099999999995</v>
      </c>
      <c r="D29" s="44">
        <v>2815.62</v>
      </c>
      <c r="E29" s="129">
        <v>31261.899999999998</v>
      </c>
    </row>
    <row r="30" spans="1:5">
      <c r="A30" s="18" t="s">
        <v>9</v>
      </c>
      <c r="B30" s="45">
        <v>196827.28</v>
      </c>
      <c r="C30" s="45">
        <v>27199.5</v>
      </c>
      <c r="D30" s="44">
        <v>18239.46</v>
      </c>
      <c r="E30" s="129">
        <v>242266.23999999999</v>
      </c>
    </row>
    <row r="31" spans="1:5">
      <c r="A31" s="18" t="s">
        <v>10</v>
      </c>
      <c r="B31" s="45">
        <v>61421.520000000004</v>
      </c>
      <c r="C31" s="45">
        <v>9893.9599999999991</v>
      </c>
      <c r="D31" s="44">
        <v>5761.87</v>
      </c>
      <c r="E31" s="129">
        <v>77077.350000000006</v>
      </c>
    </row>
    <row r="32" spans="1:5">
      <c r="A32" s="18" t="s">
        <v>11</v>
      </c>
      <c r="B32" s="45">
        <v>251785.82</v>
      </c>
      <c r="C32" s="45">
        <v>38862.81</v>
      </c>
      <c r="D32" s="44">
        <v>30686.26</v>
      </c>
      <c r="E32" s="129">
        <v>321334.89</v>
      </c>
    </row>
    <row r="33" spans="1:6" ht="21.75" customHeight="1">
      <c r="A33" s="6" t="s">
        <v>25</v>
      </c>
      <c r="B33" s="159">
        <v>2451730.0199999996</v>
      </c>
      <c r="C33" s="159">
        <v>473401.45</v>
      </c>
      <c r="D33" s="156">
        <v>405304.58999999997</v>
      </c>
      <c r="E33" s="160">
        <v>3330436.0600000005</v>
      </c>
    </row>
    <row r="34" spans="1:6">
      <c r="A34" s="2" t="s">
        <v>0</v>
      </c>
      <c r="E34" s="124"/>
      <c r="F34" s="14"/>
    </row>
    <row r="35" spans="1:6">
      <c r="F35" s="14"/>
    </row>
    <row r="36" spans="1:6">
      <c r="A36" s="5"/>
      <c r="E36" s="5"/>
    </row>
    <row r="37" spans="1:6">
      <c r="A37" s="4" t="s">
        <v>168</v>
      </c>
      <c r="E37" s="4"/>
    </row>
    <row r="38" spans="1:6">
      <c r="A38" s="4" t="s">
        <v>88</v>
      </c>
      <c r="E38" s="4"/>
    </row>
    <row r="39" spans="1:6">
      <c r="A39" s="4" t="s">
        <v>225</v>
      </c>
      <c r="E39" s="4"/>
    </row>
  </sheetData>
  <phoneticPr fontId="3" type="noConversion"/>
  <hyperlinks>
    <hyperlink ref="F1" location="Contenu!A1" display="retour" xr:uid="{00000000-0004-0000-0C00-000000000000}"/>
  </hyperlinks>
  <pageMargins left="0.78740157499999996" right="0.78740157499999996" top="0.984251969" bottom="0.984251969" header="0.4921259845" footer="0.4921259845"/>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tabColor theme="9" tint="0.39997558519241921"/>
    <pageSetUpPr fitToPage="1"/>
  </sheetPr>
  <dimension ref="A1:F39"/>
  <sheetViews>
    <sheetView zoomScale="80" zoomScaleNormal="80" workbookViewId="0">
      <selection activeCell="G45" sqref="G45"/>
    </sheetView>
  </sheetViews>
  <sheetFormatPr baseColWidth="10" defaultColWidth="11.42578125" defaultRowHeight="12.75"/>
  <cols>
    <col min="1" max="1" width="43.42578125" style="2" customWidth="1"/>
    <col min="2" max="3" width="16" style="2" customWidth="1"/>
    <col min="4" max="4" width="14.5703125" style="2" customWidth="1"/>
    <col min="5" max="5" width="21" style="2" bestFit="1" customWidth="1"/>
    <col min="6" max="6" width="15.5703125" style="2" bestFit="1" customWidth="1"/>
    <col min="7" max="16384" width="11.42578125" style="2"/>
  </cols>
  <sheetData>
    <row r="1" spans="1:6">
      <c r="A1" s="6" t="s">
        <v>233</v>
      </c>
      <c r="F1" s="26" t="s">
        <v>52</v>
      </c>
    </row>
    <row r="2" spans="1:6">
      <c r="A2" s="6"/>
      <c r="F2" s="26"/>
    </row>
    <row r="3" spans="1:6">
      <c r="A3" s="6"/>
      <c r="F3" s="26"/>
    </row>
    <row r="4" spans="1:6" ht="12.75" customHeight="1">
      <c r="A4" s="47" t="s">
        <v>12</v>
      </c>
      <c r="F4" s="124"/>
    </row>
    <row r="5" spans="1:6" s="17" customFormat="1" ht="38.25">
      <c r="A5" s="16"/>
      <c r="B5" s="7" t="s">
        <v>13</v>
      </c>
      <c r="C5" s="7" t="s">
        <v>195</v>
      </c>
      <c r="D5" s="7" t="s">
        <v>196</v>
      </c>
      <c r="E5" s="7" t="s">
        <v>162</v>
      </c>
      <c r="F5" s="132" t="s">
        <v>14</v>
      </c>
    </row>
    <row r="6" spans="1:6" ht="22.5" customHeight="1">
      <c r="A6" s="18" t="s">
        <v>1</v>
      </c>
      <c r="B6" s="20">
        <v>43.915944055053018</v>
      </c>
      <c r="C6" s="20">
        <v>21.193962834879247</v>
      </c>
      <c r="D6" s="52">
        <v>3.0027019284885275</v>
      </c>
      <c r="E6" s="52">
        <v>31.887391181579222</v>
      </c>
      <c r="F6" s="131">
        <v>100.00000000000001</v>
      </c>
    </row>
    <row r="7" spans="1:6">
      <c r="A7" s="18" t="s">
        <v>2</v>
      </c>
      <c r="B7" s="20">
        <v>40.091228571552683</v>
      </c>
      <c r="C7" s="20">
        <v>30.477833468007997</v>
      </c>
      <c r="D7" s="52">
        <v>3.2820361457651228</v>
      </c>
      <c r="E7" s="52">
        <v>26.148901814674204</v>
      </c>
      <c r="F7" s="131">
        <v>100</v>
      </c>
    </row>
    <row r="8" spans="1:6">
      <c r="A8" s="18" t="s">
        <v>3</v>
      </c>
      <c r="B8" s="20">
        <v>32.043955143122929</v>
      </c>
      <c r="C8" s="20">
        <v>35.501453387914964</v>
      </c>
      <c r="D8" s="52">
        <v>3.3759130777506945</v>
      </c>
      <c r="E8" s="52">
        <v>29.078678391211426</v>
      </c>
      <c r="F8" s="131">
        <v>100.00000000000001</v>
      </c>
    </row>
    <row r="9" spans="1:6">
      <c r="A9" s="18" t="s">
        <v>4</v>
      </c>
      <c r="B9" s="20">
        <v>26.66635160122166</v>
      </c>
      <c r="C9" s="20">
        <v>41.365577775426722</v>
      </c>
      <c r="D9" s="52">
        <v>3.1965090032636123</v>
      </c>
      <c r="E9" s="52">
        <v>28.771561620087997</v>
      </c>
      <c r="F9" s="131">
        <v>99.999999999999986</v>
      </c>
    </row>
    <row r="10" spans="1:6">
      <c r="A10" s="18" t="s">
        <v>5</v>
      </c>
      <c r="B10" s="20">
        <v>47.523022238235207</v>
      </c>
      <c r="C10" s="20">
        <v>12.883411386415967</v>
      </c>
      <c r="D10" s="52">
        <v>3.6945098546229418</v>
      </c>
      <c r="E10" s="52">
        <v>35.899056520725885</v>
      </c>
      <c r="F10" s="131">
        <v>100</v>
      </c>
    </row>
    <row r="11" spans="1:6">
      <c r="A11" s="18" t="s">
        <v>6</v>
      </c>
      <c r="B11" s="20">
        <v>49.130125875938027</v>
      </c>
      <c r="C11" s="20">
        <v>12.462122556272817</v>
      </c>
      <c r="D11" s="52">
        <v>3.7056506225059653</v>
      </c>
      <c r="E11" s="52">
        <v>34.702100945283178</v>
      </c>
      <c r="F11" s="131">
        <v>99.999999999999986</v>
      </c>
    </row>
    <row r="12" spans="1:6">
      <c r="A12" s="18" t="s">
        <v>7</v>
      </c>
      <c r="B12" s="20">
        <v>58.314538421385222</v>
      </c>
      <c r="C12" s="20">
        <v>7.0034831898892591</v>
      </c>
      <c r="D12" s="52">
        <v>2.1264050774120431</v>
      </c>
      <c r="E12" s="52">
        <v>32.555573311313474</v>
      </c>
      <c r="F12" s="131">
        <v>100</v>
      </c>
    </row>
    <row r="13" spans="1:6">
      <c r="A13" s="18" t="s">
        <v>8</v>
      </c>
      <c r="B13" s="20">
        <v>52.224220218107732</v>
      </c>
      <c r="C13" s="20">
        <v>6.3428023761619352</v>
      </c>
      <c r="D13" s="52">
        <v>9.1114416059945835</v>
      </c>
      <c r="E13" s="52">
        <v>32.321535799735756</v>
      </c>
      <c r="F13" s="131">
        <v>100</v>
      </c>
    </row>
    <row r="14" spans="1:6">
      <c r="A14" s="18" t="s">
        <v>9</v>
      </c>
      <c r="B14" s="20">
        <v>47.549049095227041</v>
      </c>
      <c r="C14" s="20">
        <v>15.534645400779809</v>
      </c>
      <c r="D14" s="52">
        <v>3.3166591541578994</v>
      </c>
      <c r="E14" s="52">
        <v>33.599646349835247</v>
      </c>
      <c r="F14" s="131">
        <v>100</v>
      </c>
    </row>
    <row r="15" spans="1:6">
      <c r="A15" s="18" t="s">
        <v>10</v>
      </c>
      <c r="B15" s="20">
        <v>41.171074893620343</v>
      </c>
      <c r="C15" s="20">
        <v>20.166661456766292</v>
      </c>
      <c r="D15" s="52">
        <v>8.6233131319446343</v>
      </c>
      <c r="E15" s="52">
        <v>30.038950517668727</v>
      </c>
      <c r="F15" s="131">
        <v>100</v>
      </c>
    </row>
    <row r="16" spans="1:6">
      <c r="A16" s="18" t="s">
        <v>11</v>
      </c>
      <c r="B16" s="20">
        <v>49.365007926181065</v>
      </c>
      <c r="C16" s="20">
        <v>12.305347457612982</v>
      </c>
      <c r="D16" s="52">
        <v>2.6270621594178731</v>
      </c>
      <c r="E16" s="52">
        <v>35.702582456788072</v>
      </c>
      <c r="F16" s="131">
        <v>100</v>
      </c>
    </row>
    <row r="17" spans="1:6" s="6" customFormat="1" ht="22.5" customHeight="1">
      <c r="A17" s="6" t="s">
        <v>25</v>
      </c>
      <c r="B17" s="21">
        <v>45.406813593610948</v>
      </c>
      <c r="C17" s="21">
        <v>19.585341619302767</v>
      </c>
      <c r="D17" s="51">
        <v>3.3595697457748646</v>
      </c>
      <c r="E17" s="51">
        <v>31.648275041311447</v>
      </c>
      <c r="F17" s="131">
        <v>100.00000000000003</v>
      </c>
    </row>
    <row r="18" spans="1:6">
      <c r="A18" s="2" t="s">
        <v>0</v>
      </c>
      <c r="B18" s="20"/>
      <c r="C18" s="20"/>
      <c r="D18" s="20"/>
      <c r="E18" s="52"/>
      <c r="F18" s="131"/>
    </row>
    <row r="19" spans="1:6">
      <c r="B19" s="20"/>
      <c r="C19" s="20"/>
      <c r="D19" s="20"/>
      <c r="E19" s="52"/>
      <c r="F19" s="21"/>
    </row>
    <row r="20" spans="1:6" ht="12.75" customHeight="1">
      <c r="A20" s="47" t="s">
        <v>19</v>
      </c>
      <c r="F20" s="124"/>
    </row>
    <row r="21" spans="1:6" s="17" customFormat="1" ht="38.25">
      <c r="A21" s="16"/>
      <c r="B21" s="7" t="s">
        <v>13</v>
      </c>
      <c r="C21" s="7" t="s">
        <v>195</v>
      </c>
      <c r="D21" s="7" t="s">
        <v>196</v>
      </c>
      <c r="E21" s="7" t="s">
        <v>162</v>
      </c>
      <c r="F21" s="132" t="s">
        <v>14</v>
      </c>
    </row>
    <row r="22" spans="1:6" ht="21.75" customHeight="1">
      <c r="A22" s="18" t="s">
        <v>1</v>
      </c>
      <c r="B22" s="45">
        <v>75135.31</v>
      </c>
      <c r="C22" s="45">
        <v>36260.519999999997</v>
      </c>
      <c r="D22" s="45">
        <v>5137.29</v>
      </c>
      <c r="E22" s="44">
        <v>54555.79</v>
      </c>
      <c r="F22" s="129">
        <v>171088.90999999997</v>
      </c>
    </row>
    <row r="23" spans="1:6">
      <c r="A23" s="18" t="s">
        <v>2</v>
      </c>
      <c r="B23" s="45">
        <v>257506.35</v>
      </c>
      <c r="C23" s="45">
        <v>195759.42</v>
      </c>
      <c r="D23" s="45">
        <v>21080.55</v>
      </c>
      <c r="E23" s="44">
        <v>167954.65</v>
      </c>
      <c r="F23" s="129">
        <v>642300.97</v>
      </c>
    </row>
    <row r="24" spans="1:6">
      <c r="A24" s="18" t="s">
        <v>3</v>
      </c>
      <c r="B24" s="45">
        <v>53318.11</v>
      </c>
      <c r="C24" s="45">
        <v>59071.06</v>
      </c>
      <c r="D24" s="45">
        <v>5617.2</v>
      </c>
      <c r="E24" s="44">
        <v>48384.17</v>
      </c>
      <c r="F24" s="129">
        <v>166390.53999999998</v>
      </c>
    </row>
    <row r="25" spans="1:6">
      <c r="A25" s="18" t="s">
        <v>4</v>
      </c>
      <c r="B25" s="45">
        <v>9930.7999999999993</v>
      </c>
      <c r="C25" s="45">
        <v>15404.93</v>
      </c>
      <c r="D25" s="45">
        <v>1190.4100000000001</v>
      </c>
      <c r="E25" s="44">
        <v>10714.8</v>
      </c>
      <c r="F25" s="129">
        <v>37240.94</v>
      </c>
    </row>
    <row r="26" spans="1:6">
      <c r="A26" s="18" t="s">
        <v>5</v>
      </c>
      <c r="B26" s="45">
        <v>232674</v>
      </c>
      <c r="C26" s="45">
        <v>63077.53</v>
      </c>
      <c r="D26" s="45">
        <v>18088.419999999998</v>
      </c>
      <c r="E26" s="44">
        <v>175762.75</v>
      </c>
      <c r="F26" s="129">
        <v>489602.7</v>
      </c>
    </row>
    <row r="27" spans="1:6">
      <c r="A27" s="18" t="s">
        <v>6</v>
      </c>
      <c r="B27" s="45">
        <v>57180.21</v>
      </c>
      <c r="C27" s="45">
        <v>14504.07</v>
      </c>
      <c r="D27" s="45">
        <v>4312.83</v>
      </c>
      <c r="E27" s="44">
        <v>40388.120000000003</v>
      </c>
      <c r="F27" s="129">
        <v>116385.23000000001</v>
      </c>
    </row>
    <row r="28" spans="1:6">
      <c r="A28" s="18" t="s">
        <v>7</v>
      </c>
      <c r="B28" s="45">
        <v>171438.41</v>
      </c>
      <c r="C28" s="45">
        <v>20589.48</v>
      </c>
      <c r="D28" s="45">
        <v>6251.4</v>
      </c>
      <c r="E28" s="44">
        <v>95709.85</v>
      </c>
      <c r="F28" s="129">
        <v>293989.14</v>
      </c>
    </row>
    <row r="29" spans="1:6">
      <c r="A29" s="18" t="s">
        <v>8</v>
      </c>
      <c r="B29" s="45">
        <v>12897.8</v>
      </c>
      <c r="C29" s="45">
        <v>1566.48</v>
      </c>
      <c r="D29" s="45">
        <v>2250.25</v>
      </c>
      <c r="E29" s="44">
        <v>7982.44</v>
      </c>
      <c r="F29" s="129">
        <v>24696.969999999998</v>
      </c>
    </row>
    <row r="30" spans="1:6">
      <c r="A30" s="18" t="s">
        <v>9</v>
      </c>
      <c r="B30" s="45">
        <v>93589.5</v>
      </c>
      <c r="C30" s="45">
        <v>30576.42</v>
      </c>
      <c r="D30" s="45">
        <v>6528.09</v>
      </c>
      <c r="E30" s="44">
        <v>66133.27</v>
      </c>
      <c r="F30" s="129">
        <v>196827.28</v>
      </c>
    </row>
    <row r="31" spans="1:6">
      <c r="A31" s="18" t="s">
        <v>10</v>
      </c>
      <c r="B31" s="45">
        <v>25287.9</v>
      </c>
      <c r="C31" s="45">
        <v>12386.67</v>
      </c>
      <c r="D31" s="45">
        <v>5296.57</v>
      </c>
      <c r="E31" s="44">
        <v>18450.38</v>
      </c>
      <c r="F31" s="129">
        <v>61421.520000000004</v>
      </c>
    </row>
    <row r="32" spans="1:6">
      <c r="A32" s="18" t="s">
        <v>11</v>
      </c>
      <c r="B32" s="45">
        <v>124294.09</v>
      </c>
      <c r="C32" s="45">
        <v>30983.119999999999</v>
      </c>
      <c r="D32" s="45">
        <v>6614.57</v>
      </c>
      <c r="E32" s="44">
        <v>89894.04</v>
      </c>
      <c r="F32" s="129">
        <v>251785.82</v>
      </c>
    </row>
    <row r="33" spans="1:6" ht="21.75" customHeight="1">
      <c r="A33" s="6" t="s">
        <v>25</v>
      </c>
      <c r="B33" s="159">
        <v>1113252.4800000002</v>
      </c>
      <c r="C33" s="159">
        <v>480179.6999999999</v>
      </c>
      <c r="D33" s="159">
        <v>82367.580000000016</v>
      </c>
      <c r="E33" s="156">
        <v>775930.26</v>
      </c>
      <c r="F33" s="160">
        <v>2451730.0199999996</v>
      </c>
    </row>
    <row r="34" spans="1:6">
      <c r="A34" s="2" t="s">
        <v>0</v>
      </c>
      <c r="E34" s="44"/>
      <c r="F34" s="124"/>
    </row>
    <row r="37" spans="1:6">
      <c r="A37" s="4" t="s">
        <v>168</v>
      </c>
    </row>
    <row r="38" spans="1:6">
      <c r="A38" s="4" t="s">
        <v>88</v>
      </c>
    </row>
    <row r="39" spans="1:6">
      <c r="A39" s="4" t="s">
        <v>225</v>
      </c>
    </row>
  </sheetData>
  <phoneticPr fontId="3" type="noConversion"/>
  <hyperlinks>
    <hyperlink ref="F1" location="Contenu!A1" display="retour" xr:uid="{00000000-0004-0000-0D00-000000000000}"/>
  </hyperlinks>
  <pageMargins left="0.78740157499999996" right="0.78740157499999996" top="0.984251969" bottom="0.984251969" header="0.4921259845" footer="0.4921259845"/>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tabColor theme="9" tint="0.39997558519241921"/>
    <pageSetUpPr fitToPage="1"/>
  </sheetPr>
  <dimension ref="A1:G42"/>
  <sheetViews>
    <sheetView zoomScale="80" zoomScaleNormal="80" workbookViewId="0">
      <selection activeCell="D34" sqref="D34"/>
    </sheetView>
  </sheetViews>
  <sheetFormatPr baseColWidth="10" defaultColWidth="11.42578125" defaultRowHeight="12.75"/>
  <cols>
    <col min="1" max="1" width="49" style="6" customWidth="1"/>
    <col min="2" max="2" width="20.5703125" style="2" bestFit="1" customWidth="1"/>
    <col min="3" max="3" width="23.7109375" style="2" customWidth="1"/>
    <col min="4" max="4" width="16.42578125" style="2" bestFit="1" customWidth="1"/>
    <col min="5" max="5" width="16.28515625" style="2" bestFit="1" customWidth="1"/>
    <col min="6" max="6" width="18.28515625" style="2" bestFit="1" customWidth="1"/>
    <col min="7" max="7" width="18.5703125" style="2" customWidth="1"/>
    <col min="8" max="16384" width="11.42578125" style="2"/>
  </cols>
  <sheetData>
    <row r="1" spans="1:7">
      <c r="A1" s="6" t="s">
        <v>234</v>
      </c>
      <c r="D1" s="26" t="s">
        <v>52</v>
      </c>
      <c r="F1" s="26"/>
      <c r="G1" s="30"/>
    </row>
    <row r="2" spans="1:7">
      <c r="A2" s="6" t="s">
        <v>0</v>
      </c>
    </row>
    <row r="4" spans="1:7" ht="12.75" customHeight="1">
      <c r="A4" s="47" t="s">
        <v>12</v>
      </c>
      <c r="F4" s="124"/>
    </row>
    <row r="5" spans="1:7" s="17" customFormat="1" ht="33.75" customHeight="1">
      <c r="A5" s="16"/>
      <c r="B5" s="7" t="s">
        <v>23</v>
      </c>
      <c r="C5" s="7" t="s">
        <v>197</v>
      </c>
      <c r="D5" s="7" t="s">
        <v>24</v>
      </c>
      <c r="E5" s="7" t="s">
        <v>17</v>
      </c>
      <c r="F5" s="125" t="s">
        <v>14</v>
      </c>
    </row>
    <row r="6" spans="1:7" ht="22.5" customHeight="1">
      <c r="A6" s="18" t="s">
        <v>1</v>
      </c>
      <c r="B6" s="52">
        <v>62.088226928497448</v>
      </c>
      <c r="C6" s="52">
        <v>29.728113794555792</v>
      </c>
      <c r="D6" s="52">
        <v>5.9303064653838078</v>
      </c>
      <c r="E6" s="20">
        <v>2.25335281156296</v>
      </c>
      <c r="F6" s="137">
        <v>100.00000000000001</v>
      </c>
    </row>
    <row r="7" spans="1:7">
      <c r="A7" s="18" t="s">
        <v>2</v>
      </c>
      <c r="B7" s="52">
        <v>53.074653961389117</v>
      </c>
      <c r="C7" s="52">
        <v>41.220269421002854</v>
      </c>
      <c r="D7" s="52">
        <v>3.3735683129603107</v>
      </c>
      <c r="E7" s="20">
        <v>2.331508304647715</v>
      </c>
      <c r="F7" s="137">
        <v>100</v>
      </c>
    </row>
    <row r="8" spans="1:7">
      <c r="A8" s="18" t="s">
        <v>3</v>
      </c>
      <c r="B8" s="52">
        <v>54.368582316006894</v>
      </c>
      <c r="C8" s="52">
        <v>42.402045865167842</v>
      </c>
      <c r="D8" s="52">
        <v>1.912169617216338</v>
      </c>
      <c r="E8" s="20">
        <v>1.3172022016089284</v>
      </c>
      <c r="F8" s="137">
        <v>100</v>
      </c>
    </row>
    <row r="9" spans="1:7">
      <c r="A9" s="18" t="s">
        <v>4</v>
      </c>
      <c r="B9" s="52">
        <v>43.037073870536119</v>
      </c>
      <c r="C9" s="52">
        <v>54.188789254201616</v>
      </c>
      <c r="D9" s="52">
        <v>0.78865882546641541</v>
      </c>
      <c r="E9" s="20">
        <v>1.9854780497958417</v>
      </c>
      <c r="F9" s="137">
        <v>100</v>
      </c>
    </row>
    <row r="10" spans="1:7">
      <c r="A10" s="18" t="s">
        <v>5</v>
      </c>
      <c r="B10" s="52">
        <v>59.190250048015102</v>
      </c>
      <c r="C10" s="52">
        <v>22.30261822021361</v>
      </c>
      <c r="D10" s="52">
        <v>15.165466619806772</v>
      </c>
      <c r="E10" s="20">
        <v>3.3416651119645091</v>
      </c>
      <c r="F10" s="137">
        <v>99.999999999999986</v>
      </c>
    </row>
    <row r="11" spans="1:7">
      <c r="A11" s="18" t="s">
        <v>6</v>
      </c>
      <c r="B11" s="52">
        <v>77.911330762580917</v>
      </c>
      <c r="C11" s="52">
        <v>17.982249934476219</v>
      </c>
      <c r="D11" s="52">
        <v>3.1623440280687927</v>
      </c>
      <c r="E11" s="20">
        <v>0.94407527487405662</v>
      </c>
      <c r="F11" s="137">
        <v>99.999999999999972</v>
      </c>
    </row>
    <row r="12" spans="1:7">
      <c r="A12" s="18" t="s">
        <v>7</v>
      </c>
      <c r="B12" s="52">
        <v>83.405285717466015</v>
      </c>
      <c r="C12" s="52">
        <v>12.46965107927087</v>
      </c>
      <c r="D12" s="52">
        <v>2.3308859620170135</v>
      </c>
      <c r="E12" s="20">
        <v>1.7941772412460952</v>
      </c>
      <c r="F12" s="137">
        <v>99.999999999999986</v>
      </c>
    </row>
    <row r="13" spans="1:7">
      <c r="A13" s="18" t="s">
        <v>8</v>
      </c>
      <c r="B13" s="52">
        <v>68.168761335683385</v>
      </c>
      <c r="C13" s="52">
        <v>18.036651643054331</v>
      </c>
      <c r="D13" s="52">
        <v>9.4347752375895269</v>
      </c>
      <c r="E13" s="20">
        <v>4.3598117836727779</v>
      </c>
      <c r="F13" s="137">
        <v>100.00000000000001</v>
      </c>
    </row>
    <row r="14" spans="1:7">
      <c r="A14" s="18" t="s">
        <v>9</v>
      </c>
      <c r="B14" s="52">
        <v>56.452760401119029</v>
      </c>
      <c r="C14" s="52">
        <v>25.172983243558821</v>
      </c>
      <c r="D14" s="52">
        <v>15.081643236796014</v>
      </c>
      <c r="E14" s="20">
        <v>3.2926131185261305</v>
      </c>
      <c r="F14" s="137">
        <v>100</v>
      </c>
    </row>
    <row r="15" spans="1:7">
      <c r="A15" s="18" t="s">
        <v>10</v>
      </c>
      <c r="B15" s="52">
        <v>43.11276359231816</v>
      </c>
      <c r="C15" s="52">
        <v>18.409011413987194</v>
      </c>
      <c r="D15" s="52">
        <v>26.954023853437636</v>
      </c>
      <c r="E15" s="20">
        <v>11.524201140257007</v>
      </c>
      <c r="F15" s="137">
        <v>100</v>
      </c>
    </row>
    <row r="16" spans="1:7">
      <c r="A16" s="18" t="s">
        <v>11</v>
      </c>
      <c r="B16" s="52">
        <v>72.610649282435531</v>
      </c>
      <c r="C16" s="52">
        <v>18.603678548569686</v>
      </c>
      <c r="D16" s="52">
        <v>7.4926473125903019</v>
      </c>
      <c r="E16" s="20">
        <v>1.2930248564044817</v>
      </c>
      <c r="F16" s="137">
        <v>100.00000000000001</v>
      </c>
    </row>
    <row r="17" spans="1:6" ht="21" customHeight="1">
      <c r="A17" s="6" t="s">
        <v>25</v>
      </c>
      <c r="B17" s="51">
        <v>61.863011874030548</v>
      </c>
      <c r="C17" s="51">
        <v>28.184742232406141</v>
      </c>
      <c r="D17" s="51">
        <v>7.4431378521269336</v>
      </c>
      <c r="E17" s="21">
        <v>2.5091080414363756</v>
      </c>
      <c r="F17" s="137">
        <v>100</v>
      </c>
    </row>
    <row r="18" spans="1:6">
      <c r="A18" s="15" t="s">
        <v>0</v>
      </c>
      <c r="B18" s="52"/>
      <c r="C18" s="20"/>
      <c r="D18" s="52"/>
      <c r="E18" s="20"/>
      <c r="F18" s="131"/>
    </row>
    <row r="19" spans="1:6">
      <c r="A19" s="15"/>
      <c r="B19" s="52"/>
      <c r="C19" s="20"/>
      <c r="D19" s="52"/>
      <c r="E19" s="20"/>
      <c r="F19" s="21"/>
    </row>
    <row r="20" spans="1:6" ht="12.75" customHeight="1">
      <c r="A20" s="47" t="s">
        <v>19</v>
      </c>
      <c r="F20" s="124"/>
    </row>
    <row r="21" spans="1:6" s="17" customFormat="1" ht="33.75" customHeight="1">
      <c r="A21" s="16"/>
      <c r="B21" s="7" t="s">
        <v>23</v>
      </c>
      <c r="C21" s="7" t="s">
        <v>197</v>
      </c>
      <c r="D21" s="7" t="s">
        <v>24</v>
      </c>
      <c r="E21" s="7" t="s">
        <v>17</v>
      </c>
      <c r="F21" s="125" t="s">
        <v>14</v>
      </c>
    </row>
    <row r="22" spans="1:6" ht="22.5" customHeight="1">
      <c r="A22" s="18" t="s">
        <v>1</v>
      </c>
      <c r="B22" s="44">
        <v>148196.51999999999</v>
      </c>
      <c r="C22" s="44">
        <v>70957.14</v>
      </c>
      <c r="D22" s="44">
        <v>14154.87</v>
      </c>
      <c r="E22" s="44">
        <v>5378.46</v>
      </c>
      <c r="F22" s="131">
        <v>238686.98999999996</v>
      </c>
    </row>
    <row r="23" spans="1:6">
      <c r="A23" s="18" t="s">
        <v>2</v>
      </c>
      <c r="B23" s="44">
        <v>473768.42</v>
      </c>
      <c r="C23" s="44">
        <v>367950.81</v>
      </c>
      <c r="D23" s="44">
        <v>30114</v>
      </c>
      <c r="E23" s="44">
        <v>20812.099999999999</v>
      </c>
      <c r="F23" s="131">
        <v>892645.33</v>
      </c>
    </row>
    <row r="24" spans="1:6">
      <c r="A24" s="18" t="s">
        <v>3</v>
      </c>
      <c r="B24" s="44">
        <v>133380.29</v>
      </c>
      <c r="C24" s="44">
        <v>104023.26</v>
      </c>
      <c r="D24" s="44">
        <v>4691.05</v>
      </c>
      <c r="E24" s="44">
        <v>3231.44</v>
      </c>
      <c r="F24" s="131">
        <v>245326.03999999998</v>
      </c>
    </row>
    <row r="25" spans="1:6">
      <c r="A25" s="18" t="s">
        <v>4</v>
      </c>
      <c r="B25" s="44">
        <v>22061.54</v>
      </c>
      <c r="C25" s="44">
        <v>27778.1</v>
      </c>
      <c r="D25" s="44">
        <v>404.28</v>
      </c>
      <c r="E25" s="44">
        <v>1017.79</v>
      </c>
      <c r="F25" s="131">
        <v>51261.71</v>
      </c>
    </row>
    <row r="26" spans="1:6">
      <c r="A26" s="18" t="s">
        <v>5</v>
      </c>
      <c r="B26" s="44">
        <v>387697.44</v>
      </c>
      <c r="C26" s="44">
        <v>146082.64000000001</v>
      </c>
      <c r="D26" s="44">
        <v>99334.14</v>
      </c>
      <c r="E26" s="44">
        <v>21887.98</v>
      </c>
      <c r="F26" s="131">
        <v>655002.20000000007</v>
      </c>
    </row>
    <row r="27" spans="1:6">
      <c r="A27" s="18" t="s">
        <v>6</v>
      </c>
      <c r="B27" s="44">
        <v>134511.76999999999</v>
      </c>
      <c r="C27" s="44">
        <v>31045.86</v>
      </c>
      <c r="D27" s="44">
        <v>5459.7</v>
      </c>
      <c r="E27" s="44">
        <v>1629.92</v>
      </c>
      <c r="F27" s="131">
        <v>172647.25000000003</v>
      </c>
    </row>
    <row r="28" spans="1:6">
      <c r="A28" s="18" t="s">
        <v>7</v>
      </c>
      <c r="B28" s="44">
        <v>336061.74</v>
      </c>
      <c r="C28" s="44">
        <v>50243.49</v>
      </c>
      <c r="D28" s="44">
        <v>9391.75</v>
      </c>
      <c r="E28" s="44">
        <v>7229.21</v>
      </c>
      <c r="F28" s="131">
        <v>402926.19</v>
      </c>
    </row>
    <row r="29" spans="1:6">
      <c r="A29" s="18" t="s">
        <v>8</v>
      </c>
      <c r="B29" s="44">
        <v>21310.85</v>
      </c>
      <c r="C29" s="44">
        <v>5638.6</v>
      </c>
      <c r="D29" s="44">
        <v>2949.49</v>
      </c>
      <c r="E29" s="44">
        <v>1362.96</v>
      </c>
      <c r="F29" s="131">
        <v>31261.899999999994</v>
      </c>
    </row>
    <row r="30" spans="1:6">
      <c r="A30" s="18" t="s">
        <v>9</v>
      </c>
      <c r="B30" s="44">
        <v>136765.98000000001</v>
      </c>
      <c r="C30" s="44">
        <v>60985.64</v>
      </c>
      <c r="D30" s="44">
        <v>36537.730000000003</v>
      </c>
      <c r="E30" s="44">
        <v>7976.89</v>
      </c>
      <c r="F30" s="131">
        <v>242266.24000000002</v>
      </c>
    </row>
    <row r="31" spans="1:6">
      <c r="A31" s="18" t="s">
        <v>10</v>
      </c>
      <c r="B31" s="44">
        <v>33230.18</v>
      </c>
      <c r="C31" s="44">
        <v>14189.18</v>
      </c>
      <c r="D31" s="44">
        <v>20775.45</v>
      </c>
      <c r="E31" s="44">
        <v>8882.5499999999993</v>
      </c>
      <c r="F31" s="131">
        <v>77077.36</v>
      </c>
    </row>
    <row r="32" spans="1:6">
      <c r="A32" s="18" t="s">
        <v>11</v>
      </c>
      <c r="B32" s="44">
        <v>233323.35</v>
      </c>
      <c r="C32" s="44">
        <v>59780.11</v>
      </c>
      <c r="D32" s="44">
        <v>24076.49</v>
      </c>
      <c r="E32" s="44">
        <v>4154.9399999999996</v>
      </c>
      <c r="F32" s="131">
        <v>321334.89</v>
      </c>
    </row>
    <row r="33" spans="1:6" ht="21" customHeight="1">
      <c r="A33" s="6" t="s">
        <v>25</v>
      </c>
      <c r="B33" s="156">
        <v>2060308.08</v>
      </c>
      <c r="C33" s="158">
        <v>938674.83</v>
      </c>
      <c r="D33" s="156">
        <v>247888.95</v>
      </c>
      <c r="E33" s="156">
        <v>83564.240000000005</v>
      </c>
      <c r="F33" s="157">
        <v>3330436.1</v>
      </c>
    </row>
    <row r="34" spans="1:6" s="4" customFormat="1" ht="17.25" customHeight="1">
      <c r="A34" s="4" t="s">
        <v>0</v>
      </c>
      <c r="F34" s="142"/>
    </row>
    <row r="35" spans="1:6">
      <c r="A35" s="4" t="s">
        <v>0</v>
      </c>
    </row>
    <row r="36" spans="1:6">
      <c r="A36" s="4"/>
    </row>
    <row r="37" spans="1:6">
      <c r="A37" s="4"/>
    </row>
    <row r="38" spans="1:6">
      <c r="A38" s="4" t="s">
        <v>168</v>
      </c>
    </row>
    <row r="39" spans="1:6">
      <c r="A39" s="4" t="s">
        <v>88</v>
      </c>
    </row>
    <row r="40" spans="1:6">
      <c r="A40" s="4" t="s">
        <v>225</v>
      </c>
    </row>
    <row r="41" spans="1:6">
      <c r="A41" s="2"/>
    </row>
    <row r="42" spans="1:6">
      <c r="A42" s="2"/>
    </row>
  </sheetData>
  <phoneticPr fontId="3" type="noConversion"/>
  <hyperlinks>
    <hyperlink ref="D1" location="Contenu!A1" display="retour" xr:uid="{00000000-0004-0000-0E00-000000000000}"/>
  </hyperlinks>
  <pageMargins left="0.78740157499999996" right="0.78740157499999996" top="0.984251969" bottom="0.984251969" header="0.4921259845" footer="0.4921259845"/>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tabColor theme="9" tint="0.39997558519241921"/>
    <pageSetUpPr fitToPage="1"/>
  </sheetPr>
  <dimension ref="A1:M99"/>
  <sheetViews>
    <sheetView zoomScale="51" zoomScaleNormal="51" workbookViewId="0">
      <pane ySplit="4" topLeftCell="A5" activePane="bottomLeft" state="frozen"/>
      <selection activeCell="A34" sqref="A34"/>
      <selection pane="bottomLeft" activeCell="S96" sqref="S96"/>
    </sheetView>
  </sheetViews>
  <sheetFormatPr baseColWidth="10" defaultColWidth="11.42578125" defaultRowHeight="12.75"/>
  <cols>
    <col min="1" max="1" width="1.28515625" style="6" customWidth="1"/>
    <col min="2" max="2" width="35.28515625" style="6" customWidth="1"/>
    <col min="3" max="3" width="8.28515625" style="6" bestFit="1" customWidth="1"/>
    <col min="4" max="4" width="19.85546875" style="2" bestFit="1" customWidth="1"/>
    <col min="5" max="5" width="18.42578125" style="2" customWidth="1"/>
    <col min="6" max="6" width="21.7109375" style="46" customWidth="1"/>
    <col min="7" max="7" width="18.42578125" style="2" customWidth="1"/>
    <col min="8" max="8" width="18.42578125" style="46" customWidth="1"/>
    <col min="9" max="9" width="18.42578125" style="2" customWidth="1"/>
    <col min="10" max="10" width="18.42578125" style="46" customWidth="1"/>
    <col min="11" max="11" width="18.42578125" style="2" customWidth="1"/>
    <col min="12" max="12" width="19.85546875" style="2" bestFit="1" customWidth="1"/>
    <col min="13" max="13" width="18.42578125" style="46" customWidth="1"/>
    <col min="14" max="16384" width="11.42578125" style="2"/>
  </cols>
  <sheetData>
    <row r="1" spans="1:13">
      <c r="A1" s="6" t="s">
        <v>235</v>
      </c>
      <c r="L1" s="26" t="s">
        <v>52</v>
      </c>
    </row>
    <row r="3" spans="1:13">
      <c r="A3" s="143"/>
      <c r="B3" s="143"/>
      <c r="C3" s="144"/>
      <c r="D3" s="206" t="s">
        <v>19</v>
      </c>
      <c r="E3" s="206"/>
      <c r="F3" s="206"/>
      <c r="G3" s="206"/>
      <c r="H3" s="206"/>
      <c r="I3" s="206"/>
      <c r="J3" s="206"/>
      <c r="K3" s="206"/>
      <c r="L3" s="206"/>
      <c r="M3" s="151" t="s">
        <v>31</v>
      </c>
    </row>
    <row r="4" spans="1:13" ht="32.25" customHeight="1">
      <c r="A4" s="6" t="s">
        <v>0</v>
      </c>
      <c r="D4" s="7" t="s">
        <v>23</v>
      </c>
      <c r="E4" s="162" t="s">
        <v>165</v>
      </c>
      <c r="F4" s="7" t="s">
        <v>197</v>
      </c>
      <c r="G4" s="162" t="s">
        <v>165</v>
      </c>
      <c r="H4" s="7" t="s">
        <v>24</v>
      </c>
      <c r="I4" s="162" t="s">
        <v>165</v>
      </c>
      <c r="J4" s="7" t="s">
        <v>17</v>
      </c>
      <c r="K4" s="162" t="s">
        <v>165</v>
      </c>
      <c r="L4" s="145" t="s">
        <v>14</v>
      </c>
      <c r="M4" s="146" t="s">
        <v>79</v>
      </c>
    </row>
    <row r="5" spans="1:13" s="57" customFormat="1">
      <c r="A5" s="56" t="s">
        <v>26</v>
      </c>
      <c r="B5" s="56"/>
      <c r="C5" s="56"/>
      <c r="D5" s="70"/>
      <c r="E5" s="163"/>
      <c r="F5" s="70"/>
      <c r="G5" s="163"/>
      <c r="H5" s="70"/>
      <c r="I5" s="163"/>
      <c r="J5" s="70"/>
      <c r="K5" s="163"/>
      <c r="L5" s="147"/>
      <c r="M5" s="147"/>
    </row>
    <row r="6" spans="1:13" s="57" customFormat="1">
      <c r="A6" s="56"/>
      <c r="B6" s="58" t="s">
        <v>1</v>
      </c>
      <c r="C6" s="58"/>
      <c r="D6" s="68">
        <v>19384.27</v>
      </c>
      <c r="E6" s="164">
        <v>8.9366893890416712</v>
      </c>
      <c r="F6" s="68">
        <v>20452.759999999998</v>
      </c>
      <c r="G6" s="164">
        <v>16.806408088338006</v>
      </c>
      <c r="H6" s="68">
        <v>3685.5</v>
      </c>
      <c r="I6" s="164">
        <v>12.683869648847303</v>
      </c>
      <c r="J6" s="68">
        <v>285.19</v>
      </c>
      <c r="K6" s="164">
        <v>7.229810578405127</v>
      </c>
      <c r="L6" s="131">
        <v>43807.72</v>
      </c>
      <c r="M6" s="131">
        <v>11.788816935359476</v>
      </c>
    </row>
    <row r="7" spans="1:13" s="57" customFormat="1">
      <c r="A7" s="56"/>
      <c r="B7" s="58" t="s">
        <v>2</v>
      </c>
      <c r="C7" s="58"/>
      <c r="D7" s="68">
        <v>45882.14</v>
      </c>
      <c r="E7" s="164">
        <v>21.152946883453669</v>
      </c>
      <c r="F7" s="68">
        <v>27942.63</v>
      </c>
      <c r="G7" s="164">
        <v>22.960971665508044</v>
      </c>
      <c r="H7" s="68">
        <v>5858.5</v>
      </c>
      <c r="I7" s="164">
        <v>20.162379687361803</v>
      </c>
      <c r="J7" s="68">
        <v>757.85</v>
      </c>
      <c r="K7" s="164">
        <v>19.212146102052404</v>
      </c>
      <c r="L7" s="131">
        <v>80441.12000000001</v>
      </c>
      <c r="M7" s="131">
        <v>21.646998240385116</v>
      </c>
    </row>
    <row r="8" spans="1:13" s="57" customFormat="1">
      <c r="A8" s="56"/>
      <c r="B8" s="58" t="s">
        <v>3</v>
      </c>
      <c r="C8" s="58"/>
      <c r="D8" s="68">
        <v>14866.14</v>
      </c>
      <c r="E8" s="164">
        <v>6.8537053803938948</v>
      </c>
      <c r="F8" s="68">
        <v>4077</v>
      </c>
      <c r="G8" s="164">
        <v>3.3501456906624858</v>
      </c>
      <c r="H8" s="68">
        <v>130.29</v>
      </c>
      <c r="I8" s="164">
        <v>0.44840086190430473</v>
      </c>
      <c r="J8" s="68">
        <v>19.559999999999999</v>
      </c>
      <c r="K8" s="164">
        <v>0.49586274032611338</v>
      </c>
      <c r="L8" s="131">
        <v>19092.990000000002</v>
      </c>
      <c r="M8" s="131">
        <v>5.1379931176205726</v>
      </c>
    </row>
    <row r="9" spans="1:13" s="57" customFormat="1">
      <c r="A9" s="56"/>
      <c r="B9" s="58" t="s">
        <v>4</v>
      </c>
      <c r="C9" s="58"/>
      <c r="D9" s="68">
        <v>17603.759999999998</v>
      </c>
      <c r="E9" s="164">
        <v>8.1158245938194309</v>
      </c>
      <c r="F9" s="68">
        <v>25089.75</v>
      </c>
      <c r="G9" s="164">
        <v>20.616707834755729</v>
      </c>
      <c r="H9" s="68">
        <v>369.16</v>
      </c>
      <c r="I9" s="164">
        <v>1.2704863165292282</v>
      </c>
      <c r="J9" s="68">
        <v>683.88</v>
      </c>
      <c r="K9" s="164">
        <v>17.336943295205646</v>
      </c>
      <c r="L9" s="131">
        <v>43746.549999999996</v>
      </c>
      <c r="M9" s="131">
        <v>11.772355865668196</v>
      </c>
    </row>
    <row r="10" spans="1:13" s="57" customFormat="1">
      <c r="A10" s="56"/>
      <c r="B10" s="58" t="s">
        <v>5</v>
      </c>
      <c r="C10" s="58"/>
      <c r="D10" s="68">
        <v>19008.09</v>
      </c>
      <c r="E10" s="164">
        <v>8.7632599117196115</v>
      </c>
      <c r="F10" s="68">
        <v>11307.09</v>
      </c>
      <c r="G10" s="164">
        <v>9.2912432762896469</v>
      </c>
      <c r="H10" s="68">
        <v>8313.66</v>
      </c>
      <c r="I10" s="164">
        <v>28.611960316059115</v>
      </c>
      <c r="J10" s="68">
        <v>965.85</v>
      </c>
      <c r="K10" s="164">
        <v>24.485124117790217</v>
      </c>
      <c r="L10" s="131">
        <v>39594.689999999995</v>
      </c>
      <c r="M10" s="131">
        <v>10.655075224693464</v>
      </c>
    </row>
    <row r="11" spans="1:13" s="57" customFormat="1">
      <c r="A11" s="56"/>
      <c r="B11" s="58" t="s">
        <v>6</v>
      </c>
      <c r="C11" s="58"/>
      <c r="D11" s="68">
        <v>10009.709999999999</v>
      </c>
      <c r="E11" s="164">
        <v>4.6147556314673857</v>
      </c>
      <c r="F11" s="68">
        <v>5927.03</v>
      </c>
      <c r="G11" s="164">
        <v>4.8703492795995276</v>
      </c>
      <c r="H11" s="68">
        <v>597.28</v>
      </c>
      <c r="I11" s="164">
        <v>2.0555750003699678</v>
      </c>
      <c r="J11" s="68">
        <v>329.93</v>
      </c>
      <c r="K11" s="164">
        <v>8.3640078689056541</v>
      </c>
      <c r="L11" s="131">
        <v>16863.949999999997</v>
      </c>
      <c r="M11" s="131">
        <v>4.5381503387315156</v>
      </c>
    </row>
    <row r="12" spans="1:13" s="57" customFormat="1">
      <c r="A12" s="56"/>
      <c r="B12" s="58" t="s">
        <v>7</v>
      </c>
      <c r="C12" s="58"/>
      <c r="D12" s="68">
        <v>41521.660000000003</v>
      </c>
      <c r="E12" s="164">
        <v>19.142643924037174</v>
      </c>
      <c r="F12" s="68">
        <v>6385.77</v>
      </c>
      <c r="G12" s="164">
        <v>5.2473043529707581</v>
      </c>
      <c r="H12" s="68">
        <v>1294.53</v>
      </c>
      <c r="I12" s="164">
        <v>4.4552027612324778</v>
      </c>
      <c r="J12" s="68">
        <v>835.31</v>
      </c>
      <c r="K12" s="164">
        <v>21.175823395797842</v>
      </c>
      <c r="L12" s="131">
        <v>50037.270000000004</v>
      </c>
      <c r="M12" s="131">
        <v>13.465211519228909</v>
      </c>
    </row>
    <row r="13" spans="1:13" s="57" customFormat="1">
      <c r="A13" s="56"/>
      <c r="B13" s="58" t="s">
        <v>9</v>
      </c>
      <c r="C13" s="58"/>
      <c r="D13" s="68">
        <v>13104.51</v>
      </c>
      <c r="E13" s="164">
        <v>6.0415447920190175</v>
      </c>
      <c r="F13" s="68">
        <v>7158.37</v>
      </c>
      <c r="G13" s="164">
        <v>5.8821639459572284</v>
      </c>
      <c r="H13" s="68">
        <v>4996.1000000000004</v>
      </c>
      <c r="I13" s="164">
        <v>17.194378280452046</v>
      </c>
      <c r="J13" s="68">
        <v>67.069999999999993</v>
      </c>
      <c r="K13" s="164">
        <v>1.700281901516995</v>
      </c>
      <c r="L13" s="131">
        <v>25326.050000000003</v>
      </c>
      <c r="M13" s="131">
        <v>6.8153322552682694</v>
      </c>
    </row>
    <row r="14" spans="1:13" s="57" customFormat="1">
      <c r="A14" s="56"/>
      <c r="B14" s="58" t="s">
        <v>11</v>
      </c>
      <c r="C14" s="58"/>
      <c r="D14" s="68">
        <v>35526.33</v>
      </c>
      <c r="E14" s="164">
        <v>16.378629494048155</v>
      </c>
      <c r="F14" s="68">
        <v>13355.8</v>
      </c>
      <c r="G14" s="164">
        <v>10.974705865918574</v>
      </c>
      <c r="H14" s="68">
        <v>3811.57</v>
      </c>
      <c r="I14" s="164">
        <v>13.117747127243769</v>
      </c>
      <c r="J14" s="68">
        <v>0</v>
      </c>
      <c r="K14" s="164">
        <v>0</v>
      </c>
      <c r="L14" s="131">
        <v>52693.700000000004</v>
      </c>
      <c r="M14" s="131">
        <v>14.180066503044477</v>
      </c>
    </row>
    <row r="15" spans="1:13" s="56" customFormat="1" ht="20.25" customHeight="1">
      <c r="B15" s="56" t="s">
        <v>236</v>
      </c>
      <c r="D15" s="62">
        <v>216906.61</v>
      </c>
      <c r="E15" s="165">
        <v>100.00000000000001</v>
      </c>
      <c r="F15" s="62">
        <v>121696.2</v>
      </c>
      <c r="G15" s="165">
        <v>100</v>
      </c>
      <c r="H15" s="62">
        <v>29056.589999999997</v>
      </c>
      <c r="I15" s="165">
        <v>100.00000000000003</v>
      </c>
      <c r="J15" s="62">
        <v>3944.64</v>
      </c>
      <c r="K15" s="165">
        <v>100</v>
      </c>
      <c r="L15" s="131">
        <v>371604.04000000004</v>
      </c>
      <c r="M15" s="131">
        <v>100</v>
      </c>
    </row>
    <row r="16" spans="1:13" s="57" customFormat="1">
      <c r="A16" s="56" t="s">
        <v>0</v>
      </c>
      <c r="B16" s="56"/>
      <c r="C16" s="56"/>
      <c r="D16" s="70"/>
      <c r="E16" s="163"/>
      <c r="F16" s="70"/>
      <c r="G16" s="163"/>
      <c r="H16" s="70"/>
      <c r="I16" s="163"/>
      <c r="J16" s="70"/>
      <c r="K16" s="163"/>
      <c r="L16" s="131"/>
      <c r="M16" s="131"/>
    </row>
    <row r="17" spans="1:13" s="57" customFormat="1">
      <c r="A17" s="56" t="s">
        <v>27</v>
      </c>
      <c r="B17" s="56"/>
      <c r="C17" s="56"/>
      <c r="D17" s="70"/>
      <c r="E17" s="163"/>
      <c r="F17" s="70"/>
      <c r="G17" s="163"/>
      <c r="H17" s="70"/>
      <c r="I17" s="163"/>
      <c r="J17" s="70"/>
      <c r="K17" s="163"/>
      <c r="L17" s="147"/>
      <c r="M17" s="131"/>
    </row>
    <row r="18" spans="1:13" s="57" customFormat="1">
      <c r="A18" s="56"/>
      <c r="B18" s="58" t="s">
        <v>1</v>
      </c>
      <c r="C18" s="58"/>
      <c r="D18" s="68">
        <v>44691.41</v>
      </c>
      <c r="E18" s="164">
        <v>6.6325915473560118</v>
      </c>
      <c r="F18" s="68">
        <v>12172.62</v>
      </c>
      <c r="G18" s="164">
        <v>4.9344179852077152</v>
      </c>
      <c r="H18" s="68">
        <v>1125.25</v>
      </c>
      <c r="I18" s="164">
        <v>2.9675261262292389</v>
      </c>
      <c r="J18" s="68">
        <v>2322.31</v>
      </c>
      <c r="K18" s="164">
        <v>7.8386056840194458</v>
      </c>
      <c r="L18" s="131">
        <v>60311.590000000004</v>
      </c>
      <c r="M18" s="131">
        <v>6.1041115567774398</v>
      </c>
    </row>
    <row r="19" spans="1:13" s="57" customFormat="1">
      <c r="A19" s="56"/>
      <c r="B19" s="58" t="s">
        <v>2</v>
      </c>
      <c r="C19" s="58"/>
      <c r="D19" s="68">
        <v>138071.63</v>
      </c>
      <c r="E19" s="164">
        <v>20.491023354771457</v>
      </c>
      <c r="F19" s="68">
        <v>88955.23</v>
      </c>
      <c r="G19" s="164">
        <v>36.059803624058659</v>
      </c>
      <c r="H19" s="68">
        <v>2027.33</v>
      </c>
      <c r="I19" s="164">
        <v>5.3465049913248812</v>
      </c>
      <c r="J19" s="68">
        <v>4689.07</v>
      </c>
      <c r="K19" s="164">
        <v>15.8272456109499</v>
      </c>
      <c r="L19" s="131">
        <v>233743.25999999998</v>
      </c>
      <c r="M19" s="131">
        <v>23.657060519957003</v>
      </c>
    </row>
    <row r="20" spans="1:13" s="57" customFormat="1">
      <c r="A20" s="56"/>
      <c r="B20" s="58" t="s">
        <v>3</v>
      </c>
      <c r="C20" s="58"/>
      <c r="D20" s="68">
        <v>28185.38</v>
      </c>
      <c r="E20" s="164">
        <v>4.1829540206276148</v>
      </c>
      <c r="F20" s="68">
        <v>19662</v>
      </c>
      <c r="G20" s="164">
        <v>7.9703898113269043</v>
      </c>
      <c r="H20" s="68">
        <v>640.76</v>
      </c>
      <c r="I20" s="164">
        <v>1.6898218534926879</v>
      </c>
      <c r="J20" s="68">
        <v>1454.71</v>
      </c>
      <c r="K20" s="164">
        <v>4.9101532847035614</v>
      </c>
      <c r="L20" s="131">
        <v>49942.850000000006</v>
      </c>
      <c r="M20" s="131">
        <v>5.0546955877535673</v>
      </c>
    </row>
    <row r="21" spans="1:13" s="57" customFormat="1">
      <c r="A21" s="56"/>
      <c r="B21" s="58" t="s">
        <v>4</v>
      </c>
      <c r="C21" s="58"/>
      <c r="D21" s="68">
        <v>4457.7700000000004</v>
      </c>
      <c r="E21" s="164">
        <v>0.66157160004701598</v>
      </c>
      <c r="F21" s="68">
        <v>2688.35</v>
      </c>
      <c r="G21" s="164">
        <v>1.0897771055477918</v>
      </c>
      <c r="H21" s="68">
        <v>35.119999999999997</v>
      </c>
      <c r="I21" s="164">
        <v>9.2618989160782803E-2</v>
      </c>
      <c r="J21" s="68">
        <v>333.91</v>
      </c>
      <c r="K21" s="164">
        <v>1.1270626333051716</v>
      </c>
      <c r="L21" s="131">
        <v>7515.1500000000005</v>
      </c>
      <c r="M21" s="131">
        <v>0.76060528276432404</v>
      </c>
    </row>
    <row r="22" spans="1:13" s="57" customFormat="1">
      <c r="A22" s="56"/>
      <c r="B22" s="58" t="s">
        <v>5</v>
      </c>
      <c r="C22" s="58"/>
      <c r="D22" s="68">
        <v>150471.07999999999</v>
      </c>
      <c r="E22" s="164">
        <v>22.331208913066963</v>
      </c>
      <c r="F22" s="68">
        <v>56443.9</v>
      </c>
      <c r="G22" s="164">
        <v>22.880677727166852</v>
      </c>
      <c r="H22" s="68">
        <v>13926.49</v>
      </c>
      <c r="I22" s="164">
        <v>36.727147675334578</v>
      </c>
      <c r="J22" s="68">
        <v>10590.63</v>
      </c>
      <c r="K22" s="164">
        <v>35.747067581566142</v>
      </c>
      <c r="L22" s="131">
        <v>231432.09999999998</v>
      </c>
      <c r="M22" s="131">
        <v>23.423148953945201</v>
      </c>
    </row>
    <row r="23" spans="1:13" s="57" customFormat="1">
      <c r="A23" s="56"/>
      <c r="B23" s="58" t="s">
        <v>6</v>
      </c>
      <c r="C23" s="58"/>
      <c r="D23" s="68">
        <v>44399.99</v>
      </c>
      <c r="E23" s="164">
        <v>6.5893423003814702</v>
      </c>
      <c r="F23" s="68">
        <v>5618.77</v>
      </c>
      <c r="G23" s="164">
        <v>2.2776821869692436</v>
      </c>
      <c r="H23" s="68">
        <v>1267.82</v>
      </c>
      <c r="I23" s="164">
        <v>3.3435138621248197</v>
      </c>
      <c r="J23" s="68">
        <v>661.27</v>
      </c>
      <c r="K23" s="164">
        <v>2.2320167336279564</v>
      </c>
      <c r="L23" s="131">
        <v>51947.849999999991</v>
      </c>
      <c r="M23" s="131">
        <v>5.2576208243679341</v>
      </c>
    </row>
    <row r="24" spans="1:13" s="57" customFormat="1">
      <c r="A24" s="56"/>
      <c r="B24" s="58" t="s">
        <v>7</v>
      </c>
      <c r="C24" s="58"/>
      <c r="D24" s="68">
        <v>95728.36</v>
      </c>
      <c r="E24" s="164">
        <v>14.206916080254647</v>
      </c>
      <c r="F24" s="68">
        <v>9077.6200000000008</v>
      </c>
      <c r="G24" s="164">
        <v>3.6797970684110131</v>
      </c>
      <c r="H24" s="68">
        <v>966.07</v>
      </c>
      <c r="I24" s="164">
        <v>2.5477342499589253</v>
      </c>
      <c r="J24" s="68">
        <v>2129.67</v>
      </c>
      <c r="K24" s="164">
        <v>7.1883785399389808</v>
      </c>
      <c r="L24" s="131">
        <v>107901.72</v>
      </c>
      <c r="M24" s="131">
        <v>10.920689307779208</v>
      </c>
    </row>
    <row r="25" spans="1:13" s="57" customFormat="1">
      <c r="A25" s="56"/>
      <c r="B25" s="58" t="s">
        <v>9</v>
      </c>
      <c r="C25" s="58"/>
      <c r="D25" s="68">
        <v>50959.72</v>
      </c>
      <c r="E25" s="164">
        <v>7.5628629333383994</v>
      </c>
      <c r="F25" s="68">
        <v>23564.45</v>
      </c>
      <c r="G25" s="164">
        <v>9.5523269346720721</v>
      </c>
      <c r="H25" s="68">
        <v>8459.56</v>
      </c>
      <c r="I25" s="164">
        <v>22.309678130552161</v>
      </c>
      <c r="J25" s="68">
        <v>4275.45</v>
      </c>
      <c r="K25" s="164">
        <v>14.431133944968993</v>
      </c>
      <c r="L25" s="131">
        <v>87259.18</v>
      </c>
      <c r="M25" s="131">
        <v>8.831466208616332</v>
      </c>
    </row>
    <row r="26" spans="1:13" s="57" customFormat="1">
      <c r="A26" s="56"/>
      <c r="B26" s="58" t="s">
        <v>11</v>
      </c>
      <c r="C26" s="58"/>
      <c r="D26" s="68">
        <v>116849.86</v>
      </c>
      <c r="E26" s="164">
        <v>17.341529250156423</v>
      </c>
      <c r="F26" s="68">
        <v>28505.119999999999</v>
      </c>
      <c r="G26" s="164">
        <v>11.55512755663975</v>
      </c>
      <c r="H26" s="68">
        <v>9470.39</v>
      </c>
      <c r="I26" s="164">
        <v>24.975454121821926</v>
      </c>
      <c r="J26" s="68">
        <v>3169.55</v>
      </c>
      <c r="K26" s="164">
        <v>10.698335986919849</v>
      </c>
      <c r="L26" s="131">
        <v>157994.91999999998</v>
      </c>
      <c r="M26" s="131">
        <v>15.990601758038991</v>
      </c>
    </row>
    <row r="27" spans="1:13" s="56" customFormat="1" ht="20.25" customHeight="1">
      <c r="B27" s="56" t="s">
        <v>237</v>
      </c>
      <c r="D27" s="62">
        <v>673815.2</v>
      </c>
      <c r="E27" s="165">
        <v>100</v>
      </c>
      <c r="F27" s="62">
        <v>246688.06</v>
      </c>
      <c r="G27" s="165">
        <v>100</v>
      </c>
      <c r="H27" s="62">
        <v>37918.79</v>
      </c>
      <c r="I27" s="165">
        <v>100.00000000000001</v>
      </c>
      <c r="J27" s="62">
        <v>29626.57</v>
      </c>
      <c r="K27" s="165">
        <v>100</v>
      </c>
      <c r="L27" s="131">
        <v>988048.61999999988</v>
      </c>
      <c r="M27" s="131">
        <v>100.00000000000001</v>
      </c>
    </row>
    <row r="28" spans="1:13" s="57" customFormat="1">
      <c r="A28" s="56" t="s">
        <v>0</v>
      </c>
      <c r="B28" s="56"/>
      <c r="C28" s="56"/>
      <c r="D28" s="70"/>
      <c r="E28" s="163"/>
      <c r="F28" s="70"/>
      <c r="G28" s="163"/>
      <c r="H28" s="70"/>
      <c r="I28" s="163"/>
      <c r="J28" s="70"/>
      <c r="K28" s="163"/>
      <c r="L28" s="147"/>
      <c r="M28" s="131"/>
    </row>
    <row r="29" spans="1:13" s="57" customFormat="1">
      <c r="A29" s="56" t="s">
        <v>28</v>
      </c>
      <c r="B29" s="58"/>
      <c r="C29" s="58"/>
      <c r="D29" s="70"/>
      <c r="E29" s="163"/>
      <c r="F29" s="70"/>
      <c r="G29" s="163"/>
      <c r="H29" s="70"/>
      <c r="I29" s="163"/>
      <c r="J29" s="70"/>
      <c r="K29" s="163"/>
      <c r="L29" s="147"/>
      <c r="M29" s="131"/>
    </row>
    <row r="30" spans="1:13" s="57" customFormat="1">
      <c r="A30" s="56"/>
      <c r="B30" s="58" t="s">
        <v>1</v>
      </c>
      <c r="C30" s="58"/>
      <c r="D30" s="68">
        <v>15323.34</v>
      </c>
      <c r="E30" s="164">
        <v>5.970914269580077</v>
      </c>
      <c r="F30" s="68">
        <v>10477.01</v>
      </c>
      <c r="G30" s="164">
        <v>9.5104410509349577</v>
      </c>
      <c r="H30" s="68">
        <v>2684.65</v>
      </c>
      <c r="I30" s="164">
        <v>7.0038227334853245</v>
      </c>
      <c r="J30" s="68">
        <v>410.3</v>
      </c>
      <c r="K30" s="164">
        <v>7.0855358706332785</v>
      </c>
      <c r="L30" s="131">
        <v>28895.3</v>
      </c>
      <c r="M30" s="131">
        <v>7.0318864938027321</v>
      </c>
    </row>
    <row r="31" spans="1:13" s="57" customFormat="1">
      <c r="A31" s="56"/>
      <c r="B31" s="58" t="s">
        <v>2</v>
      </c>
      <c r="C31" s="58"/>
      <c r="D31" s="68">
        <v>58040.63</v>
      </c>
      <c r="E31" s="164">
        <v>22.616193720325821</v>
      </c>
      <c r="F31" s="68">
        <v>36903.24</v>
      </c>
      <c r="G31" s="164">
        <v>33.498687947086523</v>
      </c>
      <c r="H31" s="68">
        <v>3809.95</v>
      </c>
      <c r="I31" s="164">
        <v>9.9395505646704088</v>
      </c>
      <c r="J31" s="68">
        <v>1434.08</v>
      </c>
      <c r="K31" s="164">
        <v>24.765355304308486</v>
      </c>
      <c r="L31" s="131">
        <v>100187.9</v>
      </c>
      <c r="M31" s="131">
        <v>24.381471756737557</v>
      </c>
    </row>
    <row r="32" spans="1:13">
      <c r="B32" s="58" t="s">
        <v>3</v>
      </c>
      <c r="C32" s="58"/>
      <c r="D32" s="68">
        <v>25784.080000000002</v>
      </c>
      <c r="E32" s="164">
        <v>10.047060967125592</v>
      </c>
      <c r="F32" s="68">
        <v>23804.75</v>
      </c>
      <c r="G32" s="164">
        <v>21.608614634064864</v>
      </c>
      <c r="H32" s="68">
        <v>1069.4100000000001</v>
      </c>
      <c r="I32" s="164">
        <v>2.7899197546855428</v>
      </c>
      <c r="J32" s="68">
        <v>57.59</v>
      </c>
      <c r="K32" s="164">
        <v>0.99453085739646718</v>
      </c>
      <c r="L32" s="131">
        <v>50715.83</v>
      </c>
      <c r="M32" s="131">
        <v>12.342075008703681</v>
      </c>
    </row>
    <row r="33" spans="1:13">
      <c r="B33" s="58" t="s">
        <v>5</v>
      </c>
      <c r="C33" s="58"/>
      <c r="D33" s="68">
        <v>52222.33</v>
      </c>
      <c r="E33" s="164">
        <v>20.349026738799747</v>
      </c>
      <c r="F33" s="68">
        <v>8752.14</v>
      </c>
      <c r="G33" s="164">
        <v>7.9447009728472038</v>
      </c>
      <c r="H33" s="68">
        <v>17241.16</v>
      </c>
      <c r="I33" s="164">
        <v>44.979430599764527</v>
      </c>
      <c r="J33" s="68">
        <v>863.68</v>
      </c>
      <c r="K33" s="164">
        <v>14.915027103944796</v>
      </c>
      <c r="L33" s="131">
        <v>79079.31</v>
      </c>
      <c r="M33" s="131">
        <v>19.244539144021321</v>
      </c>
    </row>
    <row r="34" spans="1:13">
      <c r="B34" s="18" t="s">
        <v>6</v>
      </c>
      <c r="C34" s="18"/>
      <c r="D34" s="68">
        <v>23880.99</v>
      </c>
      <c r="E34" s="164">
        <v>9.3055002344592701</v>
      </c>
      <c r="F34" s="68">
        <v>6015.75</v>
      </c>
      <c r="G34" s="164">
        <v>5.4607598687184575</v>
      </c>
      <c r="H34" s="68">
        <v>637.66999999999996</v>
      </c>
      <c r="I34" s="164">
        <v>1.663579104338214</v>
      </c>
      <c r="J34" s="68">
        <v>386.43</v>
      </c>
      <c r="K34" s="164">
        <v>6.6733210492050157</v>
      </c>
      <c r="L34" s="131">
        <v>30920.84</v>
      </c>
      <c r="M34" s="131">
        <v>7.5248167408898778</v>
      </c>
    </row>
    <row r="35" spans="1:13">
      <c r="B35" s="18" t="s">
        <v>7</v>
      </c>
      <c r="C35" s="18"/>
      <c r="D35" s="68">
        <v>44730.81</v>
      </c>
      <c r="E35" s="164">
        <v>17.429870492913111</v>
      </c>
      <c r="F35" s="68">
        <v>3789.52</v>
      </c>
      <c r="G35" s="164">
        <v>3.439913350406179</v>
      </c>
      <c r="H35" s="68">
        <v>335.6</v>
      </c>
      <c r="I35" s="164">
        <v>0.87552675743865116</v>
      </c>
      <c r="J35" s="68">
        <v>1586.06</v>
      </c>
      <c r="K35" s="164">
        <v>27.389922064286175</v>
      </c>
      <c r="L35" s="131">
        <v>50441.989999999991</v>
      </c>
      <c r="M35" s="131">
        <v>12.27543400489119</v>
      </c>
    </row>
    <row r="36" spans="1:13">
      <c r="B36" s="18" t="s">
        <v>9</v>
      </c>
      <c r="C36" s="18"/>
      <c r="D36" s="68">
        <v>25477.69</v>
      </c>
      <c r="E36" s="164">
        <v>9.9276726077302744</v>
      </c>
      <c r="F36" s="68">
        <v>11241.08</v>
      </c>
      <c r="G36" s="164">
        <v>10.204020869393457</v>
      </c>
      <c r="H36" s="68">
        <v>8781.5400000000009</v>
      </c>
      <c r="I36" s="164">
        <v>22.909634211912437</v>
      </c>
      <c r="J36" s="68">
        <v>912.25</v>
      </c>
      <c r="K36" s="164">
        <v>15.753790148635652</v>
      </c>
      <c r="L36" s="131">
        <v>46412.56</v>
      </c>
      <c r="M36" s="131">
        <v>11.294842199486038</v>
      </c>
    </row>
    <row r="37" spans="1:13">
      <c r="B37" s="18" t="s">
        <v>10</v>
      </c>
      <c r="C37" s="18"/>
      <c r="D37" s="68">
        <v>11173.19</v>
      </c>
      <c r="E37" s="164">
        <v>4.3537609690661059</v>
      </c>
      <c r="F37" s="68">
        <v>9179.75</v>
      </c>
      <c r="G37" s="164">
        <v>8.3328613065483541</v>
      </c>
      <c r="H37" s="68">
        <v>3771.23</v>
      </c>
      <c r="I37" s="164">
        <v>9.8385362737049</v>
      </c>
      <c r="J37" s="68">
        <v>140.28</v>
      </c>
      <c r="K37" s="164">
        <v>2.4225176015901444</v>
      </c>
      <c r="L37" s="131">
        <v>24264.45</v>
      </c>
      <c r="M37" s="131">
        <v>5.9049346514675989</v>
      </c>
    </row>
    <row r="38" spans="1:13" s="6" customFormat="1" ht="20.25" customHeight="1">
      <c r="B38" s="56" t="s">
        <v>238</v>
      </c>
      <c r="D38" s="21">
        <v>256633.06</v>
      </c>
      <c r="E38" s="165">
        <v>100</v>
      </c>
      <c r="F38" s="21">
        <v>110163.24</v>
      </c>
      <c r="G38" s="165">
        <v>99.999999999999986</v>
      </c>
      <c r="H38" s="21">
        <v>38331.21</v>
      </c>
      <c r="I38" s="165">
        <v>100</v>
      </c>
      <c r="J38" s="21">
        <v>5790.6699999999992</v>
      </c>
      <c r="K38" s="165">
        <v>100.00000000000001</v>
      </c>
      <c r="L38" s="131">
        <v>410918.18</v>
      </c>
      <c r="M38" s="131">
        <v>100</v>
      </c>
    </row>
    <row r="39" spans="1:13">
      <c r="A39" s="6" t="s">
        <v>0</v>
      </c>
      <c r="D39" s="89"/>
      <c r="E39" s="166"/>
      <c r="F39" s="89"/>
      <c r="G39" s="166"/>
      <c r="H39" s="89"/>
      <c r="I39" s="166"/>
      <c r="J39" s="20"/>
      <c r="K39" s="166"/>
      <c r="L39" s="147"/>
      <c r="M39" s="131"/>
    </row>
    <row r="40" spans="1:13">
      <c r="A40" s="56" t="s">
        <v>209</v>
      </c>
      <c r="B40" s="58"/>
      <c r="C40" s="58"/>
      <c r="D40" s="89"/>
      <c r="E40" s="164"/>
      <c r="F40" s="89"/>
      <c r="G40" s="164"/>
      <c r="H40" s="89"/>
      <c r="I40" s="164"/>
      <c r="J40" s="20"/>
      <c r="K40" s="164"/>
      <c r="L40" s="147"/>
      <c r="M40" s="131"/>
    </row>
    <row r="41" spans="1:13">
      <c r="A41" s="56"/>
      <c r="B41" s="58" t="s">
        <v>1</v>
      </c>
      <c r="C41" s="58"/>
      <c r="D41" s="68">
        <v>17524.099999999999</v>
      </c>
      <c r="E41" s="164">
        <v>8.5859567493471012</v>
      </c>
      <c r="F41" s="68">
        <v>3869.47</v>
      </c>
      <c r="G41" s="164">
        <v>4.6589708067673419</v>
      </c>
      <c r="H41" s="68">
        <v>2848.51</v>
      </c>
      <c r="I41" s="164">
        <v>8.0136849683378273</v>
      </c>
      <c r="J41" s="68">
        <v>311.33999999999997</v>
      </c>
      <c r="K41" s="164">
        <v>2.871901779372561</v>
      </c>
      <c r="L41" s="131">
        <v>24553.420000000002</v>
      </c>
      <c r="M41" s="131">
        <v>7.3614058344701707</v>
      </c>
    </row>
    <row r="42" spans="1:13">
      <c r="A42" s="56"/>
      <c r="B42" s="58" t="s">
        <v>2</v>
      </c>
      <c r="C42" s="58"/>
      <c r="D42" s="68">
        <v>56707.37</v>
      </c>
      <c r="E42" s="164">
        <v>27.783853446923004</v>
      </c>
      <c r="F42" s="68">
        <v>42152.23</v>
      </c>
      <c r="G42" s="164">
        <v>50.752689389022926</v>
      </c>
      <c r="H42" s="68">
        <v>4404.47</v>
      </c>
      <c r="I42" s="164">
        <v>12.391051824460826</v>
      </c>
      <c r="J42" s="68">
        <v>5653.53</v>
      </c>
      <c r="K42" s="164">
        <v>52.150005995812158</v>
      </c>
      <c r="L42" s="131">
        <v>108917.6</v>
      </c>
      <c r="M42" s="131">
        <v>32.654785203710453</v>
      </c>
    </row>
    <row r="43" spans="1:13">
      <c r="A43" s="56"/>
      <c r="B43" s="58" t="s">
        <v>219</v>
      </c>
      <c r="C43" s="58"/>
      <c r="D43" s="68">
        <v>950.01</v>
      </c>
      <c r="E43" s="164">
        <v>0.46545869810416746</v>
      </c>
      <c r="F43" s="68">
        <v>0</v>
      </c>
      <c r="G43" s="164">
        <v>0</v>
      </c>
      <c r="H43" s="68">
        <v>0</v>
      </c>
      <c r="I43" s="164">
        <v>0</v>
      </c>
      <c r="J43" s="68">
        <v>0</v>
      </c>
      <c r="K43" s="164">
        <v>0</v>
      </c>
      <c r="L43" s="131">
        <v>950.01</v>
      </c>
      <c r="M43" s="131">
        <v>0.28482423861136275</v>
      </c>
    </row>
    <row r="44" spans="1:13">
      <c r="A44" s="56"/>
      <c r="B44" s="58" t="s">
        <v>5</v>
      </c>
      <c r="C44" s="58"/>
      <c r="D44" s="68">
        <v>31693.919999999998</v>
      </c>
      <c r="E44" s="164">
        <v>15.528479427603536</v>
      </c>
      <c r="F44" s="68">
        <v>17764.560000000001</v>
      </c>
      <c r="G44" s="164">
        <v>21.389122136899076</v>
      </c>
      <c r="H44" s="68">
        <v>19126.57</v>
      </c>
      <c r="I44" s="164">
        <v>53.808589931178481</v>
      </c>
      <c r="J44" s="68">
        <v>2009.49</v>
      </c>
      <c r="K44" s="164">
        <v>18.536191644605154</v>
      </c>
      <c r="L44" s="131">
        <v>70594.539999999994</v>
      </c>
      <c r="M44" s="131">
        <v>21.165078373511218</v>
      </c>
    </row>
    <row r="45" spans="1:13">
      <c r="A45" s="56"/>
      <c r="B45" s="58" t="s">
        <v>6</v>
      </c>
      <c r="C45" s="58"/>
      <c r="D45" s="68">
        <v>28823.34</v>
      </c>
      <c r="E45" s="164">
        <v>14.12203483270047</v>
      </c>
      <c r="F45" s="68">
        <v>5872.9</v>
      </c>
      <c r="G45" s="164">
        <v>7.071167278997879</v>
      </c>
      <c r="H45" s="68">
        <v>146.83000000000001</v>
      </c>
      <c r="I45" s="164">
        <v>0.41307538464005505</v>
      </c>
      <c r="J45" s="68">
        <v>0</v>
      </c>
      <c r="K45" s="164">
        <v>0</v>
      </c>
      <c r="L45" s="131">
        <v>34843.07</v>
      </c>
      <c r="M45" s="131">
        <v>10.446364652616726</v>
      </c>
    </row>
    <row r="46" spans="1:13">
      <c r="A46" s="56"/>
      <c r="B46" s="58" t="s">
        <v>7</v>
      </c>
      <c r="C46" s="58"/>
      <c r="D46" s="68">
        <v>43884.94</v>
      </c>
      <c r="E46" s="164">
        <v>21.501486340964309</v>
      </c>
      <c r="F46" s="68">
        <v>5844.62</v>
      </c>
      <c r="G46" s="164">
        <v>7.0371172167373155</v>
      </c>
      <c r="H46" s="68">
        <v>1191.1099999999999</v>
      </c>
      <c r="I46" s="164">
        <v>3.3509379649841029</v>
      </c>
      <c r="J46" s="68">
        <v>2024.06</v>
      </c>
      <c r="K46" s="164">
        <v>18.670590080159396</v>
      </c>
      <c r="L46" s="131">
        <v>52944.73</v>
      </c>
      <c r="M46" s="131">
        <v>15.873456501230699</v>
      </c>
    </row>
    <row r="47" spans="1:13" s="6" customFormat="1" ht="12.75" customHeight="1">
      <c r="A47" s="56"/>
      <c r="B47" s="58" t="s">
        <v>9</v>
      </c>
      <c r="C47" s="58"/>
      <c r="D47" s="68">
        <v>13672.29</v>
      </c>
      <c r="E47" s="164">
        <v>6.6987571746640855</v>
      </c>
      <c r="F47" s="68">
        <v>6541.59</v>
      </c>
      <c r="G47" s="164">
        <v>7.8762923190620873</v>
      </c>
      <c r="H47" s="68">
        <v>5583.08</v>
      </c>
      <c r="I47" s="164">
        <v>15.706823663258179</v>
      </c>
      <c r="J47" s="68">
        <v>842.48</v>
      </c>
      <c r="K47" s="164">
        <v>7.7713105000507339</v>
      </c>
      <c r="L47" s="131">
        <v>26639.439999999999</v>
      </c>
      <c r="M47" s="131">
        <v>7.9868193124631119</v>
      </c>
    </row>
    <row r="48" spans="1:13" s="6" customFormat="1" ht="12.75" customHeight="1">
      <c r="A48" s="56"/>
      <c r="B48" s="58" t="s">
        <v>10</v>
      </c>
      <c r="C48" s="58"/>
      <c r="D48" s="68">
        <v>9927.66</v>
      </c>
      <c r="E48" s="164">
        <v>4.8640705874894152</v>
      </c>
      <c r="F48" s="68">
        <v>1008.81</v>
      </c>
      <c r="G48" s="164">
        <v>1.2146408525133836</v>
      </c>
      <c r="H48" s="68">
        <v>2245</v>
      </c>
      <c r="I48" s="164">
        <v>6.3158362631405263</v>
      </c>
      <c r="J48" s="68">
        <v>0</v>
      </c>
      <c r="K48" s="164">
        <v>0</v>
      </c>
      <c r="L48" s="131">
        <v>13181.47</v>
      </c>
      <c r="M48" s="131">
        <v>3.9519606704440156</v>
      </c>
    </row>
    <row r="49" spans="1:13" s="6" customFormat="1" ht="12.75" customHeight="1">
      <c r="A49" s="56"/>
      <c r="B49" s="58" t="s">
        <v>11</v>
      </c>
      <c r="C49" s="58"/>
      <c r="D49" s="68">
        <v>918.26</v>
      </c>
      <c r="E49" s="164">
        <v>0.44990274220390608</v>
      </c>
      <c r="F49" s="68">
        <v>0</v>
      </c>
      <c r="G49" s="164">
        <v>0</v>
      </c>
      <c r="H49" s="68">
        <v>0</v>
      </c>
      <c r="I49" s="164">
        <v>0</v>
      </c>
      <c r="J49" s="68">
        <v>0</v>
      </c>
      <c r="K49" s="164">
        <v>0</v>
      </c>
      <c r="L49" s="131">
        <v>918.26</v>
      </c>
      <c r="M49" s="131">
        <v>0.27530521294225319</v>
      </c>
    </row>
    <row r="50" spans="1:13" ht="20.25" customHeight="1">
      <c r="A50" s="56"/>
      <c r="B50" s="56" t="s">
        <v>239</v>
      </c>
      <c r="C50" s="56"/>
      <c r="D50" s="21">
        <v>204101.89</v>
      </c>
      <c r="E50" s="165">
        <v>99.999999999999972</v>
      </c>
      <c r="F50" s="21">
        <v>83054.179999999993</v>
      </c>
      <c r="G50" s="165">
        <v>100.00000000000001</v>
      </c>
      <c r="H50" s="21">
        <v>35545.57</v>
      </c>
      <c r="I50" s="165">
        <v>99.999999999999986</v>
      </c>
      <c r="J50" s="21">
        <v>10840.9</v>
      </c>
      <c r="K50" s="165">
        <v>100</v>
      </c>
      <c r="L50" s="131">
        <v>333542.53999999998</v>
      </c>
      <c r="M50" s="131">
        <v>100</v>
      </c>
    </row>
    <row r="51" spans="1:13">
      <c r="A51" s="56" t="s">
        <v>0</v>
      </c>
      <c r="B51" s="56"/>
      <c r="C51" s="56"/>
      <c r="D51" s="89"/>
      <c r="E51" s="166"/>
      <c r="F51" s="89"/>
      <c r="G51" s="166"/>
      <c r="H51" s="89"/>
      <c r="I51" s="166"/>
      <c r="J51" s="20"/>
      <c r="K51" s="166"/>
      <c r="L51" s="147"/>
      <c r="M51" s="131"/>
    </row>
    <row r="52" spans="1:13">
      <c r="A52" s="56" t="s">
        <v>29</v>
      </c>
      <c r="B52" s="58"/>
      <c r="C52" s="58"/>
      <c r="D52" s="89"/>
      <c r="E52" s="166"/>
      <c r="F52" s="89"/>
      <c r="G52" s="166"/>
      <c r="H52" s="89"/>
      <c r="I52" s="166"/>
      <c r="J52" s="20"/>
      <c r="K52" s="166"/>
      <c r="L52" s="147"/>
      <c r="M52" s="131"/>
    </row>
    <row r="53" spans="1:13">
      <c r="A53" s="56"/>
      <c r="B53" s="58" t="s">
        <v>1</v>
      </c>
      <c r="C53" s="58"/>
      <c r="D53" s="68">
        <v>10258.34</v>
      </c>
      <c r="E53" s="164">
        <v>9.6841018146940847</v>
      </c>
      <c r="F53" s="68">
        <v>12249.26</v>
      </c>
      <c r="G53" s="164">
        <v>19.531452800549019</v>
      </c>
      <c r="H53" s="68">
        <v>1551.36</v>
      </c>
      <c r="I53" s="164">
        <v>7.4896082265189365</v>
      </c>
      <c r="J53" s="68">
        <v>937.96</v>
      </c>
      <c r="K53" s="164">
        <v>30.725285236493239</v>
      </c>
      <c r="L53" s="131">
        <v>24996.92</v>
      </c>
      <c r="M53" s="148">
        <v>12.991386325213741</v>
      </c>
    </row>
    <row r="54" spans="1:13">
      <c r="A54" s="56"/>
      <c r="B54" s="58" t="s">
        <v>2</v>
      </c>
      <c r="C54" s="58"/>
      <c r="D54" s="68">
        <v>29406.25</v>
      </c>
      <c r="E54" s="164">
        <v>27.760156028007255</v>
      </c>
      <c r="F54" s="68">
        <v>34275.93</v>
      </c>
      <c r="G54" s="164">
        <v>54.652992016654245</v>
      </c>
      <c r="H54" s="68">
        <v>4031.64</v>
      </c>
      <c r="I54" s="164">
        <v>19.463827938301108</v>
      </c>
      <c r="J54" s="68">
        <v>325.7</v>
      </c>
      <c r="K54" s="164">
        <v>10.669138770870664</v>
      </c>
      <c r="L54" s="131">
        <v>68039.520000000004</v>
      </c>
      <c r="M54" s="148">
        <v>35.361464120463914</v>
      </c>
    </row>
    <row r="55" spans="1:13">
      <c r="A55" s="56"/>
      <c r="B55" s="58" t="s">
        <v>3</v>
      </c>
      <c r="C55" s="58"/>
      <c r="D55" s="68">
        <v>0</v>
      </c>
      <c r="E55" s="164">
        <v>0</v>
      </c>
      <c r="F55" s="68">
        <v>3854.52</v>
      </c>
      <c r="G55" s="164">
        <v>6.1460345726004837</v>
      </c>
      <c r="H55" s="68">
        <v>65.12</v>
      </c>
      <c r="I55" s="164">
        <v>0.31438433871629612</v>
      </c>
      <c r="J55" s="68">
        <v>329.53</v>
      </c>
      <c r="K55" s="164">
        <v>10.794600243061129</v>
      </c>
      <c r="L55" s="131">
        <v>4249.17</v>
      </c>
      <c r="M55" s="148">
        <v>2.2083764332369138</v>
      </c>
    </row>
    <row r="56" spans="1:13">
      <c r="A56" s="56"/>
      <c r="B56" s="58" t="s">
        <v>5</v>
      </c>
      <c r="C56" s="58"/>
      <c r="D56" s="68">
        <v>20251</v>
      </c>
      <c r="E56" s="164">
        <v>19.117395782297127</v>
      </c>
      <c r="F56" s="68">
        <v>2715.8</v>
      </c>
      <c r="G56" s="164">
        <v>4.3303448139504779</v>
      </c>
      <c r="H56" s="68">
        <v>8342.9500000000007</v>
      </c>
      <c r="I56" s="164">
        <v>40.277838124894402</v>
      </c>
      <c r="J56" s="68">
        <v>684.82</v>
      </c>
      <c r="K56" s="164">
        <v>22.433035348687895</v>
      </c>
      <c r="L56" s="131">
        <v>31994.57</v>
      </c>
      <c r="M56" s="148">
        <v>16.628201361571499</v>
      </c>
    </row>
    <row r="57" spans="1:13">
      <c r="A57" s="56"/>
      <c r="B57" s="58" t="s">
        <v>6</v>
      </c>
      <c r="C57" s="58"/>
      <c r="D57" s="68">
        <v>8032.43</v>
      </c>
      <c r="E57" s="164">
        <v>7.5827931165669309</v>
      </c>
      <c r="F57" s="68">
        <v>1552.91</v>
      </c>
      <c r="G57" s="164">
        <v>2.476115975046703</v>
      </c>
      <c r="H57" s="68">
        <v>42.53</v>
      </c>
      <c r="I57" s="164">
        <v>0.20532502957008714</v>
      </c>
      <c r="J57" s="68">
        <v>96.93</v>
      </c>
      <c r="K57" s="164">
        <v>3.1751907309195375</v>
      </c>
      <c r="L57" s="131">
        <v>9724.8000000000011</v>
      </c>
      <c r="M57" s="148">
        <v>5.0541680229179677</v>
      </c>
    </row>
    <row r="58" spans="1:13">
      <c r="A58" s="56"/>
      <c r="B58" s="58" t="s">
        <v>7</v>
      </c>
      <c r="C58" s="58"/>
      <c r="D58" s="68">
        <v>11367.72</v>
      </c>
      <c r="E58" s="164">
        <v>10.731381284002504</v>
      </c>
      <c r="F58" s="68">
        <v>1135.46</v>
      </c>
      <c r="G58" s="164">
        <v>1.8104916865926097</v>
      </c>
      <c r="H58" s="68">
        <v>840.23</v>
      </c>
      <c r="I58" s="164">
        <v>4.0564366234581311</v>
      </c>
      <c r="J58" s="68">
        <v>581.4</v>
      </c>
      <c r="K58" s="164">
        <v>19.045248023899919</v>
      </c>
      <c r="L58" s="131">
        <v>13924.81</v>
      </c>
      <c r="M58" s="148">
        <v>7.2369950463976984</v>
      </c>
    </row>
    <row r="59" spans="1:13">
      <c r="A59" s="56"/>
      <c r="B59" s="58" t="s">
        <v>9</v>
      </c>
      <c r="C59" s="58"/>
      <c r="D59" s="68">
        <v>5590.74</v>
      </c>
      <c r="E59" s="164">
        <v>5.2777832845745811</v>
      </c>
      <c r="F59" s="68">
        <v>1771.52</v>
      </c>
      <c r="G59" s="164">
        <v>2.8246897580122061</v>
      </c>
      <c r="H59" s="68">
        <v>1189.25</v>
      </c>
      <c r="I59" s="164">
        <v>5.7414246747290418</v>
      </c>
      <c r="J59" s="68">
        <v>25.04</v>
      </c>
      <c r="K59" s="164">
        <v>0.82024941609641211</v>
      </c>
      <c r="L59" s="131">
        <v>8576.5500000000011</v>
      </c>
      <c r="M59" s="148">
        <v>4.4574001271961476</v>
      </c>
    </row>
    <row r="60" spans="1:13" s="6" customFormat="1" ht="12.75" customHeight="1">
      <c r="A60" s="56"/>
      <c r="B60" s="58" t="s">
        <v>11</v>
      </c>
      <c r="C60" s="58"/>
      <c r="D60" s="68">
        <v>21023.22</v>
      </c>
      <c r="E60" s="164">
        <v>19.84638868985752</v>
      </c>
      <c r="F60" s="68">
        <v>5160.16</v>
      </c>
      <c r="G60" s="164">
        <v>8.227878376594262</v>
      </c>
      <c r="H60" s="68">
        <v>4650.42</v>
      </c>
      <c r="I60" s="164">
        <v>22.451155043812008</v>
      </c>
      <c r="J60" s="68">
        <v>71.349999999999994</v>
      </c>
      <c r="K60" s="164">
        <v>2.337252229971206</v>
      </c>
      <c r="L60" s="131">
        <v>30905.15</v>
      </c>
      <c r="M60" s="148">
        <v>16.062008563002141</v>
      </c>
    </row>
    <row r="61" spans="1:13" ht="20.25" customHeight="1">
      <c r="A61" s="56"/>
      <c r="B61" s="56" t="s">
        <v>240</v>
      </c>
      <c r="C61" s="56"/>
      <c r="D61" s="21">
        <v>105929.7</v>
      </c>
      <c r="E61" s="167">
        <v>100.00000000000001</v>
      </c>
      <c r="F61" s="21">
        <v>62715.56</v>
      </c>
      <c r="G61" s="167">
        <v>100.00000000000001</v>
      </c>
      <c r="H61" s="21">
        <v>20713.5</v>
      </c>
      <c r="I61" s="167">
        <v>100.00000000000001</v>
      </c>
      <c r="J61" s="21">
        <v>3052.73</v>
      </c>
      <c r="K61" s="167">
        <v>100</v>
      </c>
      <c r="L61" s="131">
        <v>192411.48999999996</v>
      </c>
      <c r="M61" s="131">
        <v>100.00000000000001</v>
      </c>
    </row>
    <row r="62" spans="1:13">
      <c r="A62" s="56" t="s">
        <v>0</v>
      </c>
      <c r="B62" s="56"/>
      <c r="C62" s="56"/>
      <c r="E62" s="168"/>
      <c r="F62" s="2"/>
      <c r="G62" s="168"/>
      <c r="H62" s="14"/>
      <c r="I62" s="168"/>
      <c r="J62" s="2"/>
      <c r="K62" s="168"/>
      <c r="L62" s="124"/>
      <c r="M62" s="127"/>
    </row>
    <row r="63" spans="1:13">
      <c r="A63" s="56" t="s">
        <v>201</v>
      </c>
      <c r="B63" s="58"/>
      <c r="C63" s="58"/>
      <c r="D63" s="89"/>
      <c r="E63" s="166"/>
      <c r="F63" s="89"/>
      <c r="G63" s="166"/>
      <c r="H63" s="89"/>
      <c r="I63" s="166"/>
      <c r="J63" s="20"/>
      <c r="K63" s="166"/>
      <c r="L63" s="147"/>
      <c r="M63" s="131"/>
    </row>
    <row r="64" spans="1:13">
      <c r="A64" s="56"/>
      <c r="B64" s="58" t="s">
        <v>1</v>
      </c>
      <c r="C64" s="58"/>
      <c r="D64" s="68">
        <v>20597.45</v>
      </c>
      <c r="E64" s="164">
        <v>17.839482119811112</v>
      </c>
      <c r="F64" s="68">
        <v>4188.3100000000004</v>
      </c>
      <c r="G64" s="164">
        <v>5.6208785958613632</v>
      </c>
      <c r="H64" s="68">
        <v>1001.74</v>
      </c>
      <c r="I64" s="164">
        <v>9.8710517862175386</v>
      </c>
      <c r="J64" s="68">
        <v>673.88</v>
      </c>
      <c r="K64" s="164">
        <v>6.1401646476749328</v>
      </c>
      <c r="L64" s="131">
        <v>26461.380000000005</v>
      </c>
      <c r="M64" s="131">
        <v>12.535201900021489</v>
      </c>
    </row>
    <row r="65" spans="1:13">
      <c r="A65" s="56"/>
      <c r="B65" s="58" t="s">
        <v>2</v>
      </c>
      <c r="C65" s="58"/>
      <c r="D65" s="68">
        <v>55782.17</v>
      </c>
      <c r="E65" s="164">
        <v>48.313020510755642</v>
      </c>
      <c r="F65" s="68">
        <v>58174.55</v>
      </c>
      <c r="G65" s="164">
        <v>78.07255979592405</v>
      </c>
      <c r="H65" s="68">
        <v>3015.66</v>
      </c>
      <c r="I65" s="164">
        <v>29.716030137186078</v>
      </c>
      <c r="J65" s="68">
        <v>6387.86</v>
      </c>
      <c r="K65" s="164">
        <v>58.204000929389203</v>
      </c>
      <c r="L65" s="131">
        <v>123360.24</v>
      </c>
      <c r="M65" s="131">
        <v>58.437825798771904</v>
      </c>
    </row>
    <row r="66" spans="1:13">
      <c r="A66" s="56"/>
      <c r="B66" s="58" t="s">
        <v>5</v>
      </c>
      <c r="C66" s="58"/>
      <c r="D66" s="68">
        <v>15747.71</v>
      </c>
      <c r="E66" s="164">
        <v>13.639115083321997</v>
      </c>
      <c r="F66" s="68">
        <v>5032.8500000000004</v>
      </c>
      <c r="G66" s="164">
        <v>6.754284864582818</v>
      </c>
      <c r="H66" s="68">
        <v>3007.68</v>
      </c>
      <c r="I66" s="164">
        <v>29.637395967387512</v>
      </c>
      <c r="J66" s="68">
        <v>2430.61</v>
      </c>
      <c r="K66" s="164">
        <v>22.146889051886344</v>
      </c>
      <c r="L66" s="131">
        <v>26218.85</v>
      </c>
      <c r="M66" s="131">
        <v>12.420311349460171</v>
      </c>
    </row>
    <row r="67" spans="1:13">
      <c r="A67" s="56"/>
      <c r="B67" s="58" t="s">
        <v>9</v>
      </c>
      <c r="C67" s="58"/>
      <c r="D67" s="68">
        <v>12341.35</v>
      </c>
      <c r="E67" s="164">
        <v>10.688861614390659</v>
      </c>
      <c r="F67" s="68">
        <v>4164.21</v>
      </c>
      <c r="G67" s="164">
        <v>5.5885354373653922</v>
      </c>
      <c r="H67" s="68">
        <v>1489.25</v>
      </c>
      <c r="I67" s="164">
        <v>14.674929495302642</v>
      </c>
      <c r="J67" s="68">
        <v>958.88</v>
      </c>
      <c r="K67" s="164">
        <v>8.7369874122433373</v>
      </c>
      <c r="L67" s="131">
        <v>18953.690000000002</v>
      </c>
      <c r="M67" s="131">
        <v>8.9786825517194604</v>
      </c>
    </row>
    <row r="68" spans="1:13" s="6" customFormat="1" ht="12.75" customHeight="1">
      <c r="A68" s="56"/>
      <c r="B68" s="58" t="s">
        <v>11</v>
      </c>
      <c r="C68" s="58"/>
      <c r="D68" s="68">
        <v>10991.23</v>
      </c>
      <c r="E68" s="164">
        <v>9.5195206717206009</v>
      </c>
      <c r="F68" s="68">
        <v>2953.52</v>
      </c>
      <c r="G68" s="164">
        <v>3.9637413062663587</v>
      </c>
      <c r="H68" s="68">
        <v>1633.93</v>
      </c>
      <c r="I68" s="164">
        <v>16.100592613906226</v>
      </c>
      <c r="J68" s="68">
        <v>523.72</v>
      </c>
      <c r="K68" s="164">
        <v>4.7719579588061913</v>
      </c>
      <c r="L68" s="131">
        <v>16102.4</v>
      </c>
      <c r="M68" s="131">
        <v>7.6279784000269828</v>
      </c>
    </row>
    <row r="69" spans="1:13" ht="20.25" customHeight="1">
      <c r="A69" s="56"/>
      <c r="B69" s="56" t="s">
        <v>241</v>
      </c>
      <c r="C69" s="56"/>
      <c r="D69" s="21">
        <v>115459.90999999999</v>
      </c>
      <c r="E69" s="167">
        <v>100.00000000000001</v>
      </c>
      <c r="F69" s="21">
        <v>74513.440000000017</v>
      </c>
      <c r="G69" s="167">
        <v>99.999999999999972</v>
      </c>
      <c r="H69" s="21">
        <v>10148.26</v>
      </c>
      <c r="I69" s="167">
        <v>100</v>
      </c>
      <c r="J69" s="21">
        <v>10974.949999999999</v>
      </c>
      <c r="K69" s="167">
        <v>100.00000000000001</v>
      </c>
      <c r="L69" s="131">
        <v>211096.56</v>
      </c>
      <c r="M69" s="131">
        <v>100</v>
      </c>
    </row>
    <row r="70" spans="1:13">
      <c r="A70" s="56" t="s">
        <v>0</v>
      </c>
      <c r="B70" s="56"/>
      <c r="C70" s="56"/>
      <c r="D70" s="46"/>
      <c r="E70" s="166"/>
      <c r="G70" s="166"/>
      <c r="I70" s="166"/>
      <c r="J70" s="44"/>
      <c r="K70" s="166"/>
      <c r="L70" s="124"/>
      <c r="M70" s="127"/>
    </row>
    <row r="71" spans="1:13">
      <c r="A71" s="56" t="s">
        <v>199</v>
      </c>
      <c r="B71" s="56"/>
      <c r="C71" s="56"/>
      <c r="D71" s="46"/>
      <c r="E71" s="166"/>
      <c r="G71" s="166"/>
      <c r="I71" s="166"/>
      <c r="J71" s="44"/>
      <c r="K71" s="166"/>
      <c r="L71" s="124"/>
      <c r="M71" s="127"/>
    </row>
    <row r="72" spans="1:13">
      <c r="A72" s="56"/>
      <c r="B72" s="58" t="s">
        <v>1</v>
      </c>
      <c r="C72" s="56"/>
      <c r="D72" s="177">
        <v>5013.09</v>
      </c>
      <c r="E72" s="178">
        <v>10.650571908234637</v>
      </c>
      <c r="F72" s="179">
        <v>1431.64</v>
      </c>
      <c r="G72" s="178">
        <v>8.9322135310893618</v>
      </c>
      <c r="H72" s="179">
        <v>320.75</v>
      </c>
      <c r="I72" s="178">
        <v>4.7919122381628938</v>
      </c>
      <c r="J72" s="179">
        <v>264.89</v>
      </c>
      <c r="K72" s="178">
        <v>14.51563407603871</v>
      </c>
      <c r="L72" s="181">
        <v>7030.3700000000008</v>
      </c>
      <c r="M72" s="181">
        <v>9.816895901696574</v>
      </c>
    </row>
    <row r="73" spans="1:13">
      <c r="A73" s="56"/>
      <c r="B73" s="58" t="s">
        <v>2</v>
      </c>
      <c r="C73" s="56"/>
      <c r="D73" s="177">
        <v>17751.169999999998</v>
      </c>
      <c r="E73" s="178">
        <v>37.713289117150786</v>
      </c>
      <c r="F73" s="179">
        <v>3272.04</v>
      </c>
      <c r="G73" s="178">
        <v>20.414741109682346</v>
      </c>
      <c r="H73" s="179">
        <v>799.12</v>
      </c>
      <c r="I73" s="178">
        <v>11.938621692161284</v>
      </c>
      <c r="J73" s="179">
        <v>438.86</v>
      </c>
      <c r="K73" s="178">
        <v>24.048968140021703</v>
      </c>
      <c r="L73" s="181">
        <v>22261.19</v>
      </c>
      <c r="M73" s="181">
        <v>31.084535362703342</v>
      </c>
    </row>
    <row r="74" spans="1:13">
      <c r="A74" s="56"/>
      <c r="B74" s="58" t="s">
        <v>5</v>
      </c>
      <c r="C74" s="56"/>
      <c r="D74" s="177">
        <v>24304.48</v>
      </c>
      <c r="E74" s="178">
        <v>51.636138974614575</v>
      </c>
      <c r="F74" s="179">
        <v>11324.15</v>
      </c>
      <c r="G74" s="178">
        <v>70.653045359228287</v>
      </c>
      <c r="H74" s="179">
        <v>5573.7</v>
      </c>
      <c r="I74" s="178">
        <v>83.269466069675829</v>
      </c>
      <c r="J74" s="179">
        <v>1121.1099999999999</v>
      </c>
      <c r="K74" s="178">
        <v>61.435397783939585</v>
      </c>
      <c r="L74" s="181">
        <v>42323.439999999995</v>
      </c>
      <c r="M74" s="181">
        <v>59.098568735600075</v>
      </c>
    </row>
    <row r="75" spans="1:13" ht="30" customHeight="1">
      <c r="A75" s="56"/>
      <c r="B75" s="56" t="s">
        <v>200</v>
      </c>
      <c r="C75" s="56"/>
      <c r="D75" s="180">
        <v>47068.74</v>
      </c>
      <c r="E75" s="178">
        <v>100</v>
      </c>
      <c r="F75" s="180">
        <v>16027.83</v>
      </c>
      <c r="G75" s="178">
        <v>100</v>
      </c>
      <c r="H75" s="180">
        <v>6693.57</v>
      </c>
      <c r="I75" s="178">
        <v>100</v>
      </c>
      <c r="J75" s="180">
        <v>1824.86</v>
      </c>
      <c r="K75" s="178">
        <v>100</v>
      </c>
      <c r="L75" s="181">
        <v>71615</v>
      </c>
      <c r="M75" s="181">
        <v>100</v>
      </c>
    </row>
    <row r="76" spans="1:13">
      <c r="A76" s="56"/>
      <c r="B76" s="56"/>
      <c r="C76" s="56"/>
      <c r="D76" s="46"/>
      <c r="E76" s="166"/>
      <c r="G76" s="166"/>
      <c r="I76" s="166"/>
      <c r="J76" s="44"/>
      <c r="K76" s="166"/>
      <c r="L76" s="124"/>
      <c r="M76" s="127"/>
    </row>
    <row r="77" spans="1:13">
      <c r="A77" s="56" t="s">
        <v>217</v>
      </c>
      <c r="B77" s="58"/>
      <c r="C77" s="58"/>
      <c r="D77" s="46"/>
      <c r="E77" s="166"/>
      <c r="G77" s="166"/>
      <c r="I77" s="166"/>
      <c r="J77" s="44"/>
      <c r="K77" s="166"/>
      <c r="L77" s="147"/>
      <c r="M77" s="131"/>
    </row>
    <row r="78" spans="1:13">
      <c r="A78" s="56"/>
      <c r="B78" s="58" t="s">
        <v>1</v>
      </c>
      <c r="C78" s="58"/>
      <c r="D78" s="68">
        <v>15404.52</v>
      </c>
      <c r="E78" s="164">
        <v>4.7810517338021112</v>
      </c>
      <c r="F78" s="68">
        <v>6116.06</v>
      </c>
      <c r="G78" s="164">
        <v>3.1567197935950801</v>
      </c>
      <c r="H78" s="68">
        <v>937.11</v>
      </c>
      <c r="I78" s="164">
        <v>1.5126957092749647</v>
      </c>
      <c r="J78" s="68">
        <v>172.59</v>
      </c>
      <c r="K78" s="164">
        <v>0.99873617254716784</v>
      </c>
      <c r="L78" s="131">
        <v>22630.280000000002</v>
      </c>
      <c r="M78" s="131">
        <v>3.8022758363924645</v>
      </c>
    </row>
    <row r="79" spans="1:13">
      <c r="A79" s="56"/>
      <c r="B79" s="58" t="s">
        <v>2</v>
      </c>
      <c r="C79" s="58"/>
      <c r="D79" s="68">
        <v>72127.070000000007</v>
      </c>
      <c r="E79" s="164">
        <v>22.385848639072577</v>
      </c>
      <c r="F79" s="68">
        <v>76274.95</v>
      </c>
      <c r="G79" s="164">
        <v>39.368260680973549</v>
      </c>
      <c r="H79" s="68">
        <v>6167.33</v>
      </c>
      <c r="I79" s="164">
        <v>9.9553879786607418</v>
      </c>
      <c r="J79" s="68">
        <v>1125.1500000000001</v>
      </c>
      <c r="K79" s="164">
        <v>6.5109682168227945</v>
      </c>
      <c r="L79" s="131">
        <v>155694.5</v>
      </c>
      <c r="M79" s="131">
        <v>26.159350887801942</v>
      </c>
    </row>
    <row r="80" spans="1:13">
      <c r="A80" s="56"/>
      <c r="B80" s="58" t="s">
        <v>3</v>
      </c>
      <c r="C80" s="58"/>
      <c r="D80" s="68">
        <v>63594.68</v>
      </c>
      <c r="E80" s="164">
        <v>19.73767797208809</v>
      </c>
      <c r="F80" s="68">
        <v>52624.98</v>
      </c>
      <c r="G80" s="164">
        <v>27.161655707031198</v>
      </c>
      <c r="H80" s="68">
        <v>2785.47</v>
      </c>
      <c r="I80" s="164">
        <v>4.4963435640577263</v>
      </c>
      <c r="J80" s="68">
        <v>1370.05</v>
      </c>
      <c r="K80" s="164">
        <v>7.9281446966698379</v>
      </c>
      <c r="L80" s="131">
        <v>120375.18000000001</v>
      </c>
      <c r="M80" s="131">
        <v>20.225098329114509</v>
      </c>
    </row>
    <row r="81" spans="1:13">
      <c r="A81" s="56"/>
      <c r="B81" s="58" t="s">
        <v>5</v>
      </c>
      <c r="C81" s="58"/>
      <c r="D81" s="68">
        <v>73998.83</v>
      </c>
      <c r="E81" s="164">
        <v>22.966780819579427</v>
      </c>
      <c r="F81" s="68">
        <v>32742.16</v>
      </c>
      <c r="G81" s="164">
        <v>16.899413111882012</v>
      </c>
      <c r="H81" s="68">
        <v>23801.93</v>
      </c>
      <c r="I81" s="164">
        <v>38.421399177751873</v>
      </c>
      <c r="J81" s="68">
        <v>3221.79</v>
      </c>
      <c r="K81" s="164">
        <v>18.643711764011471</v>
      </c>
      <c r="L81" s="131">
        <v>133764.71000000002</v>
      </c>
      <c r="M81" s="131">
        <v>22.474769406080945</v>
      </c>
    </row>
    <row r="82" spans="1:13">
      <c r="A82" s="56"/>
      <c r="B82" s="58" t="s">
        <v>8</v>
      </c>
      <c r="C82" s="58"/>
      <c r="D82" s="68">
        <v>21310.85</v>
      </c>
      <c r="E82" s="164">
        <v>6.6141805354075762</v>
      </c>
      <c r="F82" s="68">
        <v>5638.6</v>
      </c>
      <c r="G82" s="164">
        <v>2.9102854171092534</v>
      </c>
      <c r="H82" s="68">
        <v>2949.49</v>
      </c>
      <c r="I82" s="164">
        <v>4.7611068791811162</v>
      </c>
      <c r="J82" s="68">
        <v>1362.96</v>
      </c>
      <c r="K82" s="164">
        <v>7.8871165984986842</v>
      </c>
      <c r="L82" s="131">
        <v>31261.899999999994</v>
      </c>
      <c r="M82" s="131">
        <v>5.2525362907448585</v>
      </c>
    </row>
    <row r="83" spans="1:13">
      <c r="A83" s="56"/>
      <c r="B83" s="58" t="s">
        <v>9</v>
      </c>
      <c r="C83" s="58"/>
      <c r="D83" s="68">
        <v>15619.68</v>
      </c>
      <c r="E83" s="164">
        <v>4.8478302566671445</v>
      </c>
      <c r="F83" s="68">
        <v>6544.44</v>
      </c>
      <c r="G83" s="164">
        <v>3.3778222067794279</v>
      </c>
      <c r="H83" s="68">
        <v>6038.94</v>
      </c>
      <c r="I83" s="164">
        <v>9.7481390942034079</v>
      </c>
      <c r="J83" s="68">
        <v>895.71</v>
      </c>
      <c r="K83" s="164">
        <v>5.1832549806606627</v>
      </c>
      <c r="L83" s="131">
        <v>29098.769999999997</v>
      </c>
      <c r="M83" s="131">
        <v>4.8890932873893709</v>
      </c>
    </row>
    <row r="84" spans="1:13">
      <c r="A84" s="56"/>
      <c r="B84" s="58" t="s">
        <v>10</v>
      </c>
      <c r="C84" s="58"/>
      <c r="D84" s="68">
        <v>12129.32</v>
      </c>
      <c r="E84" s="164">
        <v>3.7645383573029618</v>
      </c>
      <c r="F84" s="68">
        <v>4000.62</v>
      </c>
      <c r="G84" s="164">
        <v>2.0648646907735291</v>
      </c>
      <c r="H84" s="68">
        <v>14759.22</v>
      </c>
      <c r="I84" s="164">
        <v>23.824533690009972</v>
      </c>
      <c r="J84" s="68">
        <v>8742.27</v>
      </c>
      <c r="K84" s="164">
        <v>50.589381071753458</v>
      </c>
      <c r="L84" s="131">
        <v>39631.429999999993</v>
      </c>
      <c r="M84" s="131">
        <v>6.6587611222962941</v>
      </c>
    </row>
    <row r="85" spans="1:13">
      <c r="A85" s="56"/>
      <c r="B85" s="58" t="s">
        <v>11</v>
      </c>
      <c r="C85" s="58"/>
      <c r="D85" s="68">
        <v>48014.45</v>
      </c>
      <c r="E85" s="164">
        <v>14.902091686080109</v>
      </c>
      <c r="F85" s="68">
        <v>9805.51</v>
      </c>
      <c r="G85" s="164">
        <v>5.060978391855949</v>
      </c>
      <c r="H85" s="68">
        <v>4510.18</v>
      </c>
      <c r="I85" s="164">
        <v>7.2803939068601986</v>
      </c>
      <c r="J85" s="68">
        <v>390.32</v>
      </c>
      <c r="K85" s="164">
        <v>2.2586864990359263</v>
      </c>
      <c r="L85" s="131">
        <v>62720.46</v>
      </c>
      <c r="M85" s="131">
        <v>10.538114840179622</v>
      </c>
    </row>
    <row r="86" spans="1:13" ht="20.25" customHeight="1">
      <c r="A86" s="69"/>
      <c r="B86" s="56" t="s">
        <v>242</v>
      </c>
      <c r="C86" s="56"/>
      <c r="D86" s="21">
        <v>322199.40000000002</v>
      </c>
      <c r="E86" s="167">
        <v>100.00000000000001</v>
      </c>
      <c r="F86" s="21">
        <v>193747.32</v>
      </c>
      <c r="G86" s="167">
        <v>100</v>
      </c>
      <c r="H86" s="21">
        <v>61949.67</v>
      </c>
      <c r="I86" s="167">
        <v>100</v>
      </c>
      <c r="J86" s="21">
        <v>17280.84</v>
      </c>
      <c r="K86" s="167">
        <v>100.00000000000001</v>
      </c>
      <c r="L86" s="131">
        <v>595177.23</v>
      </c>
      <c r="M86" s="131">
        <v>100.00000000000001</v>
      </c>
    </row>
    <row r="87" spans="1:13" ht="20.25" customHeight="1">
      <c r="A87" s="69"/>
      <c r="B87" s="56"/>
      <c r="C87" s="56"/>
      <c r="D87" s="21"/>
      <c r="E87" s="167"/>
      <c r="F87" s="21"/>
      <c r="G87" s="167"/>
      <c r="H87" s="21"/>
      <c r="I87" s="167"/>
      <c r="J87" s="21"/>
      <c r="K87" s="167"/>
      <c r="L87" s="131"/>
      <c r="M87" s="131"/>
    </row>
    <row r="88" spans="1:13" ht="20.25" customHeight="1">
      <c r="A88" s="173" t="s">
        <v>212</v>
      </c>
      <c r="B88" s="56"/>
      <c r="C88" s="56"/>
      <c r="D88" s="21"/>
      <c r="E88" s="167"/>
      <c r="F88" s="21"/>
      <c r="G88" s="167"/>
      <c r="H88" s="21"/>
      <c r="I88" s="167"/>
      <c r="J88" s="21"/>
      <c r="K88" s="167"/>
      <c r="L88" s="131"/>
      <c r="M88" s="131"/>
    </row>
    <row r="89" spans="1:13">
      <c r="A89" s="56" t="s">
        <v>0</v>
      </c>
      <c r="B89" s="58" t="s">
        <v>155</v>
      </c>
      <c r="C89" s="56"/>
      <c r="D89" s="177">
        <v>19365.3</v>
      </c>
      <c r="E89" s="183">
        <v>16.384395224240645</v>
      </c>
      <c r="F89" s="177">
        <v>6058.48</v>
      </c>
      <c r="G89" s="183">
        <v>20.148591572716086</v>
      </c>
      <c r="H89" s="177">
        <v>2767.57</v>
      </c>
      <c r="I89" s="183">
        <v>36.745231538892533</v>
      </c>
      <c r="J89" s="177">
        <v>155.37</v>
      </c>
      <c r="K89" s="183">
        <v>68.120834794808843</v>
      </c>
      <c r="L89" s="182">
        <v>28346.719999999998</v>
      </c>
      <c r="M89" s="182">
        <v>18.168363239078072</v>
      </c>
    </row>
    <row r="90" spans="1:13" ht="10.5" customHeight="1">
      <c r="A90" s="56"/>
      <c r="B90" s="58" t="s">
        <v>216</v>
      </c>
      <c r="C90" s="56"/>
      <c r="D90" s="177">
        <v>98828.26</v>
      </c>
      <c r="E90" s="183">
        <v>83.615604775759351</v>
      </c>
      <c r="F90" s="177">
        <v>24010.52</v>
      </c>
      <c r="G90" s="183">
        <v>79.851408427283914</v>
      </c>
      <c r="H90" s="177">
        <v>4764.21</v>
      </c>
      <c r="I90" s="183">
        <v>63.25476846110746</v>
      </c>
      <c r="J90" s="177">
        <v>72.709999999999994</v>
      </c>
      <c r="K90" s="183">
        <v>31.87916520519116</v>
      </c>
      <c r="L90" s="182">
        <v>127675.70000000001</v>
      </c>
      <c r="M90" s="182">
        <v>81.831636760921924</v>
      </c>
    </row>
    <row r="91" spans="1:13" ht="24.6" customHeight="1">
      <c r="A91" s="56"/>
      <c r="B91" s="56" t="s">
        <v>243</v>
      </c>
      <c r="C91" s="56"/>
      <c r="D91" s="180">
        <v>118193.56</v>
      </c>
      <c r="E91" s="180">
        <v>100</v>
      </c>
      <c r="F91" s="180">
        <v>30069</v>
      </c>
      <c r="G91" s="180">
        <v>100</v>
      </c>
      <c r="H91" s="180">
        <v>7531.7800000000007</v>
      </c>
      <c r="I91" s="180">
        <v>100</v>
      </c>
      <c r="J91" s="180">
        <v>228.07999999999998</v>
      </c>
      <c r="K91" s="180">
        <v>100</v>
      </c>
      <c r="L91" s="182">
        <v>156022.42000000001</v>
      </c>
      <c r="M91" s="182">
        <v>100</v>
      </c>
    </row>
    <row r="92" spans="1:13" ht="42.95" customHeight="1">
      <c r="A92" s="29"/>
      <c r="B92" s="6" t="s">
        <v>25</v>
      </c>
      <c r="D92" s="180">
        <v>2060308.0699999998</v>
      </c>
      <c r="E92" s="180"/>
      <c r="F92" s="180">
        <v>938674.83000000007</v>
      </c>
      <c r="G92" s="180"/>
      <c r="H92" s="180">
        <v>247888.94000000003</v>
      </c>
      <c r="I92" s="180"/>
      <c r="J92" s="180">
        <v>83564.239999999991</v>
      </c>
      <c r="K92" s="180"/>
      <c r="L92" s="182">
        <v>3330436.08</v>
      </c>
      <c r="M92" s="149"/>
    </row>
    <row r="93" spans="1:13">
      <c r="A93" s="4" t="s">
        <v>0</v>
      </c>
      <c r="D93" s="184"/>
      <c r="E93" s="184"/>
      <c r="F93" s="179"/>
      <c r="G93" s="184"/>
      <c r="H93" s="179"/>
      <c r="I93" s="184"/>
      <c r="J93" s="179"/>
      <c r="K93" s="184"/>
      <c r="L93" s="185"/>
      <c r="M93" s="150"/>
    </row>
    <row r="96" spans="1:13">
      <c r="A96" s="4" t="s">
        <v>168</v>
      </c>
      <c r="B96" s="4"/>
      <c r="C96" s="4"/>
    </row>
    <row r="97" spans="1:3">
      <c r="A97" s="4" t="s">
        <v>88</v>
      </c>
    </row>
    <row r="98" spans="1:3">
      <c r="A98" s="4" t="s">
        <v>225</v>
      </c>
    </row>
    <row r="99" spans="1:3">
      <c r="A99" s="2"/>
      <c r="B99" s="4"/>
      <c r="C99" s="4"/>
    </row>
  </sheetData>
  <mergeCells count="1">
    <mergeCell ref="D3:L3"/>
  </mergeCells>
  <phoneticPr fontId="3" type="noConversion"/>
  <hyperlinks>
    <hyperlink ref="L1" location="Contenu!A1" display="retour" xr:uid="{00000000-0004-0000-0F00-000000000000}"/>
  </hyperlinks>
  <pageMargins left="0.78740157480314965" right="0.78740157480314965" top="0.98425196850393704" bottom="0.98425196850393704" header="0.51181102362204722" footer="0.51181102362204722"/>
  <pageSetup paperSize="9" scale="5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tabColor theme="9" tint="0.39997558519241921"/>
    <pageSetUpPr fitToPage="1"/>
  </sheetPr>
  <dimension ref="A1:I25"/>
  <sheetViews>
    <sheetView zoomScale="52" zoomScaleNormal="52" workbookViewId="0">
      <selection activeCell="J41" sqref="J41"/>
    </sheetView>
  </sheetViews>
  <sheetFormatPr baseColWidth="10" defaultColWidth="11.42578125" defaultRowHeight="12.75"/>
  <cols>
    <col min="1" max="1" width="21.7109375" style="2" customWidth="1"/>
    <col min="2" max="5" width="23.7109375" style="2" customWidth="1"/>
    <col min="6" max="16384" width="11.42578125" style="2"/>
  </cols>
  <sheetData>
    <row r="1" spans="1:6">
      <c r="A1" s="6" t="s">
        <v>244</v>
      </c>
      <c r="E1" s="26" t="s">
        <v>52</v>
      </c>
      <c r="F1" s="26"/>
    </row>
    <row r="2" spans="1:6">
      <c r="A2" s="2" t="s">
        <v>0</v>
      </c>
    </row>
    <row r="4" spans="1:6" ht="12.75" customHeight="1">
      <c r="A4" s="47" t="s">
        <v>12</v>
      </c>
      <c r="E4" s="124"/>
    </row>
    <row r="5" spans="1:6" s="17" customFormat="1" ht="25.5">
      <c r="A5" s="16"/>
      <c r="B5" s="7" t="s">
        <v>20</v>
      </c>
      <c r="C5" s="7" t="s">
        <v>21</v>
      </c>
      <c r="D5" s="7" t="s">
        <v>148</v>
      </c>
      <c r="E5" s="132" t="s">
        <v>22</v>
      </c>
    </row>
    <row r="6" spans="1:6">
      <c r="A6" s="18" t="s">
        <v>15</v>
      </c>
      <c r="B6" s="19">
        <v>72.891722318457568</v>
      </c>
      <c r="C6" s="53">
        <v>13.782826729319304</v>
      </c>
      <c r="D6" s="53">
        <v>13.325450952223136</v>
      </c>
      <c r="E6" s="138">
        <v>100.00000000000001</v>
      </c>
    </row>
    <row r="7" spans="1:6">
      <c r="A7" s="18" t="s">
        <v>197</v>
      </c>
      <c r="B7" s="19">
        <v>74.994986016563232</v>
      </c>
      <c r="C7" s="53">
        <v>14.52262350022343</v>
      </c>
      <c r="D7" s="53">
        <v>10.482390483213344</v>
      </c>
      <c r="E7" s="138">
        <v>100</v>
      </c>
    </row>
    <row r="8" spans="1:6">
      <c r="A8" s="18" t="s">
        <v>16</v>
      </c>
      <c r="B8" s="19">
        <v>74.778815271919129</v>
      </c>
      <c r="C8" s="53">
        <v>15.456800313204761</v>
      </c>
      <c r="D8" s="53">
        <v>9.7643844148760977</v>
      </c>
      <c r="E8" s="138">
        <v>100</v>
      </c>
    </row>
    <row r="9" spans="1:6">
      <c r="A9" s="18" t="s">
        <v>17</v>
      </c>
      <c r="B9" s="19">
        <v>72.529286753435045</v>
      </c>
      <c r="C9" s="53">
        <v>17.707145748844933</v>
      </c>
      <c r="D9" s="53">
        <v>9.7635674977200182</v>
      </c>
      <c r="E9" s="138">
        <v>100</v>
      </c>
    </row>
    <row r="10" spans="1:6" ht="22.5" customHeight="1">
      <c r="A10" s="6" t="s">
        <v>18</v>
      </c>
      <c r="B10" s="21">
        <v>73.615886803723825</v>
      </c>
      <c r="C10" s="54">
        <v>14.214398098968459</v>
      </c>
      <c r="D10" s="54">
        <v>12.169715097307709</v>
      </c>
      <c r="E10" s="139">
        <v>100</v>
      </c>
    </row>
    <row r="11" spans="1:6" ht="12.75" customHeight="1">
      <c r="A11" s="6"/>
      <c r="B11" s="21"/>
      <c r="C11" s="54"/>
      <c r="D11" s="54"/>
      <c r="E11" s="139"/>
    </row>
    <row r="12" spans="1:6" ht="30" customHeight="1">
      <c r="A12" s="15" t="s">
        <v>0</v>
      </c>
      <c r="E12"/>
    </row>
    <row r="13" spans="1:6" ht="12.75" customHeight="1">
      <c r="A13" s="47" t="s">
        <v>19</v>
      </c>
      <c r="E13" s="124"/>
    </row>
    <row r="14" spans="1:6" s="17" customFormat="1" ht="25.5">
      <c r="A14" s="16"/>
      <c r="B14" s="7" t="s">
        <v>20</v>
      </c>
      <c r="C14" s="7" t="s">
        <v>21</v>
      </c>
      <c r="D14" s="7" t="s">
        <v>148</v>
      </c>
      <c r="E14" s="132" t="s">
        <v>22</v>
      </c>
    </row>
    <row r="15" spans="1:6">
      <c r="A15" s="18" t="s">
        <v>15</v>
      </c>
      <c r="B15" s="44">
        <v>1501794.03</v>
      </c>
      <c r="C15" s="55">
        <v>283968.69</v>
      </c>
      <c r="D15" s="55">
        <v>274545.34000000003</v>
      </c>
      <c r="E15" s="136">
        <v>2060308.06</v>
      </c>
    </row>
    <row r="16" spans="1:6">
      <c r="A16" s="18" t="s">
        <v>197</v>
      </c>
      <c r="B16" s="44">
        <v>703959.05</v>
      </c>
      <c r="C16" s="55">
        <v>136320.21</v>
      </c>
      <c r="D16" s="55">
        <v>98395.56</v>
      </c>
      <c r="E16" s="136">
        <v>938674.82000000007</v>
      </c>
    </row>
    <row r="17" spans="1:9">
      <c r="A17" s="18" t="s">
        <v>16</v>
      </c>
      <c r="B17" s="44">
        <v>185368.41999999998</v>
      </c>
      <c r="C17" s="55">
        <v>38315.699999999997</v>
      </c>
      <c r="D17" s="55">
        <v>24204.83</v>
      </c>
      <c r="E17" s="136">
        <v>247888.95</v>
      </c>
    </row>
    <row r="18" spans="1:9">
      <c r="A18" s="18" t="s">
        <v>17</v>
      </c>
      <c r="B18" s="44">
        <v>60608.539999999994</v>
      </c>
      <c r="C18" s="55">
        <v>14796.84</v>
      </c>
      <c r="D18" s="55">
        <v>8158.85</v>
      </c>
      <c r="E18" s="136">
        <v>83564.23</v>
      </c>
    </row>
    <row r="19" spans="1:9" ht="22.5" customHeight="1">
      <c r="A19" s="6" t="s">
        <v>18</v>
      </c>
      <c r="B19" s="156">
        <v>2451730.04</v>
      </c>
      <c r="C19" s="158">
        <v>473401.44000000006</v>
      </c>
      <c r="D19" s="158">
        <v>405304.58</v>
      </c>
      <c r="E19" s="161">
        <v>3330436.06</v>
      </c>
    </row>
    <row r="20" spans="1:9">
      <c r="A20" s="6" t="s">
        <v>0</v>
      </c>
      <c r="B20" s="14"/>
      <c r="C20" s="14"/>
      <c r="D20" s="14"/>
      <c r="E20" s="131"/>
    </row>
    <row r="21" spans="1:9">
      <c r="A21" s="4" t="s">
        <v>0</v>
      </c>
    </row>
    <row r="22" spans="1:9">
      <c r="A22" s="4"/>
    </row>
    <row r="23" spans="1:9">
      <c r="A23" s="4" t="s">
        <v>168</v>
      </c>
      <c r="I23" s="135"/>
    </row>
    <row r="24" spans="1:9">
      <c r="A24" s="4" t="s">
        <v>88</v>
      </c>
    </row>
    <row r="25" spans="1:9" s="4" customFormat="1" ht="11.25">
      <c r="A25" s="4" t="s">
        <v>225</v>
      </c>
    </row>
  </sheetData>
  <phoneticPr fontId="3" type="noConversion"/>
  <hyperlinks>
    <hyperlink ref="E1" location="Contenu!A1" display="retour" xr:uid="{00000000-0004-0000-1000-000000000000}"/>
  </hyperlinks>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tabColor theme="9" tint="0.39997558519241921"/>
    <pageSetUpPr fitToPage="1"/>
  </sheetPr>
  <dimension ref="A1:G38"/>
  <sheetViews>
    <sheetView zoomScale="69" zoomScaleNormal="69" workbookViewId="0">
      <selection activeCell="F35" sqref="F34:F35"/>
    </sheetView>
  </sheetViews>
  <sheetFormatPr baseColWidth="10" defaultColWidth="11.42578125" defaultRowHeight="12.75"/>
  <cols>
    <col min="1" max="1" width="37.28515625" style="2" customWidth="1"/>
    <col min="2" max="2" width="17.28515625" style="2" bestFit="1" customWidth="1"/>
    <col min="3" max="3" width="21" style="2" bestFit="1" customWidth="1"/>
    <col min="4" max="4" width="21" style="2" customWidth="1"/>
    <col min="5" max="5" width="23.5703125" style="2" customWidth="1"/>
    <col min="6" max="6" width="15.5703125" style="2" bestFit="1" customWidth="1"/>
    <col min="7" max="16384" width="11.42578125" style="2"/>
  </cols>
  <sheetData>
    <row r="1" spans="1:7">
      <c r="A1" s="6" t="s">
        <v>245</v>
      </c>
      <c r="F1" s="26"/>
      <c r="G1" s="26" t="s">
        <v>52</v>
      </c>
    </row>
    <row r="2" spans="1:7">
      <c r="A2" s="2" t="s">
        <v>0</v>
      </c>
    </row>
    <row r="4" spans="1:7" ht="12.75" customHeight="1">
      <c r="A4" s="47" t="s">
        <v>12</v>
      </c>
      <c r="F4" s="124"/>
    </row>
    <row r="5" spans="1:7" s="17" customFormat="1" ht="38.25">
      <c r="A5" s="16"/>
      <c r="B5" s="7" t="s">
        <v>13</v>
      </c>
      <c r="C5" s="7" t="s">
        <v>195</v>
      </c>
      <c r="D5" s="7" t="s">
        <v>196</v>
      </c>
      <c r="E5" s="7" t="s">
        <v>162</v>
      </c>
      <c r="F5" s="125" t="s">
        <v>14</v>
      </c>
      <c r="G5" s="25"/>
    </row>
    <row r="6" spans="1:7">
      <c r="A6" s="18" t="s">
        <v>15</v>
      </c>
      <c r="B6" s="20">
        <v>53.763445177631972</v>
      </c>
      <c r="C6" s="20">
        <v>8.4001732248196515</v>
      </c>
      <c r="D6" s="52">
        <v>2.7939024368075294</v>
      </c>
      <c r="E6" s="52">
        <v>35.042479160740839</v>
      </c>
      <c r="F6" s="131">
        <v>100</v>
      </c>
    </row>
    <row r="7" spans="1:7">
      <c r="A7" s="18" t="s">
        <v>197</v>
      </c>
      <c r="B7" s="20">
        <v>27.269993900923637</v>
      </c>
      <c r="C7" s="20">
        <v>46.155349519265357</v>
      </c>
      <c r="D7" s="52">
        <v>2.993303374677831</v>
      </c>
      <c r="E7" s="52">
        <v>23.581353205133169</v>
      </c>
      <c r="F7" s="131">
        <v>100</v>
      </c>
    </row>
    <row r="8" spans="1:7">
      <c r="A8" s="18" t="s">
        <v>16</v>
      </c>
      <c r="B8" s="20">
        <v>50.642347817389819</v>
      </c>
      <c r="C8" s="20">
        <v>6.1407061677496095</v>
      </c>
      <c r="D8" s="52">
        <v>7.3201249705856046</v>
      </c>
      <c r="E8" s="52">
        <v>35.896821044274965</v>
      </c>
      <c r="F8" s="131">
        <v>100</v>
      </c>
    </row>
    <row r="9" spans="1:7">
      <c r="A9" s="18" t="s">
        <v>17</v>
      </c>
      <c r="B9" s="20">
        <v>32.985071080742088</v>
      </c>
      <c r="C9" s="20">
        <v>29.251174834437528</v>
      </c>
      <c r="D9" s="52">
        <v>9.5169756605257305</v>
      </c>
      <c r="E9" s="52">
        <v>28.246778424294668</v>
      </c>
      <c r="F9" s="131">
        <v>100</v>
      </c>
    </row>
    <row r="10" spans="1:7" ht="22.5" customHeight="1">
      <c r="A10" s="6" t="s">
        <v>18</v>
      </c>
      <c r="B10" s="21">
        <v>45.406813631079871</v>
      </c>
      <c r="C10" s="21">
        <v>19.585341459535243</v>
      </c>
      <c r="D10" s="51">
        <v>3.3595701262444053</v>
      </c>
      <c r="E10" s="51">
        <v>31.648274783140472</v>
      </c>
      <c r="F10" s="131">
        <v>100</v>
      </c>
    </row>
    <row r="11" spans="1:7" ht="12.75" customHeight="1">
      <c r="A11" s="15" t="s">
        <v>0</v>
      </c>
      <c r="F11" s="124"/>
    </row>
    <row r="12" spans="1:7" ht="30" customHeight="1">
      <c r="A12" s="15"/>
    </row>
    <row r="13" spans="1:7" ht="12.75" customHeight="1">
      <c r="A13" s="47" t="s">
        <v>19</v>
      </c>
      <c r="F13" s="124"/>
    </row>
    <row r="14" spans="1:7" s="17" customFormat="1" ht="38.25">
      <c r="A14" s="16"/>
      <c r="B14" s="7" t="s">
        <v>13</v>
      </c>
      <c r="C14" s="7" t="s">
        <v>195</v>
      </c>
      <c r="D14" s="7" t="s">
        <v>196</v>
      </c>
      <c r="E14" s="7" t="s">
        <v>162</v>
      </c>
      <c r="F14" s="125" t="s">
        <v>14</v>
      </c>
      <c r="G14" s="25"/>
    </row>
    <row r="15" spans="1:7">
      <c r="A15" s="18" t="s">
        <v>15</v>
      </c>
      <c r="B15" s="44">
        <v>807416.21</v>
      </c>
      <c r="C15" s="20">
        <v>126153.3</v>
      </c>
      <c r="D15" s="20">
        <v>41958.66</v>
      </c>
      <c r="E15" s="52">
        <v>526265.86</v>
      </c>
      <c r="F15" s="140">
        <v>1501794.03</v>
      </c>
    </row>
    <row r="16" spans="1:7">
      <c r="A16" s="18" t="s">
        <v>197</v>
      </c>
      <c r="B16" s="44">
        <v>191969.59</v>
      </c>
      <c r="C16" s="20">
        <v>324914.76</v>
      </c>
      <c r="D16" s="20">
        <v>21071.63</v>
      </c>
      <c r="E16" s="52">
        <v>166003.07</v>
      </c>
      <c r="F16" s="140">
        <v>703959.05</v>
      </c>
    </row>
    <row r="17" spans="1:7">
      <c r="A17" s="18" t="s">
        <v>16</v>
      </c>
      <c r="B17" s="44">
        <v>93874.92</v>
      </c>
      <c r="C17" s="20">
        <v>11382.93</v>
      </c>
      <c r="D17" s="20">
        <v>13569.2</v>
      </c>
      <c r="E17" s="52">
        <v>66541.37</v>
      </c>
      <c r="F17" s="140">
        <v>185368.41999999998</v>
      </c>
    </row>
    <row r="18" spans="1:7">
      <c r="A18" s="18" t="s">
        <v>17</v>
      </c>
      <c r="B18" s="44">
        <v>19991.77</v>
      </c>
      <c r="C18" s="20">
        <v>17728.71</v>
      </c>
      <c r="D18" s="20">
        <v>5768.1</v>
      </c>
      <c r="E18" s="52">
        <v>17119.96</v>
      </c>
      <c r="F18" s="140">
        <v>60608.539999999994</v>
      </c>
    </row>
    <row r="19" spans="1:7" ht="21.75" customHeight="1">
      <c r="A19" s="6" t="s">
        <v>18</v>
      </c>
      <c r="B19" s="156">
        <v>1113252.49</v>
      </c>
      <c r="C19" s="156">
        <v>480179.7</v>
      </c>
      <c r="D19" s="156">
        <v>82367.590000000011</v>
      </c>
      <c r="E19" s="158">
        <v>775930.25999999989</v>
      </c>
      <c r="F19" s="160">
        <v>2451730.04</v>
      </c>
      <c r="G19" s="21"/>
    </row>
    <row r="20" spans="1:7">
      <c r="A20" s="5"/>
      <c r="F20" s="124"/>
    </row>
    <row r="21" spans="1:7">
      <c r="A21" s="5"/>
      <c r="F21" s="124"/>
    </row>
    <row r="22" spans="1:7">
      <c r="A22" s="5"/>
    </row>
    <row r="23" spans="1:7">
      <c r="A23" s="4" t="s">
        <v>168</v>
      </c>
    </row>
    <row r="24" spans="1:7">
      <c r="A24" s="4" t="s">
        <v>88</v>
      </c>
    </row>
    <row r="25" spans="1:7">
      <c r="A25" s="4" t="s">
        <v>225</v>
      </c>
    </row>
    <row r="38" spans="1:1">
      <c r="A38" s="2" t="s">
        <v>73</v>
      </c>
    </row>
  </sheetData>
  <phoneticPr fontId="3" type="noConversion"/>
  <hyperlinks>
    <hyperlink ref="G1" location="Contenu!A1" display="retour" xr:uid="{00000000-0004-0000-1100-000000000000}"/>
  </hyperlinks>
  <pageMargins left="0.78740157499999996" right="0.78740157499999996" top="0.984251969" bottom="0.984251969" header="0.4921259845" footer="0.4921259845"/>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tabColor theme="6" tint="0.39997558519241921"/>
    <pageSetUpPr fitToPage="1"/>
  </sheetPr>
  <dimension ref="A1:I29"/>
  <sheetViews>
    <sheetView zoomScale="89" zoomScaleNormal="89" workbookViewId="0">
      <selection activeCell="A23" sqref="A23:B23"/>
    </sheetView>
  </sheetViews>
  <sheetFormatPr baseColWidth="10" defaultColWidth="11.42578125" defaultRowHeight="12.75"/>
  <cols>
    <col min="1" max="1" width="38.7109375" style="57" customWidth="1"/>
    <col min="2" max="2" width="41.7109375" style="57" customWidth="1"/>
    <col min="3" max="3" width="7" style="57" customWidth="1"/>
    <col min="4" max="5" width="38.7109375" style="57" customWidth="1"/>
    <col min="6" max="16384" width="11.42578125" style="57"/>
  </cols>
  <sheetData>
    <row r="1" spans="1:9" s="58" customFormat="1">
      <c r="A1" s="114"/>
      <c r="B1" s="114"/>
      <c r="C1" s="114"/>
      <c r="D1" s="26" t="s">
        <v>52</v>
      </c>
      <c r="E1" s="114"/>
      <c r="F1" s="114"/>
      <c r="G1" s="114"/>
      <c r="H1" s="114"/>
      <c r="I1" s="114"/>
    </row>
    <row r="2" spans="1:9" s="58" customFormat="1" ht="15.75">
      <c r="A2" s="211" t="s">
        <v>69</v>
      </c>
      <c r="B2" s="211"/>
      <c r="C2" s="211"/>
      <c r="D2" s="211"/>
      <c r="E2" s="211"/>
      <c r="F2" s="211"/>
      <c r="G2" s="211"/>
      <c r="H2" s="211"/>
      <c r="I2" s="211"/>
    </row>
    <row r="3" spans="1:9" s="58" customFormat="1">
      <c r="A3" s="114"/>
      <c r="B3" s="114"/>
      <c r="C3" s="114"/>
      <c r="D3" s="114"/>
      <c r="E3" s="114"/>
      <c r="F3" s="114"/>
      <c r="G3" s="114"/>
      <c r="H3" s="114"/>
      <c r="I3" s="114"/>
    </row>
    <row r="4" spans="1:9" s="58" customFormat="1">
      <c r="A4" s="115" t="s">
        <v>169</v>
      </c>
      <c r="B4" s="115"/>
      <c r="C4" s="115"/>
      <c r="D4" s="115"/>
      <c r="E4" s="115"/>
      <c r="F4" s="115"/>
      <c r="G4" s="115"/>
      <c r="H4" s="115"/>
      <c r="I4" s="115"/>
    </row>
    <row r="5" spans="1:9" s="58" customFormat="1">
      <c r="A5" s="115"/>
      <c r="B5" s="115"/>
      <c r="C5" s="115"/>
      <c r="D5" s="115"/>
      <c r="E5" s="115"/>
      <c r="F5" s="115"/>
      <c r="G5" s="115"/>
      <c r="H5" s="115"/>
      <c r="I5" s="115"/>
    </row>
    <row r="6" spans="1:9" s="93" customFormat="1" ht="15" customHeight="1">
      <c r="A6" s="92" t="s">
        <v>105</v>
      </c>
      <c r="B6" s="92"/>
      <c r="D6" s="92" t="s">
        <v>106</v>
      </c>
    </row>
    <row r="7" spans="1:9" s="58" customFormat="1" ht="60" customHeight="1">
      <c r="A7" s="94" t="s">
        <v>126</v>
      </c>
      <c r="B7" s="95" t="s">
        <v>110</v>
      </c>
      <c r="D7" s="94" t="s">
        <v>133</v>
      </c>
      <c r="E7" s="96" t="s">
        <v>111</v>
      </c>
    </row>
    <row r="8" spans="1:9" s="58" customFormat="1" ht="7.5" customHeight="1">
      <c r="A8" s="97"/>
      <c r="B8" s="98"/>
      <c r="D8" s="97"/>
      <c r="E8" s="99"/>
    </row>
    <row r="9" spans="1:9" s="58" customFormat="1" ht="60" customHeight="1">
      <c r="A9" s="94" t="s">
        <v>127</v>
      </c>
      <c r="B9" s="100" t="s">
        <v>171</v>
      </c>
      <c r="D9" s="94" t="s">
        <v>132</v>
      </c>
      <c r="E9" s="101" t="s">
        <v>173</v>
      </c>
    </row>
    <row r="10" spans="1:9" s="58" customFormat="1" ht="7.5" customHeight="1">
      <c r="A10" s="102"/>
      <c r="D10" s="102"/>
      <c r="E10" s="57"/>
    </row>
    <row r="11" spans="1:9" s="58" customFormat="1" ht="60" customHeight="1">
      <c r="A11" s="94" t="s">
        <v>128</v>
      </c>
      <c r="B11" s="100" t="s">
        <v>102</v>
      </c>
      <c r="D11" s="94" t="s">
        <v>131</v>
      </c>
      <c r="E11" s="101" t="s">
        <v>103</v>
      </c>
    </row>
    <row r="12" spans="1:9" s="58" customFormat="1" ht="7.5" customHeight="1">
      <c r="A12" s="102"/>
      <c r="D12" s="102"/>
      <c r="E12" s="57"/>
    </row>
    <row r="13" spans="1:9" s="58" customFormat="1" ht="60" customHeight="1">
      <c r="A13" s="94" t="s">
        <v>129</v>
      </c>
      <c r="B13" s="100" t="s">
        <v>172</v>
      </c>
      <c r="D13" s="94" t="s">
        <v>130</v>
      </c>
      <c r="E13" s="101" t="s">
        <v>174</v>
      </c>
    </row>
    <row r="14" spans="1:9" s="58" customFormat="1" ht="17.25" customHeight="1">
      <c r="A14" s="103"/>
      <c r="B14" s="103"/>
      <c r="C14" s="103"/>
      <c r="D14" s="103"/>
      <c r="E14" s="103"/>
      <c r="F14" s="103"/>
      <c r="G14" s="103"/>
      <c r="H14" s="103"/>
      <c r="I14" s="103"/>
    </row>
    <row r="15" spans="1:9" s="58" customFormat="1" ht="15" customHeight="1">
      <c r="A15" s="104" t="s">
        <v>107</v>
      </c>
      <c r="B15" s="103"/>
      <c r="C15" s="105"/>
      <c r="D15" s="104" t="s">
        <v>108</v>
      </c>
      <c r="E15" s="103"/>
      <c r="F15" s="105"/>
      <c r="G15" s="105"/>
      <c r="H15" s="105"/>
      <c r="I15" s="105"/>
    </row>
    <row r="16" spans="1:9" s="58" customFormat="1" ht="60" customHeight="1">
      <c r="A16" s="106" t="s">
        <v>109</v>
      </c>
      <c r="B16" s="107" t="s">
        <v>145</v>
      </c>
      <c r="C16" s="108"/>
      <c r="D16" s="106" t="s">
        <v>138</v>
      </c>
      <c r="E16" s="107" t="s">
        <v>146</v>
      </c>
      <c r="F16" s="108"/>
      <c r="G16" s="108"/>
      <c r="I16" s="108"/>
    </row>
    <row r="17" spans="1:9" s="58" customFormat="1" ht="26.25" customHeight="1">
      <c r="A17" s="204" t="s">
        <v>125</v>
      </c>
      <c r="B17" s="204"/>
      <c r="C17" s="204"/>
      <c r="D17" s="109"/>
      <c r="E17" s="109"/>
      <c r="F17" s="109"/>
      <c r="G17" s="109"/>
      <c r="H17" s="109"/>
      <c r="I17" s="109"/>
    </row>
    <row r="18" spans="1:9" s="109" customFormat="1" ht="12"/>
    <row r="19" spans="1:9" s="110" customFormat="1" ht="18" customHeight="1">
      <c r="A19" s="212" t="s">
        <v>170</v>
      </c>
      <c r="B19" s="212"/>
      <c r="C19" s="212"/>
      <c r="D19" s="212"/>
      <c r="E19" s="212"/>
    </row>
    <row r="20" spans="1:9" ht="45" customHeight="1">
      <c r="A20" s="213" t="s">
        <v>112</v>
      </c>
      <c r="B20" s="214"/>
      <c r="C20" s="214"/>
      <c r="D20" s="214"/>
      <c r="E20" s="214"/>
    </row>
    <row r="21" spans="1:9" ht="93" customHeight="1">
      <c r="A21" s="213" t="s">
        <v>175</v>
      </c>
      <c r="B21" s="215"/>
      <c r="C21" s="215"/>
      <c r="D21" s="215"/>
      <c r="E21" s="215"/>
    </row>
    <row r="22" spans="1:9" s="102" customFormat="1" ht="39" customHeight="1">
      <c r="A22" s="209" t="s">
        <v>176</v>
      </c>
      <c r="B22" s="209"/>
      <c r="C22" s="209"/>
      <c r="D22" s="209"/>
      <c r="E22" s="209"/>
    </row>
    <row r="23" spans="1:9" s="102" customFormat="1">
      <c r="A23" s="209" t="s">
        <v>190</v>
      </c>
      <c r="B23" s="209"/>
      <c r="C23" s="170"/>
      <c r="D23" s="170"/>
      <c r="E23" s="170"/>
    </row>
    <row r="24" spans="1:9" s="102" customFormat="1" ht="18" customHeight="1">
      <c r="A24" s="210" t="s">
        <v>177</v>
      </c>
      <c r="B24" s="210"/>
      <c r="C24" s="210"/>
      <c r="D24" s="210"/>
      <c r="E24" s="210"/>
    </row>
    <row r="25" spans="1:9">
      <c r="A25" s="109" t="s">
        <v>178</v>
      </c>
      <c r="B25" s="109"/>
      <c r="C25" s="109"/>
      <c r="D25" s="109"/>
      <c r="E25" s="109"/>
    </row>
    <row r="26" spans="1:9">
      <c r="A26" s="207" t="s">
        <v>179</v>
      </c>
      <c r="B26" s="208"/>
      <c r="C26" s="208"/>
      <c r="D26" s="208"/>
      <c r="E26" s="208"/>
    </row>
    <row r="27" spans="1:9">
      <c r="A27" s="208"/>
      <c r="B27" s="208"/>
      <c r="C27" s="208"/>
      <c r="D27" s="208"/>
      <c r="E27" s="208"/>
    </row>
    <row r="28" spans="1:9">
      <c r="A28" s="169"/>
    </row>
    <row r="29" spans="1:9">
      <c r="A29" s="169"/>
      <c r="D29" s="111"/>
    </row>
  </sheetData>
  <mergeCells count="10">
    <mergeCell ref="A26:E26"/>
    <mergeCell ref="A27:E27"/>
    <mergeCell ref="A22:E22"/>
    <mergeCell ref="A24:E24"/>
    <mergeCell ref="A2:I2"/>
    <mergeCell ref="A17:C17"/>
    <mergeCell ref="A19:E19"/>
    <mergeCell ref="A20:E20"/>
    <mergeCell ref="A21:E21"/>
    <mergeCell ref="A23:B23"/>
  </mergeCells>
  <hyperlinks>
    <hyperlink ref="D1" location="Contenu!A1" display="retour" xr:uid="{00000000-0004-0000-1200-000000000000}"/>
    <hyperlink ref="A26" r:id="rId1" xr:uid="{00000000-0004-0000-1200-000001000000}"/>
  </hyperlinks>
  <pageMargins left="0.70866141732283472" right="0.70866141732283472" top="0.74803149606299213" bottom="0.74803149606299213" header="0.31496062992125984" footer="0.31496062992125984"/>
  <pageSetup paperSize="9" scale="63"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tabColor theme="6" tint="0.39997558519241921"/>
    <pageSetUpPr fitToPage="1"/>
  </sheetPr>
  <dimension ref="A1:S60"/>
  <sheetViews>
    <sheetView zoomScale="80" zoomScaleNormal="80" workbookViewId="0">
      <pane ySplit="4" topLeftCell="A5" activePane="bottomLeft" state="frozen"/>
      <selection activeCell="A32" sqref="A32"/>
      <selection pane="bottomLeft" activeCell="P55" sqref="P55"/>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246</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30668.851240458018</v>
      </c>
      <c r="F6" s="84">
        <v>37592.907703631012</v>
      </c>
      <c r="G6" s="84">
        <v>29513.616493506495</v>
      </c>
      <c r="H6" s="84">
        <v>26156.121239092496</v>
      </c>
      <c r="I6" s="84">
        <v>20081.691642651298</v>
      </c>
      <c r="J6" s="84">
        <v>30887.287175141242</v>
      </c>
      <c r="K6" s="84">
        <v>30951.56375838926</v>
      </c>
      <c r="L6" s="84">
        <v>33171.776336898394</v>
      </c>
      <c r="M6" s="84" t="s">
        <v>101</v>
      </c>
      <c r="N6" s="84">
        <v>31009.782138728318</v>
      </c>
      <c r="O6" s="78"/>
      <c r="P6" s="78"/>
      <c r="Q6" s="78"/>
      <c r="R6" s="78"/>
      <c r="S6" s="78"/>
    </row>
    <row r="7" spans="1:19" ht="12.75" customHeight="1">
      <c r="A7" s="76"/>
      <c r="B7" s="75" t="s">
        <v>135</v>
      </c>
      <c r="C7" s="78"/>
      <c r="D7" s="78"/>
      <c r="E7" s="84">
        <v>67152.894961832062</v>
      </c>
      <c r="F7" s="84">
        <v>48424.714828263008</v>
      </c>
      <c r="G7" s="84">
        <v>49748.42640692641</v>
      </c>
      <c r="H7" s="84">
        <v>31866.371675392667</v>
      </c>
      <c r="I7" s="84">
        <v>52329.755043227662</v>
      </c>
      <c r="J7" s="84">
        <v>38166.956647834275</v>
      </c>
      <c r="K7" s="84">
        <v>39313</v>
      </c>
      <c r="L7" s="84">
        <v>45890.917272727267</v>
      </c>
      <c r="M7" s="84" t="s">
        <v>101</v>
      </c>
      <c r="N7" s="84">
        <v>47052.531887408899</v>
      </c>
      <c r="O7" s="78"/>
      <c r="P7" s="78"/>
      <c r="Q7" s="78"/>
      <c r="R7" s="78"/>
      <c r="S7" s="78"/>
    </row>
    <row r="8" spans="1:19" ht="21" customHeight="1">
      <c r="A8" s="76"/>
      <c r="B8" s="75" t="s">
        <v>136</v>
      </c>
      <c r="C8" s="78"/>
      <c r="D8" s="78"/>
      <c r="E8" s="84">
        <v>39566.215961923954</v>
      </c>
      <c r="F8" s="84">
        <v>43049.023108422247</v>
      </c>
      <c r="G8" s="84">
        <v>33555.560489910124</v>
      </c>
      <c r="H8" s="84">
        <v>31524.151833629356</v>
      </c>
      <c r="I8" s="84">
        <v>28448.683602239937</v>
      </c>
      <c r="J8" s="84">
        <v>37642.736662598887</v>
      </c>
      <c r="K8" s="84">
        <v>39816.245538165756</v>
      </c>
      <c r="L8" s="84">
        <v>34919.84336178314</v>
      </c>
      <c r="M8" s="84" t="s">
        <v>101</v>
      </c>
      <c r="N8" s="84">
        <v>37058.45440517753</v>
      </c>
      <c r="O8" s="78"/>
      <c r="P8" s="78"/>
      <c r="Q8" s="78"/>
      <c r="R8" s="78"/>
      <c r="S8" s="78"/>
    </row>
    <row r="9" spans="1:19" ht="12.75" customHeight="1">
      <c r="A9" s="76"/>
      <c r="B9" s="75" t="s">
        <v>137</v>
      </c>
      <c r="C9" s="78"/>
      <c r="D9" s="78"/>
      <c r="E9" s="84">
        <v>86634.674500725203</v>
      </c>
      <c r="F9" s="84">
        <v>55452.924367946704</v>
      </c>
      <c r="G9" s="84">
        <v>56561.564793075908</v>
      </c>
      <c r="H9" s="84">
        <v>38406.319113575046</v>
      </c>
      <c r="I9" s="84">
        <v>74132.830575171378</v>
      </c>
      <c r="J9" s="84">
        <v>46514.564071640059</v>
      </c>
      <c r="K9" s="84">
        <v>50572.438700052597</v>
      </c>
      <c r="L9" s="84">
        <v>48309.250207672805</v>
      </c>
      <c r="M9" s="84" t="s">
        <v>101</v>
      </c>
      <c r="N9" s="84">
        <v>56230.45333878672</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36992.880131679391</v>
      </c>
      <c r="F11" s="84">
        <v>43858.103316977431</v>
      </c>
      <c r="G11" s="84">
        <v>33167.410411255412</v>
      </c>
      <c r="H11" s="84">
        <v>30583.063001745202</v>
      </c>
      <c r="I11" s="84">
        <v>29562.951008645534</v>
      </c>
      <c r="J11" s="84">
        <v>38789.928154425616</v>
      </c>
      <c r="K11" s="84">
        <v>33644.865771812081</v>
      </c>
      <c r="L11" s="84">
        <v>41188.563636363637</v>
      </c>
      <c r="M11" s="84" t="s">
        <v>101</v>
      </c>
      <c r="N11" s="84">
        <v>37244.664194269913</v>
      </c>
      <c r="O11" s="78"/>
      <c r="P11" s="78"/>
      <c r="Q11" s="78"/>
      <c r="R11" s="78"/>
      <c r="S11" s="78"/>
    </row>
    <row r="12" spans="1:19" ht="12.75" customHeight="1">
      <c r="A12" s="76"/>
      <c r="B12" s="75" t="s">
        <v>135</v>
      </c>
      <c r="C12" s="78"/>
      <c r="D12" s="78"/>
      <c r="E12" s="84">
        <v>76024.856141221375</v>
      </c>
      <c r="F12" s="84">
        <v>55803.752973503433</v>
      </c>
      <c r="G12" s="84">
        <v>55844.920281385283</v>
      </c>
      <c r="H12" s="84">
        <v>37336.0687434555</v>
      </c>
      <c r="I12" s="84">
        <v>64863.417867435157</v>
      </c>
      <c r="J12" s="84">
        <v>46677.525762711863</v>
      </c>
      <c r="K12" s="84">
        <v>43253.201342281878</v>
      </c>
      <c r="L12" s="84">
        <v>57541.671818181821</v>
      </c>
      <c r="M12" s="84" t="s">
        <v>101</v>
      </c>
      <c r="N12" s="84">
        <v>55077.570720784119</v>
      </c>
      <c r="O12" s="78"/>
      <c r="P12" s="78"/>
      <c r="Q12" s="78"/>
      <c r="R12" s="78"/>
      <c r="S12" s="78"/>
    </row>
    <row r="13" spans="1:19" ht="21" customHeight="1">
      <c r="A13" s="76"/>
      <c r="B13" s="75" t="s">
        <v>136</v>
      </c>
      <c r="C13" s="78"/>
      <c r="D13" s="78"/>
      <c r="E13" s="84">
        <v>47724.913883071604</v>
      </c>
      <c r="F13" s="84">
        <v>50223.52934412066</v>
      </c>
      <c r="G13" s="84">
        <v>37709.748196850909</v>
      </c>
      <c r="H13" s="84">
        <v>36859.636518412102</v>
      </c>
      <c r="I13" s="84">
        <v>41880.288501553732</v>
      </c>
      <c r="J13" s="84">
        <v>47273.787510006427</v>
      </c>
      <c r="K13" s="84">
        <v>43280.922641784251</v>
      </c>
      <c r="L13" s="84">
        <v>43359.094667437945</v>
      </c>
      <c r="M13" s="84" t="s">
        <v>101</v>
      </c>
      <c r="N13" s="84">
        <v>44509.493285208286</v>
      </c>
      <c r="O13" s="78"/>
      <c r="P13" s="78"/>
      <c r="Q13" s="78"/>
      <c r="R13" s="78"/>
      <c r="S13" s="78"/>
    </row>
    <row r="14" spans="1:19">
      <c r="A14" s="76"/>
      <c r="B14" s="75" t="s">
        <v>137</v>
      </c>
      <c r="C14" s="78"/>
      <c r="D14" s="78"/>
      <c r="E14" s="84">
        <v>98080.48736398785</v>
      </c>
      <c r="F14" s="84">
        <v>63902.932708261978</v>
      </c>
      <c r="G14" s="84">
        <v>63492.98470312931</v>
      </c>
      <c r="H14" s="84">
        <v>44998.564167090954</v>
      </c>
      <c r="I14" s="84">
        <v>91888.616014368585</v>
      </c>
      <c r="J14" s="84">
        <v>56886.504806468263</v>
      </c>
      <c r="K14" s="84">
        <v>55641.133301034846</v>
      </c>
      <c r="L14" s="84">
        <v>60573.969457009705</v>
      </c>
      <c r="M14" s="84" t="s">
        <v>101</v>
      </c>
      <c r="N14" s="84">
        <v>65820.831445151911</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83">
        <v>3.5848774031995325</v>
      </c>
      <c r="F16" s="83">
        <v>5.006552787162466</v>
      </c>
      <c r="G16" s="83">
        <v>4.8314419723314046</v>
      </c>
      <c r="H16" s="83">
        <v>7.1059979432732163</v>
      </c>
      <c r="I16" s="83">
        <v>3.0106249083993895</v>
      </c>
      <c r="J16" s="83">
        <v>8.4346932472610376</v>
      </c>
      <c r="K16" s="83">
        <v>4.9333305700501677</v>
      </c>
      <c r="L16" s="83">
        <v>6.0057109733206024</v>
      </c>
      <c r="M16" s="83" t="s">
        <v>101</v>
      </c>
      <c r="N16" s="83">
        <v>4.9946521215301427</v>
      </c>
      <c r="O16" s="79"/>
      <c r="P16" s="79"/>
      <c r="Q16" s="79"/>
      <c r="R16" s="75"/>
      <c r="S16" s="75"/>
    </row>
    <row r="17" spans="1:19">
      <c r="A17" s="81"/>
      <c r="B17" s="80" t="s">
        <v>89</v>
      </c>
      <c r="C17" s="80"/>
      <c r="D17" s="80"/>
      <c r="E17" s="83">
        <v>28.587011898726953</v>
      </c>
      <c r="F17" s="83">
        <v>88.111691481388249</v>
      </c>
      <c r="G17" s="83">
        <v>16.4423406457725</v>
      </c>
      <c r="H17" s="83">
        <v>46.682439778301095</v>
      </c>
      <c r="I17" s="83">
        <v>13.404090092143575</v>
      </c>
      <c r="J17" s="83">
        <v>22.753200924891033</v>
      </c>
      <c r="K17" s="83">
        <v>55.97186981544121</v>
      </c>
      <c r="L17" s="83">
        <v>54.99538418887969</v>
      </c>
      <c r="M17" s="83" t="s">
        <v>101</v>
      </c>
      <c r="N17" s="83">
        <v>30.855700861918166</v>
      </c>
      <c r="O17" s="80"/>
      <c r="P17" s="80"/>
      <c r="Q17" s="80"/>
      <c r="R17" s="80"/>
      <c r="S17" s="80"/>
    </row>
    <row r="18" spans="1:19">
      <c r="A18" s="81"/>
      <c r="B18" s="80" t="s">
        <v>90</v>
      </c>
      <c r="C18" s="80"/>
      <c r="D18" s="80"/>
      <c r="E18" s="83">
        <v>9.9373066041190086</v>
      </c>
      <c r="F18" s="83">
        <v>9.2067279119945731</v>
      </c>
      <c r="G18" s="83">
        <v>23.467629939120261</v>
      </c>
      <c r="H18" s="83">
        <v>15.613744516856485</v>
      </c>
      <c r="I18" s="83">
        <v>12.787760826948434</v>
      </c>
      <c r="J18" s="83">
        <v>42.581273181290229</v>
      </c>
      <c r="K18" s="83">
        <v>8.0935619234783385</v>
      </c>
      <c r="L18" s="83">
        <v>10.11513594463394</v>
      </c>
      <c r="M18" s="83" t="s">
        <v>101</v>
      </c>
      <c r="N18" s="83">
        <v>12.640364645400231</v>
      </c>
      <c r="O18" s="80"/>
      <c r="P18" s="80"/>
      <c r="Q18" s="80"/>
      <c r="R18" s="80"/>
      <c r="S18" s="80"/>
    </row>
    <row r="19" spans="1:19">
      <c r="A19" s="81"/>
      <c r="B19" s="80" t="s">
        <v>139</v>
      </c>
      <c r="C19" s="80"/>
      <c r="D19" s="80"/>
      <c r="E19" s="83">
        <v>7.3739890327264828</v>
      </c>
      <c r="F19" s="83">
        <v>8.3357330954545965</v>
      </c>
      <c r="G19" s="83">
        <v>9.6683299925559574</v>
      </c>
      <c r="H19" s="83">
        <v>11.700358478915534</v>
      </c>
      <c r="I19" s="83">
        <v>6.5443369668944129</v>
      </c>
      <c r="J19" s="83">
        <v>14.829234911372879</v>
      </c>
      <c r="K19" s="83">
        <v>7.0710800197251809</v>
      </c>
      <c r="L19" s="83">
        <v>8.5437159195962114</v>
      </c>
      <c r="M19" s="83" t="s">
        <v>101</v>
      </c>
      <c r="N19" s="83">
        <v>8.9669561082119493</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10.547508569176397</v>
      </c>
      <c r="F21" s="83">
        <v>7.3421474021527491</v>
      </c>
      <c r="G21" s="83">
        <v>9.5116225377304584</v>
      </c>
      <c r="H21" s="83">
        <v>10.495423772001589</v>
      </c>
      <c r="I21" s="83">
        <v>13.366666374528608</v>
      </c>
      <c r="J21" s="83">
        <v>13.495475960200448</v>
      </c>
      <c r="K21" s="83">
        <v>6.9037152050083685</v>
      </c>
      <c r="L21" s="83">
        <v>10.720726204578511</v>
      </c>
      <c r="M21" s="83" t="s">
        <v>101</v>
      </c>
      <c r="N21" s="83">
        <v>9.6248279397641099</v>
      </c>
      <c r="O21" s="80"/>
      <c r="P21" s="80"/>
      <c r="Q21" s="80"/>
      <c r="R21" s="80"/>
      <c r="S21" s="80"/>
    </row>
    <row r="22" spans="1:19">
      <c r="A22" s="81"/>
      <c r="B22" s="80" t="s">
        <v>89</v>
      </c>
      <c r="C22" s="80"/>
      <c r="D22" s="80"/>
      <c r="E22" s="83">
        <v>64.635029115493367</v>
      </c>
      <c r="F22" s="83">
        <v>125.86421184045959</v>
      </c>
      <c r="G22" s="83">
        <v>24.668046154175983</v>
      </c>
      <c r="H22" s="83">
        <v>72.119790062055088</v>
      </c>
      <c r="I22" s="83">
        <v>51.790143859512419</v>
      </c>
      <c r="J22" s="83">
        <v>30.529169676831778</v>
      </c>
      <c r="K22" s="83">
        <v>86.314625034207239</v>
      </c>
      <c r="L22" s="83">
        <v>138.98917912009711</v>
      </c>
      <c r="M22" s="83" t="s">
        <v>101</v>
      </c>
      <c r="N22" s="83">
        <v>55.738205213474373</v>
      </c>
      <c r="O22" s="80"/>
      <c r="P22" s="80"/>
      <c r="Q22" s="80"/>
      <c r="R22" s="80"/>
      <c r="S22" s="80"/>
    </row>
    <row r="23" spans="1:19">
      <c r="A23" s="81"/>
      <c r="B23" s="80" t="s">
        <v>90</v>
      </c>
      <c r="C23" s="80"/>
      <c r="D23" s="80"/>
      <c r="E23" s="83">
        <v>18.01889203527476</v>
      </c>
      <c r="F23" s="83">
        <v>10.84126306665782</v>
      </c>
      <c r="G23" s="83">
        <v>35.577356140972697</v>
      </c>
      <c r="H23" s="83">
        <v>20.708736249101509</v>
      </c>
      <c r="I23" s="83">
        <v>22.672260008952716</v>
      </c>
      <c r="J23" s="83">
        <v>60.998732172942461</v>
      </c>
      <c r="K23" s="83">
        <v>9.6688439819624818</v>
      </c>
      <c r="L23" s="83">
        <v>12.696655101988073</v>
      </c>
      <c r="M23" s="83" t="s">
        <v>101</v>
      </c>
      <c r="N23" s="83">
        <v>17.10620587435902</v>
      </c>
      <c r="O23" s="80"/>
      <c r="P23" s="80"/>
      <c r="Q23" s="80"/>
      <c r="R23" s="80"/>
      <c r="S23" s="80"/>
    </row>
    <row r="24" spans="1:19">
      <c r="A24" s="81"/>
      <c r="B24" s="80" t="s">
        <v>139</v>
      </c>
      <c r="C24" s="80"/>
      <c r="D24" s="80"/>
      <c r="E24" s="83">
        <v>14.09070005528821</v>
      </c>
      <c r="F24" s="83">
        <v>9.9815097542148834</v>
      </c>
      <c r="G24" s="83">
        <v>14.567482826813862</v>
      </c>
      <c r="H24" s="83">
        <v>16.088908981809112</v>
      </c>
      <c r="I24" s="83">
        <v>15.769026333854441</v>
      </c>
      <c r="J24" s="83">
        <v>20.346152451259005</v>
      </c>
      <c r="K24" s="83">
        <v>8.6948580976662715</v>
      </c>
      <c r="L24" s="83">
        <v>11.633898967866694</v>
      </c>
      <c r="M24" s="83" t="s">
        <v>101</v>
      </c>
      <c r="N24" s="83">
        <v>13.089119662170129</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38504364.629999995</v>
      </c>
      <c r="F26" s="84">
        <v>52568043.859999999</v>
      </c>
      <c r="G26" s="84">
        <v>25744514.439999998</v>
      </c>
      <c r="H26" s="84">
        <v>20984177.66</v>
      </c>
      <c r="I26" s="84">
        <v>20465679</v>
      </c>
      <c r="J26" s="84">
        <v>21794426.810000002</v>
      </c>
      <c r="K26" s="84">
        <v>6361531</v>
      </c>
      <c r="L26" s="84">
        <v>18059466.059999999</v>
      </c>
      <c r="M26" s="84" t="s">
        <v>101</v>
      </c>
      <c r="N26" s="84">
        <v>204482203.46000001</v>
      </c>
      <c r="O26" s="78"/>
      <c r="P26" s="78"/>
      <c r="Q26" s="78"/>
      <c r="R26" s="78"/>
      <c r="S26" s="78"/>
    </row>
    <row r="27" spans="1:19">
      <c r="A27" s="76"/>
      <c r="B27" s="78" t="s">
        <v>96</v>
      </c>
      <c r="C27" s="78"/>
      <c r="D27" s="78"/>
      <c r="E27" s="84">
        <v>16070478.050000001</v>
      </c>
      <c r="F27" s="84">
        <v>38307172.950000003</v>
      </c>
      <c r="G27" s="84">
        <v>13635290.82</v>
      </c>
      <c r="H27" s="84">
        <v>14987457.470000001</v>
      </c>
      <c r="I27" s="84">
        <v>6968347</v>
      </c>
      <c r="J27" s="84">
        <v>16401149.49</v>
      </c>
      <c r="K27" s="84">
        <v>4611783</v>
      </c>
      <c r="L27" s="84">
        <v>12406244.35</v>
      </c>
      <c r="M27" s="84" t="s">
        <v>101</v>
      </c>
      <c r="N27" s="84">
        <v>123387923.12999998</v>
      </c>
      <c r="O27" s="78"/>
      <c r="P27" s="78"/>
      <c r="Q27" s="78"/>
      <c r="R27" s="78"/>
      <c r="S27" s="78"/>
    </row>
    <row r="28" spans="1:19">
      <c r="A28" s="76"/>
      <c r="B28" s="78" t="s">
        <v>197</v>
      </c>
      <c r="C28" s="78"/>
      <c r="D28" s="78"/>
      <c r="E28" s="84">
        <v>19117638.91</v>
      </c>
      <c r="F28" s="84">
        <v>11037611.460000001</v>
      </c>
      <c r="G28" s="84">
        <v>9348482.1799999997</v>
      </c>
      <c r="H28" s="84">
        <v>3271973.5</v>
      </c>
      <c r="I28" s="84">
        <v>11190078</v>
      </c>
      <c r="J28" s="84">
        <v>3865504.49</v>
      </c>
      <c r="K28" s="84">
        <v>1245854</v>
      </c>
      <c r="L28" s="84">
        <v>4756958.71</v>
      </c>
      <c r="M28" s="84" t="s">
        <v>101</v>
      </c>
      <c r="N28" s="84">
        <v>63834101.25</v>
      </c>
      <c r="O28" s="78"/>
      <c r="P28" s="78"/>
      <c r="Q28" s="78"/>
      <c r="R28" s="78"/>
      <c r="S28" s="78"/>
    </row>
    <row r="29" spans="1:19">
      <c r="A29" s="76"/>
      <c r="B29" s="78" t="s">
        <v>24</v>
      </c>
      <c r="C29" s="78"/>
      <c r="D29" s="78"/>
      <c r="E29" s="84">
        <v>3046831.69</v>
      </c>
      <c r="F29" s="84">
        <v>1041931.26</v>
      </c>
      <c r="G29" s="84">
        <v>2397767.2599999998</v>
      </c>
      <c r="H29" s="84">
        <v>2462495.0299999998</v>
      </c>
      <c r="I29" s="84">
        <v>1475304</v>
      </c>
      <c r="J29" s="84">
        <v>899876.57</v>
      </c>
      <c r="K29" s="84">
        <v>276161</v>
      </c>
      <c r="L29" s="84">
        <v>764013.28</v>
      </c>
      <c r="M29" s="84" t="s">
        <v>101</v>
      </c>
      <c r="N29" s="84">
        <v>12364380.09</v>
      </c>
      <c r="O29" s="78"/>
      <c r="P29" s="78"/>
      <c r="Q29" s="78"/>
      <c r="R29" s="78"/>
      <c r="S29" s="78"/>
    </row>
    <row r="30" spans="1:19">
      <c r="A30" s="76"/>
      <c r="B30" s="78" t="s">
        <v>97</v>
      </c>
      <c r="C30" s="78"/>
      <c r="D30" s="78"/>
      <c r="E30" s="84">
        <v>269415.98</v>
      </c>
      <c r="F30" s="84">
        <v>2181328.19</v>
      </c>
      <c r="G30" s="84">
        <v>362974.18</v>
      </c>
      <c r="H30" s="84">
        <v>262251.65999999997</v>
      </c>
      <c r="I30" s="84">
        <v>831950</v>
      </c>
      <c r="J30" s="84">
        <v>627896.26</v>
      </c>
      <c r="K30" s="84">
        <v>227733</v>
      </c>
      <c r="L30" s="84">
        <v>132249.72</v>
      </c>
      <c r="M30" s="84" t="s">
        <v>101</v>
      </c>
      <c r="N30" s="84">
        <v>4895798.99</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c r="A32" s="76"/>
      <c r="B32" s="78" t="s">
        <v>91</v>
      </c>
      <c r="C32" s="78"/>
      <c r="D32" s="78"/>
      <c r="E32" s="84">
        <v>43807708.430440001</v>
      </c>
      <c r="F32" s="84">
        <v>60311590.920000002</v>
      </c>
      <c r="G32" s="84">
        <v>28895307.400000002</v>
      </c>
      <c r="H32" s="84">
        <v>24553416.680000003</v>
      </c>
      <c r="I32" s="84">
        <v>24996923</v>
      </c>
      <c r="J32" s="84">
        <v>26461384.829999998</v>
      </c>
      <c r="K32" s="84">
        <v>7030368</v>
      </c>
      <c r="L32" s="84">
        <v>22630283.07</v>
      </c>
      <c r="M32" s="84" t="s">
        <v>101</v>
      </c>
      <c r="N32" s="84">
        <v>238686982.33043998</v>
      </c>
      <c r="O32" s="78"/>
      <c r="P32" s="78"/>
      <c r="Q32" s="78"/>
      <c r="R32" s="78"/>
      <c r="S32" s="78"/>
    </row>
    <row r="33" spans="1:19">
      <c r="A33" s="76"/>
      <c r="B33" s="78" t="s">
        <v>96</v>
      </c>
      <c r="C33" s="78"/>
      <c r="D33" s="78"/>
      <c r="E33" s="84">
        <v>19384269.188999999</v>
      </c>
      <c r="F33" s="84">
        <v>44691407.280000001</v>
      </c>
      <c r="G33" s="84">
        <v>15323343.609999999</v>
      </c>
      <c r="H33" s="84">
        <v>17524095.100000001</v>
      </c>
      <c r="I33" s="84">
        <v>10258344</v>
      </c>
      <c r="J33" s="84">
        <v>20597451.850000001</v>
      </c>
      <c r="K33" s="84">
        <v>5013085</v>
      </c>
      <c r="L33" s="84">
        <v>15404522.800000001</v>
      </c>
      <c r="M33" s="84" t="s">
        <v>101</v>
      </c>
      <c r="N33" s="84">
        <v>148196518.829</v>
      </c>
      <c r="O33" s="78"/>
      <c r="P33" s="78"/>
      <c r="Q33" s="78"/>
      <c r="R33" s="78"/>
      <c r="S33" s="78"/>
    </row>
    <row r="34" spans="1:19">
      <c r="A34" s="76"/>
      <c r="B34" s="78" t="s">
        <v>197</v>
      </c>
      <c r="C34" s="78"/>
      <c r="D34" s="78"/>
      <c r="E34" s="84">
        <v>20452755.429000001</v>
      </c>
      <c r="F34" s="84">
        <v>12172617</v>
      </c>
      <c r="G34" s="84">
        <v>10477009.560000001</v>
      </c>
      <c r="H34" s="84">
        <v>3869472.29</v>
      </c>
      <c r="I34" s="84">
        <v>12249262</v>
      </c>
      <c r="J34" s="84">
        <v>4188314.33</v>
      </c>
      <c r="K34" s="84">
        <v>1431642</v>
      </c>
      <c r="L34" s="84">
        <v>6116062.46</v>
      </c>
      <c r="M34" s="84" t="s">
        <v>101</v>
      </c>
      <c r="N34" s="84">
        <v>70957135.068999991</v>
      </c>
      <c r="O34" s="78"/>
      <c r="P34" s="78"/>
      <c r="Q34" s="78"/>
      <c r="R34" s="78"/>
      <c r="S34" s="78"/>
    </row>
    <row r="35" spans="1:19">
      <c r="A35" s="76"/>
      <c r="B35" s="78" t="s">
        <v>24</v>
      </c>
      <c r="C35" s="78"/>
      <c r="D35" s="78"/>
      <c r="E35" s="84">
        <v>3685498.1104000001</v>
      </c>
      <c r="F35" s="84">
        <v>1125254.21</v>
      </c>
      <c r="G35" s="84">
        <v>2684650.92</v>
      </c>
      <c r="H35" s="84">
        <v>2848512.94</v>
      </c>
      <c r="I35" s="84">
        <v>1551355</v>
      </c>
      <c r="J35" s="84">
        <v>1001739.11</v>
      </c>
      <c r="K35" s="84">
        <v>320750</v>
      </c>
      <c r="L35" s="84">
        <v>937108.75</v>
      </c>
      <c r="M35" s="84" t="s">
        <v>101</v>
      </c>
      <c r="N35" s="84">
        <v>14154869.040399998</v>
      </c>
      <c r="O35" s="78"/>
      <c r="P35" s="78"/>
      <c r="Q35" s="78"/>
      <c r="R35" s="78"/>
      <c r="S35" s="78"/>
    </row>
    <row r="36" spans="1:19">
      <c r="A36" s="76"/>
      <c r="B36" s="78" t="s">
        <v>97</v>
      </c>
      <c r="C36" s="78"/>
      <c r="D36" s="78"/>
      <c r="E36" s="84">
        <v>285185.70204</v>
      </c>
      <c r="F36" s="84">
        <v>2322312.4300000002</v>
      </c>
      <c r="G36" s="84">
        <v>410303.31</v>
      </c>
      <c r="H36" s="84">
        <v>311336.34999999998</v>
      </c>
      <c r="I36" s="84">
        <v>937962</v>
      </c>
      <c r="J36" s="84">
        <v>673879.54</v>
      </c>
      <c r="K36" s="84">
        <v>264891</v>
      </c>
      <c r="L36" s="84">
        <v>172589.06</v>
      </c>
      <c r="M36" s="84" t="s">
        <v>101</v>
      </c>
      <c r="N36" s="84">
        <v>5378459.3920399994</v>
      </c>
      <c r="O36" s="78"/>
      <c r="P36" s="78"/>
      <c r="Q36" s="78"/>
      <c r="R36" s="78"/>
      <c r="S36" s="78"/>
    </row>
    <row r="37" spans="1:19" ht="21" customHeight="1">
      <c r="A37" s="76" t="s">
        <v>98</v>
      </c>
      <c r="C37" s="75"/>
      <c r="D37" s="75"/>
      <c r="E37" s="85"/>
      <c r="F37" s="85"/>
      <c r="G37" s="85"/>
      <c r="H37" s="85"/>
      <c r="I37" s="85"/>
      <c r="J37" s="85"/>
      <c r="K37" s="85"/>
      <c r="L37" s="85"/>
      <c r="M37" s="85"/>
      <c r="N37" s="84"/>
      <c r="O37" s="75"/>
      <c r="P37" s="75"/>
      <c r="Q37" s="75"/>
      <c r="R37" s="75"/>
      <c r="S37" s="75"/>
    </row>
    <row r="38" spans="1:19" ht="12.75" customHeight="1">
      <c r="A38" s="76"/>
      <c r="B38" s="75" t="s">
        <v>166</v>
      </c>
      <c r="C38" s="75"/>
      <c r="D38" s="75"/>
      <c r="E38" s="85">
        <v>535</v>
      </c>
      <c r="F38" s="85">
        <v>1050</v>
      </c>
      <c r="G38" s="85">
        <v>483</v>
      </c>
      <c r="H38" s="85">
        <v>596</v>
      </c>
      <c r="I38" s="85">
        <v>353</v>
      </c>
      <c r="J38" s="85">
        <v>557</v>
      </c>
      <c r="K38" s="85">
        <v>158</v>
      </c>
      <c r="L38" s="85">
        <v>380</v>
      </c>
      <c r="M38" s="85" t="s">
        <v>101</v>
      </c>
      <c r="N38" s="84">
        <v>4112</v>
      </c>
      <c r="O38" s="75"/>
      <c r="P38" s="75"/>
      <c r="Q38" s="75"/>
      <c r="R38" s="75"/>
      <c r="S38" s="75"/>
    </row>
    <row r="39" spans="1:19">
      <c r="B39" s="75" t="s">
        <v>167</v>
      </c>
      <c r="C39" s="82"/>
      <c r="D39" s="82"/>
      <c r="E39" s="85">
        <v>524</v>
      </c>
      <c r="F39" s="85">
        <v>1019</v>
      </c>
      <c r="G39" s="85">
        <v>462</v>
      </c>
      <c r="H39" s="85">
        <v>573</v>
      </c>
      <c r="I39" s="85">
        <v>347</v>
      </c>
      <c r="J39" s="85">
        <v>531</v>
      </c>
      <c r="K39" s="85">
        <v>149</v>
      </c>
      <c r="L39" s="85">
        <v>374</v>
      </c>
      <c r="M39" s="85" t="s">
        <v>101</v>
      </c>
      <c r="N39" s="84">
        <v>3979</v>
      </c>
      <c r="O39" s="82"/>
      <c r="P39" s="82"/>
      <c r="Q39" s="82"/>
      <c r="R39" s="75"/>
      <c r="S39" s="75"/>
    </row>
    <row r="40" spans="1:19">
      <c r="B40" s="75" t="s">
        <v>99</v>
      </c>
      <c r="C40" s="82"/>
      <c r="D40" s="82"/>
      <c r="E40" s="86">
        <v>406.16666666999998</v>
      </c>
      <c r="F40" s="86">
        <v>889.84999388999995</v>
      </c>
      <c r="G40" s="86">
        <v>406.34966666999998</v>
      </c>
      <c r="H40" s="86">
        <v>475.42777833000002</v>
      </c>
      <c r="I40" s="86">
        <v>244.94444444000001</v>
      </c>
      <c r="J40" s="86">
        <v>435.70555554999999</v>
      </c>
      <c r="K40" s="86">
        <v>115.82666666999999</v>
      </c>
      <c r="L40" s="86">
        <v>355.27777778000001</v>
      </c>
      <c r="M40" s="86" t="s">
        <v>101</v>
      </c>
      <c r="N40" s="84">
        <v>3329.5485500000004</v>
      </c>
      <c r="O40" s="82"/>
      <c r="P40" s="82"/>
      <c r="Q40" s="82"/>
      <c r="R40" s="75"/>
      <c r="S40" s="75"/>
    </row>
    <row r="41" spans="1:19" ht="21" customHeight="1">
      <c r="A41" s="29" t="s">
        <v>104</v>
      </c>
      <c r="B41" s="75"/>
      <c r="C41" s="82"/>
      <c r="D41" s="82"/>
      <c r="E41" s="113"/>
      <c r="F41" s="113"/>
      <c r="G41" s="113"/>
      <c r="H41" s="113"/>
      <c r="I41" s="113"/>
      <c r="J41" s="113"/>
      <c r="K41" s="113"/>
      <c r="L41" s="113"/>
      <c r="M41" s="113"/>
      <c r="N41" s="84"/>
      <c r="O41" s="82"/>
      <c r="P41" s="82"/>
      <c r="Q41" s="82"/>
      <c r="R41" s="75"/>
      <c r="S41" s="75"/>
    </row>
    <row r="42" spans="1:19" ht="12.75" customHeight="1">
      <c r="B42" s="77" t="s">
        <v>140</v>
      </c>
      <c r="C42" s="80"/>
      <c r="D42" s="80"/>
      <c r="E42" s="80"/>
      <c r="F42" s="80"/>
      <c r="G42" s="80"/>
      <c r="H42" s="80"/>
      <c r="I42" s="80"/>
      <c r="J42" s="80"/>
      <c r="K42" s="80"/>
      <c r="L42" s="80"/>
      <c r="M42" s="80"/>
      <c r="N42" s="80"/>
      <c r="O42" s="80"/>
      <c r="P42" s="80"/>
      <c r="Q42" s="80"/>
      <c r="R42" s="75"/>
      <c r="S42" s="75"/>
    </row>
    <row r="43" spans="1:19" ht="12.75" customHeight="1">
      <c r="B43" s="75" t="s">
        <v>158</v>
      </c>
      <c r="C43" s="80"/>
      <c r="D43" s="80"/>
      <c r="E43" s="86">
        <v>146.1695732</v>
      </c>
      <c r="F43" s="86">
        <v>203.53325797600002</v>
      </c>
      <c r="G43" s="86">
        <v>95.623625957999991</v>
      </c>
      <c r="H43" s="86">
        <v>80.636105522999998</v>
      </c>
      <c r="I43" s="86">
        <v>115.25846312899999</v>
      </c>
      <c r="J43" s="86">
        <v>62.954275210000006</v>
      </c>
      <c r="K43" s="86">
        <v>30.202719620000003</v>
      </c>
      <c r="L43" s="86">
        <v>62.27405908499999</v>
      </c>
      <c r="M43" s="86" t="s">
        <v>101</v>
      </c>
      <c r="N43" s="84">
        <v>796.65207970100005</v>
      </c>
      <c r="O43" s="87"/>
      <c r="P43" s="80"/>
      <c r="R43" s="75"/>
      <c r="S43" s="75"/>
    </row>
    <row r="44" spans="1:19">
      <c r="B44" s="75" t="s">
        <v>92</v>
      </c>
      <c r="C44" s="80"/>
      <c r="D44" s="80"/>
      <c r="E44" s="86">
        <v>18.330002515</v>
      </c>
      <c r="F44" s="86">
        <v>11.564867078000001</v>
      </c>
      <c r="G44" s="86">
        <v>28.098189300000001</v>
      </c>
      <c r="H44" s="86">
        <v>12.274422732</v>
      </c>
      <c r="I44" s="86">
        <v>25.887620689999999</v>
      </c>
      <c r="J44" s="86">
        <v>23.337375772000001</v>
      </c>
      <c r="K44" s="86">
        <v>2.6620515</v>
      </c>
      <c r="L44" s="86">
        <v>6.8005707299999996</v>
      </c>
      <c r="M44" s="86" t="s">
        <v>101</v>
      </c>
      <c r="N44" s="84">
        <v>128.95510031699999</v>
      </c>
      <c r="O44" s="87"/>
      <c r="P44" s="80"/>
      <c r="R44" s="75"/>
      <c r="S44" s="75"/>
    </row>
    <row r="45" spans="1:19">
      <c r="B45" s="75" t="s">
        <v>93</v>
      </c>
      <c r="C45" s="80"/>
      <c r="D45" s="80"/>
      <c r="E45" s="86">
        <v>52.730585949999998</v>
      </c>
      <c r="F45" s="86">
        <v>110.67992991</v>
      </c>
      <c r="G45" s="86">
        <v>19.686691889999999</v>
      </c>
      <c r="H45" s="86">
        <v>36.698435752000002</v>
      </c>
      <c r="I45" s="86">
        <v>27.135321397999999</v>
      </c>
      <c r="J45" s="86">
        <v>12.470270621999999</v>
      </c>
      <c r="K45" s="86">
        <v>18.409694200000001</v>
      </c>
      <c r="L45" s="86">
        <v>36.974292984999998</v>
      </c>
      <c r="M45" s="86" t="s">
        <v>101</v>
      </c>
      <c r="N45" s="84">
        <v>314.78522270699995</v>
      </c>
      <c r="O45" s="87"/>
      <c r="P45" s="80"/>
      <c r="R45" s="75"/>
      <c r="S45" s="75"/>
    </row>
    <row r="46" spans="1:19">
      <c r="B46" s="75" t="s">
        <v>160</v>
      </c>
      <c r="E46" s="86">
        <v>71.060588464999995</v>
      </c>
      <c r="F46" s="86">
        <v>122.244796988</v>
      </c>
      <c r="G46" s="86">
        <v>47.78488119</v>
      </c>
      <c r="H46" s="86">
        <v>48.972858484</v>
      </c>
      <c r="I46" s="86">
        <v>53.022942087999994</v>
      </c>
      <c r="J46" s="86">
        <v>35.807646394000002</v>
      </c>
      <c r="K46" s="86">
        <v>21.071745700000001</v>
      </c>
      <c r="L46" s="86">
        <v>43.774863714999995</v>
      </c>
      <c r="M46" s="86" t="s">
        <v>101</v>
      </c>
      <c r="N46" s="84">
        <v>443.74032302399996</v>
      </c>
      <c r="O46" s="87"/>
    </row>
    <row r="47" spans="1:19" ht="21" customHeight="1">
      <c r="B47" s="77" t="s">
        <v>141</v>
      </c>
      <c r="E47" s="86"/>
      <c r="F47" s="86"/>
      <c r="G47" s="86"/>
      <c r="H47" s="86"/>
      <c r="I47" s="86"/>
      <c r="J47" s="86"/>
      <c r="K47" s="86"/>
      <c r="L47" s="86"/>
      <c r="M47" s="86"/>
      <c r="N47" s="86"/>
      <c r="O47" s="87"/>
    </row>
    <row r="48" spans="1:19">
      <c r="B48" s="75" t="s">
        <v>158</v>
      </c>
      <c r="E48" s="86">
        <v>49.679978599999998</v>
      </c>
      <c r="F48" s="86">
        <v>138.78773391300001</v>
      </c>
      <c r="G48" s="86">
        <v>48.572154558000001</v>
      </c>
      <c r="H48" s="86">
        <v>54.595222875000005</v>
      </c>
      <c r="I48" s="86">
        <v>25.960100317999999</v>
      </c>
      <c r="J48" s="86">
        <v>39.346518905000003</v>
      </c>
      <c r="K48" s="86">
        <v>21.582582070000001</v>
      </c>
      <c r="L48" s="86">
        <v>34.885696441</v>
      </c>
      <c r="M48" s="86" t="s">
        <v>101</v>
      </c>
      <c r="N48" s="84">
        <v>413.40998767999997</v>
      </c>
      <c r="O48" s="87"/>
    </row>
    <row r="49" spans="1:15">
      <c r="B49" s="75" t="s">
        <v>92</v>
      </c>
      <c r="E49" s="86">
        <v>8.1070590849999995</v>
      </c>
      <c r="F49" s="86">
        <v>8.0960265440000008</v>
      </c>
      <c r="G49" s="86">
        <v>18.728682325000001</v>
      </c>
      <c r="H49" s="86">
        <v>7.9451146420000001</v>
      </c>
      <c r="I49" s="86">
        <v>6.7001165499999997</v>
      </c>
      <c r="J49" s="86">
        <v>17.393201506</v>
      </c>
      <c r="K49" s="86">
        <v>1.7262428000000001</v>
      </c>
      <c r="L49" s="86">
        <v>2.6908569600000001</v>
      </c>
      <c r="M49" s="86" t="s">
        <v>101</v>
      </c>
      <c r="N49" s="84">
        <v>71.387300412000002</v>
      </c>
      <c r="O49" s="87"/>
    </row>
    <row r="50" spans="1:15">
      <c r="B50" s="75" t="s">
        <v>93</v>
      </c>
      <c r="E50" s="86">
        <v>29.080589360000001</v>
      </c>
      <c r="F50" s="86">
        <v>93.992738091000007</v>
      </c>
      <c r="G50" s="86">
        <v>12.985787875</v>
      </c>
      <c r="H50" s="86">
        <v>27.669481764</v>
      </c>
      <c r="I50" s="86">
        <v>15.305046777999999</v>
      </c>
      <c r="J50" s="86">
        <v>8.7050989600000008</v>
      </c>
      <c r="K50" s="86">
        <v>15.410322089999999</v>
      </c>
      <c r="L50" s="86">
        <v>29.456577106000001</v>
      </c>
      <c r="M50" s="86" t="s">
        <v>101</v>
      </c>
      <c r="N50" s="84">
        <v>232.60564202399999</v>
      </c>
      <c r="O50" s="87"/>
    </row>
    <row r="51" spans="1:15">
      <c r="B51" s="75" t="s">
        <v>160</v>
      </c>
      <c r="E51" s="86">
        <v>37.187648445000001</v>
      </c>
      <c r="F51" s="86">
        <v>102.088764635</v>
      </c>
      <c r="G51" s="86">
        <v>31.714470200000001</v>
      </c>
      <c r="H51" s="86">
        <v>35.614596406000004</v>
      </c>
      <c r="I51" s="86">
        <v>22.005163327999998</v>
      </c>
      <c r="J51" s="86">
        <v>26.098300466000001</v>
      </c>
      <c r="K51" s="86">
        <v>17.136564889999999</v>
      </c>
      <c r="L51" s="86">
        <v>32.147434066000002</v>
      </c>
      <c r="M51" s="86" t="s">
        <v>101</v>
      </c>
      <c r="N51" s="84">
        <v>303.99294243600002</v>
      </c>
      <c r="O51" s="87"/>
    </row>
    <row r="56" spans="1:15">
      <c r="A56" s="4" t="s">
        <v>161</v>
      </c>
    </row>
    <row r="57" spans="1:15">
      <c r="A57" s="4" t="s">
        <v>88</v>
      </c>
    </row>
    <row r="58" spans="1:15">
      <c r="A58" s="4" t="s">
        <v>225</v>
      </c>
    </row>
    <row r="59" spans="1:15">
      <c r="A59" s="4"/>
    </row>
    <row r="60" spans="1:15">
      <c r="A60" s="5"/>
    </row>
  </sheetData>
  <hyperlinks>
    <hyperlink ref="G1" location="Contenu!A1" display="retour" xr:uid="{00000000-0004-0000-1300-000000000000}"/>
  </hyperlinks>
  <pageMargins left="0.70866141732283472" right="0.70866141732283472" top="0.74803149606299213" bottom="0.74803149606299213" header="0.31496062992125984" footer="0.31496062992125984"/>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tabColor theme="6" tint="0.39997558519241921"/>
    <pageSetUpPr fitToPage="1"/>
  </sheetPr>
  <dimension ref="A1:S59"/>
  <sheetViews>
    <sheetView zoomScale="87" zoomScaleNormal="87" workbookViewId="0">
      <pane ySplit="4" topLeftCell="A5" activePane="bottomLeft" state="frozen"/>
      <selection activeCell="A56" sqref="A56"/>
      <selection pane="bottomLeft" activeCell="P58" sqref="P58"/>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247</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31401.464480578139</v>
      </c>
      <c r="F6" s="84">
        <v>38336.561271367522</v>
      </c>
      <c r="G6" s="84">
        <v>29464.993740590617</v>
      </c>
      <c r="H6" s="84">
        <v>25722.07190091001</v>
      </c>
      <c r="I6" s="84">
        <v>14816.950655840101</v>
      </c>
      <c r="J6" s="84">
        <v>33771.369504132235</v>
      </c>
      <c r="K6" s="84">
        <v>28093.638743455496</v>
      </c>
      <c r="L6" s="84">
        <v>27810.090311035365</v>
      </c>
      <c r="M6" s="84" t="s">
        <v>101</v>
      </c>
      <c r="N6" s="84">
        <v>29261.754409887169</v>
      </c>
      <c r="O6" s="78"/>
      <c r="P6" s="78"/>
      <c r="Q6" s="78"/>
      <c r="R6" s="78"/>
      <c r="S6" s="78"/>
    </row>
    <row r="7" spans="1:19" ht="12.75" customHeight="1">
      <c r="A7" s="76"/>
      <c r="B7" s="75" t="s">
        <v>135</v>
      </c>
      <c r="C7" s="78"/>
      <c r="D7" s="78"/>
      <c r="E7" s="84">
        <v>53748.986531165312</v>
      </c>
      <c r="F7" s="84">
        <v>65779.81850783476</v>
      </c>
      <c r="G7" s="84">
        <v>48202.739907353789</v>
      </c>
      <c r="H7" s="84">
        <v>44537.042199191099</v>
      </c>
      <c r="I7" s="84">
        <v>34646.86383510306</v>
      </c>
      <c r="J7" s="84">
        <v>71542.133899323817</v>
      </c>
      <c r="K7" s="84">
        <v>33116.624781849911</v>
      </c>
      <c r="L7" s="84">
        <v>56446.173749467402</v>
      </c>
      <c r="M7" s="84" t="s">
        <v>101</v>
      </c>
      <c r="N7" s="84">
        <v>53273.267871140139</v>
      </c>
      <c r="O7" s="78"/>
      <c r="P7" s="78"/>
      <c r="Q7" s="78"/>
      <c r="R7" s="78"/>
      <c r="S7" s="78"/>
    </row>
    <row r="8" spans="1:19" ht="21" customHeight="1">
      <c r="A8" s="76"/>
      <c r="B8" s="75" t="s">
        <v>136</v>
      </c>
      <c r="C8" s="78"/>
      <c r="D8" s="78"/>
      <c r="E8" s="84">
        <v>41722.049825798269</v>
      </c>
      <c r="F8" s="84">
        <v>46815.814399571173</v>
      </c>
      <c r="G8" s="84">
        <v>37385.94179132807</v>
      </c>
      <c r="H8" s="84">
        <v>31206.84819415307</v>
      </c>
      <c r="I8" s="84">
        <v>23853.263467306573</v>
      </c>
      <c r="J8" s="84">
        <v>43933.987826505079</v>
      </c>
      <c r="K8" s="84">
        <v>35135.060513133911</v>
      </c>
      <c r="L8" s="84">
        <v>37699.189521823551</v>
      </c>
      <c r="M8" s="84" t="s">
        <v>101</v>
      </c>
      <c r="N8" s="84">
        <v>38157.79182378215</v>
      </c>
      <c r="O8" s="78"/>
      <c r="P8" s="78"/>
      <c r="Q8" s="78"/>
      <c r="R8" s="78"/>
      <c r="S8" s="78"/>
    </row>
    <row r="9" spans="1:19" ht="12.75" customHeight="1">
      <c r="A9" s="76"/>
      <c r="B9" s="75" t="s">
        <v>137</v>
      </c>
      <c r="C9" s="78"/>
      <c r="D9" s="78"/>
      <c r="E9" s="84">
        <v>71414.436595033345</v>
      </c>
      <c r="F9" s="84">
        <v>80328.951590143944</v>
      </c>
      <c r="G9" s="84">
        <v>61160.875994902977</v>
      </c>
      <c r="H9" s="84">
        <v>54033.777694151249</v>
      </c>
      <c r="I9" s="84">
        <v>55776.710780154186</v>
      </c>
      <c r="J9" s="84">
        <v>93070.884775060666</v>
      </c>
      <c r="K9" s="84">
        <v>41417.013521329653</v>
      </c>
      <c r="L9" s="84">
        <v>76518.090310499567</v>
      </c>
      <c r="M9" s="84" t="s">
        <v>101</v>
      </c>
      <c r="N9" s="84">
        <v>69469.186184977807</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41447.278781391149</v>
      </c>
      <c r="F11" s="84">
        <v>49170.807118945864</v>
      </c>
      <c r="G11" s="84">
        <v>33607.776369426749</v>
      </c>
      <c r="H11" s="84">
        <v>28669.046102123357</v>
      </c>
      <c r="I11" s="84">
        <v>18367.425359150529</v>
      </c>
      <c r="J11" s="84">
        <v>41909.96919609316</v>
      </c>
      <c r="K11" s="84">
        <v>30979.350785340313</v>
      </c>
      <c r="L11" s="84">
        <v>30731.600455901149</v>
      </c>
      <c r="M11" s="84" t="s">
        <v>101</v>
      </c>
      <c r="N11" s="84">
        <v>35166.895654023152</v>
      </c>
      <c r="O11" s="78"/>
      <c r="P11" s="78"/>
      <c r="Q11" s="78"/>
      <c r="R11" s="78"/>
      <c r="S11" s="78"/>
    </row>
    <row r="12" spans="1:19" ht="12.75" customHeight="1">
      <c r="A12" s="76"/>
      <c r="B12" s="75" t="s">
        <v>135</v>
      </c>
      <c r="C12" s="78"/>
      <c r="D12" s="78"/>
      <c r="E12" s="84">
        <v>66689.038192411928</v>
      </c>
      <c r="F12" s="84">
        <v>80850.019312678065</v>
      </c>
      <c r="G12" s="84">
        <v>54976.185825130284</v>
      </c>
      <c r="H12" s="84">
        <v>49979.577719919107</v>
      </c>
      <c r="I12" s="84">
        <v>39776.502186133665</v>
      </c>
      <c r="J12" s="84">
        <v>85617.370398196843</v>
      </c>
      <c r="K12" s="84">
        <v>36689.719022687612</v>
      </c>
      <c r="L12" s="84">
        <v>63230.514985087349</v>
      </c>
      <c r="M12" s="84" t="s">
        <v>101</v>
      </c>
      <c r="N12" s="84">
        <v>62479.158612603911</v>
      </c>
      <c r="O12" s="78"/>
      <c r="P12" s="78"/>
      <c r="Q12" s="78"/>
      <c r="R12" s="78"/>
      <c r="S12" s="78"/>
    </row>
    <row r="13" spans="1:19" ht="21" customHeight="1">
      <c r="A13" s="76"/>
      <c r="B13" s="75" t="s">
        <v>136</v>
      </c>
      <c r="C13" s="78"/>
      <c r="D13" s="78"/>
      <c r="E13" s="84">
        <v>55069.579048789477</v>
      </c>
      <c r="F13" s="84">
        <v>60046.370973730474</v>
      </c>
      <c r="G13" s="84">
        <v>42642.410928208606</v>
      </c>
      <c r="H13" s="84">
        <v>34782.212452663553</v>
      </c>
      <c r="I13" s="84">
        <v>29569.042003606828</v>
      </c>
      <c r="J13" s="84">
        <v>54521.688149041853</v>
      </c>
      <c r="K13" s="84">
        <v>38744.050724084118</v>
      </c>
      <c r="L13" s="84">
        <v>41659.570930492373</v>
      </c>
      <c r="M13" s="84" t="s">
        <v>101</v>
      </c>
      <c r="N13" s="84">
        <v>45858.189658015748</v>
      </c>
      <c r="O13" s="78"/>
      <c r="P13" s="78"/>
      <c r="Q13" s="78"/>
      <c r="R13" s="78"/>
      <c r="S13" s="78"/>
    </row>
    <row r="14" spans="1:19">
      <c r="A14" s="76"/>
      <c r="B14" s="75" t="s">
        <v>137</v>
      </c>
      <c r="C14" s="78"/>
      <c r="D14" s="78"/>
      <c r="E14" s="84">
        <v>88607.439822410044</v>
      </c>
      <c r="F14" s="84">
        <v>98732.368601120033</v>
      </c>
      <c r="G14" s="84">
        <v>69755.198363953823</v>
      </c>
      <c r="H14" s="84">
        <v>60636.837527003816</v>
      </c>
      <c r="I14" s="84">
        <v>64034.726745868793</v>
      </c>
      <c r="J14" s="84">
        <v>111381.69887814295</v>
      </c>
      <c r="K14" s="84">
        <v>45885.672192332451</v>
      </c>
      <c r="L14" s="84">
        <v>85714.90208499672</v>
      </c>
      <c r="M14" s="84" t="s">
        <v>101</v>
      </c>
      <c r="N14" s="84">
        <v>81473.81371156816</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83">
        <v>3.8399049388554589</v>
      </c>
      <c r="F16" s="83">
        <v>3.3469377393818416</v>
      </c>
      <c r="G16" s="83">
        <v>5.1285003678840946</v>
      </c>
      <c r="H16" s="83">
        <v>5.4886779280845142</v>
      </c>
      <c r="I16" s="83">
        <v>4.5413562078410088</v>
      </c>
      <c r="J16" s="83">
        <v>3.4178460024587145</v>
      </c>
      <c r="K16" s="83">
        <v>6.2957560918971742</v>
      </c>
      <c r="L16" s="83">
        <v>4.4337966438075656</v>
      </c>
      <c r="M16" s="83" t="s">
        <v>101</v>
      </c>
      <c r="N16" s="83">
        <v>4.227558401426406</v>
      </c>
      <c r="O16" s="79"/>
      <c r="P16" s="79"/>
      <c r="Q16" s="79"/>
      <c r="R16" s="75"/>
      <c r="S16" s="75"/>
    </row>
    <row r="17" spans="1:19">
      <c r="A17" s="81"/>
      <c r="B17" s="80" t="s">
        <v>89</v>
      </c>
      <c r="C17" s="80"/>
      <c r="D17" s="80"/>
      <c r="E17" s="83">
        <v>55.890826619668459</v>
      </c>
      <c r="F17" s="83">
        <v>44.601970257644332</v>
      </c>
      <c r="G17" s="83">
        <v>16.774459565616922</v>
      </c>
      <c r="H17" s="83">
        <v>34.37497606242583</v>
      </c>
      <c r="I17" s="83">
        <v>38.395985180336375</v>
      </c>
      <c r="J17" s="83">
        <v>17.251318150985028</v>
      </c>
      <c r="K17" s="83">
        <v>48.17444083064769</v>
      </c>
      <c r="L17" s="83">
        <v>32.560269464776866</v>
      </c>
      <c r="M17" s="83" t="s">
        <v>101</v>
      </c>
      <c r="N17" s="83">
        <v>30.200461070392087</v>
      </c>
      <c r="O17" s="80"/>
      <c r="P17" s="80"/>
      <c r="Q17" s="80"/>
      <c r="R17" s="80"/>
      <c r="S17" s="80"/>
    </row>
    <row r="18" spans="1:19">
      <c r="A18" s="81"/>
      <c r="B18" s="80" t="s">
        <v>90</v>
      </c>
      <c r="C18" s="80"/>
      <c r="D18" s="80"/>
      <c r="E18" s="83">
        <v>8.404565782046566</v>
      </c>
      <c r="F18" s="83">
        <v>8.8375153276722589</v>
      </c>
      <c r="G18" s="83">
        <v>20.098003977092411</v>
      </c>
      <c r="H18" s="83">
        <v>18.598713679469199</v>
      </c>
      <c r="I18" s="83">
        <v>25.160726205097006</v>
      </c>
      <c r="J18" s="83">
        <v>24.110886840848096</v>
      </c>
      <c r="K18" s="83">
        <v>9.1840466116375783</v>
      </c>
      <c r="L18" s="83">
        <v>16.192203926067265</v>
      </c>
      <c r="M18" s="83" t="s">
        <v>101</v>
      </c>
      <c r="N18" s="83">
        <v>13.918762390976946</v>
      </c>
      <c r="O18" s="80"/>
      <c r="P18" s="80"/>
      <c r="Q18" s="80"/>
      <c r="R18" s="80"/>
      <c r="S18" s="80"/>
    </row>
    <row r="19" spans="1:19">
      <c r="A19" s="81"/>
      <c r="B19" s="80" t="s">
        <v>139</v>
      </c>
      <c r="C19" s="80"/>
      <c r="D19" s="80"/>
      <c r="E19" s="83">
        <v>7.3059376635118403</v>
      </c>
      <c r="F19" s="83">
        <v>7.3760177793444015</v>
      </c>
      <c r="G19" s="83">
        <v>9.1432229547896586</v>
      </c>
      <c r="H19" s="83">
        <v>12.068827764097422</v>
      </c>
      <c r="I19" s="83">
        <v>15.200139362761623</v>
      </c>
      <c r="J19" s="83">
        <v>10.056151016997187</v>
      </c>
      <c r="K19" s="83">
        <v>7.7135281944704186</v>
      </c>
      <c r="L19" s="83">
        <v>10.814272310548702</v>
      </c>
      <c r="M19" s="83" t="s">
        <v>101</v>
      </c>
      <c r="N19" s="83">
        <v>9.5276618389441836</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7.8277764325096184</v>
      </c>
      <c r="F21" s="83">
        <v>7.3625871673810526</v>
      </c>
      <c r="G21" s="83">
        <v>10.403888229193258</v>
      </c>
      <c r="H21" s="83">
        <v>13.399648716909283</v>
      </c>
      <c r="I21" s="83">
        <v>21.437959844787674</v>
      </c>
      <c r="J21" s="83">
        <v>10.640966143717433</v>
      </c>
      <c r="K21" s="83">
        <v>8.2021948562408493</v>
      </c>
      <c r="L21" s="83">
        <v>13.720442528479547</v>
      </c>
      <c r="M21" s="83" t="s">
        <v>101</v>
      </c>
      <c r="N21" s="83">
        <v>10.548901497534695</v>
      </c>
      <c r="O21" s="80"/>
      <c r="P21" s="80"/>
      <c r="Q21" s="80"/>
      <c r="R21" s="80"/>
      <c r="S21" s="80"/>
    </row>
    <row r="22" spans="1:19">
      <c r="A22" s="81"/>
      <c r="B22" s="80" t="s">
        <v>89</v>
      </c>
      <c r="C22" s="80"/>
      <c r="D22" s="80"/>
      <c r="E22" s="83">
        <v>80.381857740207778</v>
      </c>
      <c r="F22" s="83">
        <v>75.967886773957076</v>
      </c>
      <c r="G22" s="83">
        <v>25.283684930502034</v>
      </c>
      <c r="H22" s="83">
        <v>56.453467287488941</v>
      </c>
      <c r="I22" s="83">
        <v>79.216183522908153</v>
      </c>
      <c r="J22" s="83">
        <v>31.018268850779076</v>
      </c>
      <c r="K22" s="83">
        <v>62.290269044608372</v>
      </c>
      <c r="L22" s="83">
        <v>56.916290950907069</v>
      </c>
      <c r="M22" s="83" t="s">
        <v>101</v>
      </c>
      <c r="N22" s="83">
        <v>50.337598056353393</v>
      </c>
      <c r="O22" s="80"/>
      <c r="P22" s="80"/>
      <c r="Q22" s="80"/>
      <c r="R22" s="80"/>
      <c r="S22" s="80"/>
    </row>
    <row r="23" spans="1:19">
      <c r="A23" s="81"/>
      <c r="B23" s="80" t="s">
        <v>90</v>
      </c>
      <c r="C23" s="80"/>
      <c r="D23" s="80"/>
      <c r="E23" s="83">
        <v>11.623770300549422</v>
      </c>
      <c r="F23" s="83">
        <v>11.776230599546764</v>
      </c>
      <c r="G23" s="83">
        <v>23.359456026348365</v>
      </c>
      <c r="H23" s="83">
        <v>23.956238411353763</v>
      </c>
      <c r="I23" s="83">
        <v>44.231358289156674</v>
      </c>
      <c r="J23" s="83">
        <v>37.661620629574998</v>
      </c>
      <c r="K23" s="83">
        <v>11.215506814487918</v>
      </c>
      <c r="L23" s="83">
        <v>27.240557314723198</v>
      </c>
      <c r="M23" s="83" t="s">
        <v>101</v>
      </c>
      <c r="N23" s="83">
        <v>19.274174925988653</v>
      </c>
      <c r="O23" s="80"/>
      <c r="P23" s="80"/>
      <c r="Q23" s="80"/>
      <c r="R23" s="80"/>
      <c r="S23" s="80"/>
    </row>
    <row r="24" spans="1:19">
      <c r="A24" s="81"/>
      <c r="B24" s="80" t="s">
        <v>139</v>
      </c>
      <c r="C24" s="80"/>
      <c r="D24" s="80"/>
      <c r="E24" s="83">
        <v>10.15525104931316</v>
      </c>
      <c r="F24" s="83">
        <v>10.195730261918673</v>
      </c>
      <c r="G24" s="83">
        <v>12.141755542513609</v>
      </c>
      <c r="H24" s="83">
        <v>16.819023396899588</v>
      </c>
      <c r="I24" s="83">
        <v>28.383225330120759</v>
      </c>
      <c r="J24" s="83">
        <v>17.009320819864872</v>
      </c>
      <c r="K24" s="83">
        <v>9.5042454661695501</v>
      </c>
      <c r="L24" s="83">
        <v>18.423117283288793</v>
      </c>
      <c r="M24" s="83" t="s">
        <v>101</v>
      </c>
      <c r="N24" s="83">
        <v>13.937522759812047</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64682015.43</v>
      </c>
      <c r="F26" s="84">
        <v>190842903.25</v>
      </c>
      <c r="G26" s="84">
        <v>87838297.089999989</v>
      </c>
      <c r="H26" s="84">
        <v>97168468.170000002</v>
      </c>
      <c r="I26" s="84">
        <v>59225340</v>
      </c>
      <c r="J26" s="84">
        <v>102865015.56</v>
      </c>
      <c r="K26" s="84">
        <v>20035452</v>
      </c>
      <c r="L26" s="84">
        <v>139000405.65999997</v>
      </c>
      <c r="M26" s="84" t="s">
        <v>101</v>
      </c>
      <c r="N26" s="84">
        <v>761657897.15999997</v>
      </c>
      <c r="O26" s="78"/>
      <c r="P26" s="78"/>
      <c r="Q26" s="78"/>
      <c r="R26" s="78"/>
      <c r="S26" s="78"/>
    </row>
    <row r="27" spans="1:19">
      <c r="A27" s="76"/>
      <c r="B27" s="78" t="s">
        <v>96</v>
      </c>
      <c r="C27" s="78"/>
      <c r="D27" s="78"/>
      <c r="E27" s="84">
        <v>34761421.18</v>
      </c>
      <c r="F27" s="84">
        <v>107649064.05</v>
      </c>
      <c r="G27" s="84">
        <v>50886044.189999998</v>
      </c>
      <c r="H27" s="84">
        <v>50878258.219999999</v>
      </c>
      <c r="I27" s="84">
        <v>23721938</v>
      </c>
      <c r="J27" s="84">
        <v>44949692.810000002</v>
      </c>
      <c r="K27" s="84">
        <v>16097655</v>
      </c>
      <c r="L27" s="84">
        <v>65270281.960000001</v>
      </c>
      <c r="M27" s="84" t="s">
        <v>101</v>
      </c>
      <c r="N27" s="84">
        <v>394214355.40999997</v>
      </c>
      <c r="O27" s="78"/>
      <c r="P27" s="78"/>
      <c r="Q27" s="78"/>
      <c r="R27" s="78"/>
      <c r="S27" s="78"/>
    </row>
    <row r="28" spans="1:19">
      <c r="A28" s="76"/>
      <c r="B28" s="78" t="s">
        <v>197</v>
      </c>
      <c r="C28" s="78"/>
      <c r="D28" s="78"/>
      <c r="E28" s="84">
        <v>24738706.91</v>
      </c>
      <c r="F28" s="84">
        <v>77060666.319999993</v>
      </c>
      <c r="G28" s="84">
        <v>32360087.629999999</v>
      </c>
      <c r="H28" s="84">
        <v>37216011.25</v>
      </c>
      <c r="I28" s="84">
        <v>31747691</v>
      </c>
      <c r="J28" s="84">
        <v>50272887.409999996</v>
      </c>
      <c r="K28" s="84">
        <v>2878171</v>
      </c>
      <c r="L28" s="84">
        <v>67208887.829999998</v>
      </c>
      <c r="M28" s="84" t="s">
        <v>101</v>
      </c>
      <c r="N28" s="84">
        <v>323483109.34999996</v>
      </c>
      <c r="O28" s="78"/>
      <c r="P28" s="78"/>
      <c r="Q28" s="78"/>
      <c r="R28" s="78"/>
      <c r="S28" s="78"/>
    </row>
    <row r="29" spans="1:19">
      <c r="A29" s="76"/>
      <c r="B29" s="78" t="s">
        <v>24</v>
      </c>
      <c r="C29" s="78"/>
      <c r="D29" s="78"/>
      <c r="E29" s="84">
        <v>4452558.97</v>
      </c>
      <c r="F29" s="84">
        <v>1822226.59</v>
      </c>
      <c r="G29" s="84">
        <v>3329155.07</v>
      </c>
      <c r="H29" s="84">
        <v>4008915.98</v>
      </c>
      <c r="I29" s="84">
        <v>3452140</v>
      </c>
      <c r="J29" s="84">
        <v>2734790.31</v>
      </c>
      <c r="K29" s="84">
        <v>680216</v>
      </c>
      <c r="L29" s="84">
        <v>5530778.1699999999</v>
      </c>
      <c r="M29" s="84" t="s">
        <v>101</v>
      </c>
      <c r="N29" s="84">
        <v>26010781.089999996</v>
      </c>
      <c r="O29" s="78"/>
      <c r="P29" s="78"/>
      <c r="Q29" s="78"/>
      <c r="R29" s="78"/>
      <c r="S29" s="78"/>
    </row>
    <row r="30" spans="1:19">
      <c r="A30" s="76"/>
      <c r="B30" s="78" t="s">
        <v>97</v>
      </c>
      <c r="C30" s="78"/>
      <c r="D30" s="78"/>
      <c r="E30" s="84">
        <v>729328.37</v>
      </c>
      <c r="F30" s="84">
        <v>4310946.29</v>
      </c>
      <c r="G30" s="84">
        <v>1263010.2</v>
      </c>
      <c r="H30" s="84">
        <v>5065282.72</v>
      </c>
      <c r="I30" s="84">
        <v>303571</v>
      </c>
      <c r="J30" s="84">
        <v>4907645.03</v>
      </c>
      <c r="K30" s="84">
        <v>379410</v>
      </c>
      <c r="L30" s="84">
        <v>990457.7</v>
      </c>
      <c r="M30" s="84" t="s">
        <v>101</v>
      </c>
      <c r="N30" s="84">
        <v>17949651.309999999</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80441121.430840001</v>
      </c>
      <c r="F32" s="84">
        <v>233743259.44999999</v>
      </c>
      <c r="G32" s="84">
        <v>100187898.10000001</v>
      </c>
      <c r="H32" s="84">
        <v>108917595.79999998</v>
      </c>
      <c r="I32" s="84">
        <v>68039519</v>
      </c>
      <c r="J32" s="84">
        <v>123360240.12</v>
      </c>
      <c r="K32" s="84">
        <v>22261191</v>
      </c>
      <c r="L32" s="84">
        <v>155694500.66000003</v>
      </c>
      <c r="M32" s="84" t="s">
        <v>101</v>
      </c>
      <c r="N32" s="84">
        <v>892645325.56084013</v>
      </c>
      <c r="O32" s="78"/>
      <c r="P32" s="78"/>
      <c r="Q32" s="78"/>
      <c r="R32" s="78"/>
      <c r="S32" s="78"/>
    </row>
    <row r="33" spans="1:19">
      <c r="A33" s="76"/>
      <c r="B33" s="78" t="s">
        <v>96</v>
      </c>
      <c r="C33" s="78"/>
      <c r="D33" s="78"/>
      <c r="E33" s="84">
        <v>45882137.611000001</v>
      </c>
      <c r="F33" s="84">
        <v>138071626.38999999</v>
      </c>
      <c r="G33" s="84">
        <v>58040629.789999999</v>
      </c>
      <c r="H33" s="84">
        <v>56707373.189999998</v>
      </c>
      <c r="I33" s="84">
        <v>29406248</v>
      </c>
      <c r="J33" s="84">
        <v>55782169</v>
      </c>
      <c r="K33" s="84">
        <v>17751168</v>
      </c>
      <c r="L33" s="84">
        <v>72127066.269999996</v>
      </c>
      <c r="M33" s="84" t="s">
        <v>101</v>
      </c>
      <c r="N33" s="84">
        <v>473768418.25099993</v>
      </c>
      <c r="O33" s="78"/>
      <c r="P33" s="78"/>
      <c r="Q33" s="78"/>
      <c r="R33" s="78"/>
      <c r="S33" s="78"/>
    </row>
    <row r="34" spans="1:19">
      <c r="A34" s="76"/>
      <c r="B34" s="78" t="s">
        <v>197</v>
      </c>
      <c r="C34" s="78"/>
      <c r="D34" s="78"/>
      <c r="E34" s="84">
        <v>27942627.668000001</v>
      </c>
      <c r="F34" s="84">
        <v>88955227.840000004</v>
      </c>
      <c r="G34" s="84">
        <v>36903243.130000003</v>
      </c>
      <c r="H34" s="84">
        <v>42152231.539999999</v>
      </c>
      <c r="I34" s="84">
        <v>34275932</v>
      </c>
      <c r="J34" s="84">
        <v>58174551</v>
      </c>
      <c r="K34" s="84">
        <v>3272041</v>
      </c>
      <c r="L34" s="84">
        <v>76274952.400000006</v>
      </c>
      <c r="M34" s="84" t="s">
        <v>101</v>
      </c>
      <c r="N34" s="84">
        <v>367950806.57799995</v>
      </c>
      <c r="O34" s="78"/>
      <c r="P34" s="78"/>
      <c r="Q34" s="78"/>
      <c r="R34" s="78"/>
      <c r="S34" s="78"/>
    </row>
    <row r="35" spans="1:19">
      <c r="A35" s="76"/>
      <c r="B35" s="78" t="s">
        <v>24</v>
      </c>
      <c r="C35" s="78"/>
      <c r="D35" s="78"/>
      <c r="E35" s="84">
        <v>5858502.267</v>
      </c>
      <c r="F35" s="84">
        <v>2027333.8</v>
      </c>
      <c r="G35" s="84">
        <v>3809948.48</v>
      </c>
      <c r="H35" s="84">
        <v>4404465.66</v>
      </c>
      <c r="I35" s="84">
        <v>4031638</v>
      </c>
      <c r="J35" s="84">
        <v>3015656.84</v>
      </c>
      <c r="K35" s="84">
        <v>799120</v>
      </c>
      <c r="L35" s="84">
        <v>6167331.4900000002</v>
      </c>
      <c r="M35" s="84" t="s">
        <v>101</v>
      </c>
      <c r="N35" s="84">
        <v>30113996.537</v>
      </c>
      <c r="O35" s="78"/>
      <c r="P35" s="78"/>
      <c r="Q35" s="78"/>
      <c r="R35" s="78"/>
      <c r="S35" s="78"/>
    </row>
    <row r="36" spans="1:19">
      <c r="A36" s="76"/>
      <c r="B36" s="78" t="s">
        <v>97</v>
      </c>
      <c r="C36" s="78"/>
      <c r="D36" s="78"/>
      <c r="E36" s="84">
        <v>757853.88483999996</v>
      </c>
      <c r="F36" s="84">
        <v>4689071.42</v>
      </c>
      <c r="G36" s="84">
        <v>1434076.7</v>
      </c>
      <c r="H36" s="84">
        <v>5653525.4100000001</v>
      </c>
      <c r="I36" s="84">
        <v>325701</v>
      </c>
      <c r="J36" s="84">
        <v>6387863.2800000003</v>
      </c>
      <c r="K36" s="84">
        <v>438862</v>
      </c>
      <c r="L36" s="84">
        <v>1125150.5</v>
      </c>
      <c r="M36" s="84" t="s">
        <v>101</v>
      </c>
      <c r="N36" s="84">
        <v>20812104.194840003</v>
      </c>
      <c r="O36" s="78"/>
      <c r="P36" s="78"/>
      <c r="Q36" s="78"/>
      <c r="R36" s="78"/>
      <c r="S36" s="78"/>
    </row>
    <row r="37" spans="1:19" ht="21" customHeight="1">
      <c r="A37" s="76" t="s">
        <v>98</v>
      </c>
      <c r="C37" s="75"/>
      <c r="D37" s="75"/>
      <c r="E37" s="85"/>
      <c r="F37" s="85"/>
      <c r="G37" s="85"/>
      <c r="H37" s="85"/>
      <c r="I37" s="85"/>
      <c r="J37" s="85"/>
      <c r="K37" s="85"/>
      <c r="L37" s="85"/>
      <c r="M37" s="85"/>
      <c r="N37" s="84"/>
      <c r="O37" s="75"/>
      <c r="P37" s="75"/>
      <c r="Q37" s="75"/>
      <c r="R37" s="75"/>
      <c r="S37" s="75"/>
    </row>
    <row r="38" spans="1:19" ht="12.75" customHeight="1">
      <c r="A38" s="76"/>
      <c r="B38" s="75" t="s">
        <v>166</v>
      </c>
      <c r="C38" s="75"/>
      <c r="D38" s="75"/>
      <c r="E38" s="86">
        <v>1116</v>
      </c>
      <c r="F38" s="86">
        <v>2848</v>
      </c>
      <c r="G38" s="86">
        <v>1750</v>
      </c>
      <c r="H38" s="86">
        <v>2012</v>
      </c>
      <c r="I38" s="86">
        <v>1671</v>
      </c>
      <c r="J38" s="86">
        <v>1355</v>
      </c>
      <c r="K38" s="86">
        <v>582</v>
      </c>
      <c r="L38" s="86">
        <v>2368</v>
      </c>
      <c r="M38" s="86" t="s">
        <v>101</v>
      </c>
      <c r="N38" s="86">
        <v>13702</v>
      </c>
      <c r="O38" s="75"/>
      <c r="P38" s="75"/>
      <c r="Q38" s="75"/>
      <c r="R38" s="75"/>
      <c r="S38" s="75"/>
    </row>
    <row r="39" spans="1:19" ht="12.75" customHeight="1">
      <c r="B39" s="75" t="s">
        <v>167</v>
      </c>
      <c r="C39" s="80"/>
      <c r="D39" s="80"/>
      <c r="E39" s="86">
        <v>1107</v>
      </c>
      <c r="F39" s="86">
        <v>2808</v>
      </c>
      <c r="G39" s="86">
        <v>1727</v>
      </c>
      <c r="H39" s="86">
        <v>1978</v>
      </c>
      <c r="I39" s="86">
        <v>1601</v>
      </c>
      <c r="J39" s="86">
        <v>1331</v>
      </c>
      <c r="K39" s="86">
        <v>573</v>
      </c>
      <c r="L39" s="86">
        <v>2347</v>
      </c>
      <c r="M39" s="86" t="s">
        <v>101</v>
      </c>
      <c r="N39" s="86">
        <v>13472</v>
      </c>
      <c r="O39" s="80"/>
      <c r="P39" s="80"/>
      <c r="Q39" s="80"/>
      <c r="R39" s="75"/>
      <c r="S39" s="75"/>
    </row>
    <row r="40" spans="1:19">
      <c r="B40" s="75" t="s">
        <v>99</v>
      </c>
      <c r="E40" s="86">
        <v>833.16666667000004</v>
      </c>
      <c r="F40" s="86">
        <v>2299.4166700000001</v>
      </c>
      <c r="G40" s="86">
        <v>1361.1010383</v>
      </c>
      <c r="H40" s="86">
        <v>1630.3555521999999</v>
      </c>
      <c r="I40" s="86">
        <v>994.49444444000005</v>
      </c>
      <c r="J40" s="86">
        <v>1023.1188889</v>
      </c>
      <c r="K40" s="86">
        <v>458.16500000000002</v>
      </c>
      <c r="L40" s="86">
        <v>1731.3444344</v>
      </c>
      <c r="M40" s="86" t="s">
        <v>101</v>
      </c>
      <c r="N40" s="86">
        <v>10331.162694910001</v>
      </c>
    </row>
    <row r="41" spans="1:19" ht="21" customHeight="1">
      <c r="A41" s="29" t="s">
        <v>104</v>
      </c>
      <c r="B41" s="75"/>
    </row>
    <row r="42" spans="1:19" ht="12.75" customHeight="1">
      <c r="B42" s="77" t="s">
        <v>140</v>
      </c>
    </row>
    <row r="43" spans="1:19">
      <c r="B43" s="75" t="s">
        <v>158</v>
      </c>
      <c r="E43" s="86">
        <v>288.28838672500001</v>
      </c>
      <c r="F43" s="86">
        <v>838.97586948200001</v>
      </c>
      <c r="G43" s="86">
        <v>336.74561297000002</v>
      </c>
      <c r="H43" s="86">
        <v>360.37822330200004</v>
      </c>
      <c r="I43" s="86">
        <v>352.53786021799999</v>
      </c>
      <c r="J43" s="86">
        <v>389.42655667999998</v>
      </c>
      <c r="K43" s="86">
        <v>91.013691070000007</v>
      </c>
      <c r="L43" s="86">
        <v>529.34317663800005</v>
      </c>
      <c r="M43" s="86" t="s">
        <v>101</v>
      </c>
      <c r="N43" s="86">
        <v>3186.7093770849997</v>
      </c>
      <c r="O43" s="87"/>
    </row>
    <row r="44" spans="1:19">
      <c r="B44" s="75" t="s">
        <v>92</v>
      </c>
      <c r="E44" s="86">
        <v>19.806470345000001</v>
      </c>
      <c r="F44" s="86">
        <v>62.956860061999997</v>
      </c>
      <c r="G44" s="86">
        <v>102.95413651</v>
      </c>
      <c r="H44" s="86">
        <v>57.541858251999997</v>
      </c>
      <c r="I44" s="86">
        <v>41.697067869999998</v>
      </c>
      <c r="J44" s="86">
        <v>77.153524637999993</v>
      </c>
      <c r="K44" s="86">
        <v>11.894274019999999</v>
      </c>
      <c r="L44" s="86">
        <v>72.081713038000004</v>
      </c>
      <c r="M44" s="86" t="s">
        <v>101</v>
      </c>
      <c r="N44" s="86">
        <v>446.08590473499999</v>
      </c>
      <c r="O44" s="87"/>
    </row>
    <row r="45" spans="1:19">
      <c r="B45" s="75" t="s">
        <v>93</v>
      </c>
      <c r="E45" s="86">
        <v>131.71412167</v>
      </c>
      <c r="F45" s="86">
        <v>317.73636547000001</v>
      </c>
      <c r="G45" s="86">
        <v>85.928931149999997</v>
      </c>
      <c r="H45" s="86">
        <v>106.35144097</v>
      </c>
      <c r="I45" s="86">
        <v>63.630913788000001</v>
      </c>
      <c r="J45" s="86">
        <v>55.203278451999999</v>
      </c>
      <c r="K45" s="86">
        <v>62.390798330000003</v>
      </c>
      <c r="L45" s="86">
        <v>144.94629703999999</v>
      </c>
      <c r="M45" s="86" t="s">
        <v>101</v>
      </c>
      <c r="N45" s="86">
        <v>967.90214687000002</v>
      </c>
      <c r="O45" s="87"/>
    </row>
    <row r="46" spans="1:19">
      <c r="B46" s="75" t="s">
        <v>160</v>
      </c>
      <c r="E46" s="86">
        <v>151.52059201500001</v>
      </c>
      <c r="F46" s="86">
        <v>380.69322553199999</v>
      </c>
      <c r="G46" s="86">
        <v>188.88306765999999</v>
      </c>
      <c r="H46" s="86">
        <v>163.893299222</v>
      </c>
      <c r="I46" s="86">
        <v>105.327981658</v>
      </c>
      <c r="J46" s="86">
        <v>132.35680309</v>
      </c>
      <c r="K46" s="86">
        <v>74.285072350000007</v>
      </c>
      <c r="L46" s="86">
        <v>217.02801007799999</v>
      </c>
      <c r="M46" s="86" t="s">
        <v>101</v>
      </c>
      <c r="N46" s="86">
        <v>1413.9880516050002</v>
      </c>
      <c r="O46" s="87"/>
    </row>
    <row r="47" spans="1:19" ht="21" customHeight="1">
      <c r="B47" s="77" t="s">
        <v>141</v>
      </c>
      <c r="E47" s="86"/>
      <c r="F47" s="86"/>
      <c r="G47" s="86"/>
      <c r="H47" s="86"/>
      <c r="I47" s="86"/>
      <c r="J47" s="86"/>
      <c r="K47" s="86"/>
      <c r="L47" s="86"/>
      <c r="M47" s="86"/>
      <c r="N47" s="86"/>
      <c r="O47" s="87"/>
    </row>
    <row r="48" spans="1:19">
      <c r="B48" s="75" t="s">
        <v>158</v>
      </c>
      <c r="E48" s="86">
        <v>141.41947071999999</v>
      </c>
      <c r="F48" s="86">
        <v>381.38767476200002</v>
      </c>
      <c r="G48" s="86">
        <v>165.99563182100002</v>
      </c>
      <c r="H48" s="86">
        <v>147.61581007000001</v>
      </c>
      <c r="I48" s="86">
        <v>74.680613808000004</v>
      </c>
      <c r="J48" s="86">
        <v>125.08262708699999</v>
      </c>
      <c r="K48" s="86">
        <v>69.859349850000001</v>
      </c>
      <c r="L48" s="86">
        <v>171.05862257199999</v>
      </c>
      <c r="M48" s="86" t="s">
        <v>101</v>
      </c>
      <c r="N48" s="86">
        <v>1277.0998006899999</v>
      </c>
      <c r="O48" s="87"/>
    </row>
    <row r="49" spans="1:15">
      <c r="B49" s="75" t="s">
        <v>92</v>
      </c>
      <c r="E49" s="86">
        <v>13.771764315</v>
      </c>
      <c r="F49" s="86">
        <v>36.962986852</v>
      </c>
      <c r="G49" s="86">
        <v>68.304916974999998</v>
      </c>
      <c r="H49" s="86">
        <v>35.037706186000001</v>
      </c>
      <c r="I49" s="86">
        <v>20.210516699999999</v>
      </c>
      <c r="J49" s="86">
        <v>42.910196130000003</v>
      </c>
      <c r="K49" s="86">
        <v>9.1988686000000008</v>
      </c>
      <c r="L49" s="86">
        <v>41.235996948999997</v>
      </c>
      <c r="M49" s="86" t="s">
        <v>101</v>
      </c>
      <c r="N49" s="86">
        <v>267.63295270699996</v>
      </c>
      <c r="O49" s="87"/>
    </row>
    <row r="50" spans="1:15">
      <c r="B50" s="75" t="s">
        <v>93</v>
      </c>
      <c r="E50" s="86">
        <v>95.235880559999998</v>
      </c>
      <c r="F50" s="86">
        <v>238.44641766000001</v>
      </c>
      <c r="G50" s="86">
        <v>73.931516130000006</v>
      </c>
      <c r="H50" s="86">
        <v>82.567219695999995</v>
      </c>
      <c r="I50" s="86">
        <v>36.196039685999999</v>
      </c>
      <c r="J50" s="86">
        <v>35.341017665999999</v>
      </c>
      <c r="K50" s="86">
        <v>51.08997832</v>
      </c>
      <c r="L50" s="86">
        <v>86.158295988000006</v>
      </c>
      <c r="M50" s="86" t="s">
        <v>101</v>
      </c>
      <c r="N50" s="86">
        <v>698.96636570599992</v>
      </c>
      <c r="O50" s="87"/>
    </row>
    <row r="51" spans="1:15">
      <c r="B51" s="75" t="s">
        <v>160</v>
      </c>
      <c r="E51" s="86">
        <v>109.007644875</v>
      </c>
      <c r="F51" s="86">
        <v>275.40940451200004</v>
      </c>
      <c r="G51" s="86">
        <v>142.236433105</v>
      </c>
      <c r="H51" s="86">
        <v>117.604925882</v>
      </c>
      <c r="I51" s="86">
        <v>56.406556385999998</v>
      </c>
      <c r="J51" s="86">
        <v>78.251213796000002</v>
      </c>
      <c r="K51" s="86">
        <v>60.288846919999997</v>
      </c>
      <c r="L51" s="86">
        <v>127.394292937</v>
      </c>
      <c r="M51" s="86" t="s">
        <v>101</v>
      </c>
      <c r="N51" s="86">
        <v>966.59931841299999</v>
      </c>
      <c r="O51" s="87"/>
    </row>
    <row r="56" spans="1:15">
      <c r="A56" s="4" t="s">
        <v>161</v>
      </c>
    </row>
    <row r="57" spans="1:15">
      <c r="A57" s="4" t="s">
        <v>88</v>
      </c>
    </row>
    <row r="58" spans="1:15">
      <c r="A58" s="4" t="s">
        <v>225</v>
      </c>
    </row>
    <row r="59" spans="1:15">
      <c r="A59" s="5"/>
    </row>
  </sheetData>
  <hyperlinks>
    <hyperlink ref="G1" location="Contenu!A1" display="retour" xr:uid="{00000000-0004-0000-14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tabColor theme="6" tint="0.39997558519241921"/>
    <pageSetUpPr fitToPage="1"/>
  </sheetPr>
  <dimension ref="A1:S58"/>
  <sheetViews>
    <sheetView topLeftCell="B1" zoomScale="84" zoomScaleNormal="84" workbookViewId="0">
      <pane ySplit="4" topLeftCell="A5" activePane="bottomLeft" state="frozen"/>
      <selection activeCell="C18" sqref="C18"/>
      <selection pane="bottomLeft" activeCell="P58" sqref="P58"/>
    </sheetView>
  </sheetViews>
  <sheetFormatPr baseColWidth="10" defaultColWidth="11.42578125" defaultRowHeight="12.75"/>
  <cols>
    <col min="1" max="1" width="2.28515625" style="29" customWidth="1"/>
    <col min="2" max="2" width="47.7109375" style="4" customWidth="1"/>
    <col min="3" max="4" width="3.7109375" style="4" customWidth="1"/>
    <col min="5" max="12" width="10.7109375" style="4" customWidth="1"/>
    <col min="13" max="13" width="13.5703125" style="4" customWidth="1"/>
    <col min="14" max="14" width="13.7109375" style="4" customWidth="1"/>
    <col min="15" max="15" width="10.7109375" style="4" customWidth="1"/>
    <col min="16" max="19" width="11.42578125" style="4"/>
    <col min="20" max="16384" width="11.42578125" style="57"/>
  </cols>
  <sheetData>
    <row r="1" spans="1:19">
      <c r="A1" s="6" t="s">
        <v>248</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28070.321123595506</v>
      </c>
      <c r="F6" s="84">
        <v>43313.928493150685</v>
      </c>
      <c r="G6" s="84">
        <v>28106.435044025158</v>
      </c>
      <c r="H6" s="84">
        <v>9240.1382978723395</v>
      </c>
      <c r="I6" s="84">
        <v>0</v>
      </c>
      <c r="J6" s="84" t="s">
        <v>101</v>
      </c>
      <c r="K6" s="84" t="s">
        <v>101</v>
      </c>
      <c r="L6" s="84">
        <v>32480.944312573443</v>
      </c>
      <c r="M6" s="84" t="s">
        <v>101</v>
      </c>
      <c r="N6" s="84">
        <v>31891.871000845786</v>
      </c>
      <c r="O6" s="78"/>
      <c r="P6" s="78"/>
      <c r="Q6" s="78"/>
      <c r="R6" s="78"/>
      <c r="S6" s="78"/>
    </row>
    <row r="7" spans="1:19" ht="12.75" customHeight="1">
      <c r="A7" s="76"/>
      <c r="B7" s="75" t="s">
        <v>135</v>
      </c>
      <c r="C7" s="78"/>
      <c r="D7" s="78"/>
      <c r="E7" s="84">
        <v>36004.620674157304</v>
      </c>
      <c r="F7" s="84">
        <v>76278.051311154602</v>
      </c>
      <c r="G7" s="84">
        <v>54106.277924528309</v>
      </c>
      <c r="H7" s="84">
        <v>9240.1382978723395</v>
      </c>
      <c r="I7" s="84">
        <v>0</v>
      </c>
      <c r="J7" s="84" t="s">
        <v>101</v>
      </c>
      <c r="K7" s="84" t="s">
        <v>101</v>
      </c>
      <c r="L7" s="84">
        <v>59316.565193889546</v>
      </c>
      <c r="M7" s="84" t="s">
        <v>101</v>
      </c>
      <c r="N7" s="84">
        <v>57427.268206935441</v>
      </c>
      <c r="O7" s="78"/>
      <c r="P7" s="78"/>
      <c r="Q7" s="78"/>
      <c r="R7" s="78"/>
      <c r="S7" s="78"/>
    </row>
    <row r="8" spans="1:19" ht="21" customHeight="1">
      <c r="A8" s="76"/>
      <c r="B8" s="75" t="s">
        <v>136</v>
      </c>
      <c r="C8" s="78"/>
      <c r="D8" s="78"/>
      <c r="E8" s="84">
        <v>42391.26549725802</v>
      </c>
      <c r="F8" s="84">
        <v>50059.246449040904</v>
      </c>
      <c r="G8" s="84">
        <v>33853.737330834185</v>
      </c>
      <c r="H8" s="84">
        <v>31281.140455806952</v>
      </c>
      <c r="I8" s="84">
        <v>0</v>
      </c>
      <c r="J8" s="84" t="s">
        <v>101</v>
      </c>
      <c r="K8" s="84" t="s">
        <v>101</v>
      </c>
      <c r="L8" s="84">
        <v>45280.1765690764</v>
      </c>
      <c r="M8" s="84" t="s">
        <v>101</v>
      </c>
      <c r="N8" s="84">
        <v>42759.389777781507</v>
      </c>
      <c r="O8" s="78"/>
      <c r="P8" s="78"/>
      <c r="Q8" s="78"/>
      <c r="R8" s="78"/>
      <c r="S8" s="78"/>
    </row>
    <row r="9" spans="1:19" ht="12.75" customHeight="1">
      <c r="A9" s="76"/>
      <c r="B9" s="75" t="s">
        <v>137</v>
      </c>
      <c r="C9" s="78"/>
      <c r="D9" s="78"/>
      <c r="E9" s="84">
        <v>54373.493890787628</v>
      </c>
      <c r="F9" s="84">
        <v>88156.902457866177</v>
      </c>
      <c r="G9" s="84">
        <v>65170.119153744294</v>
      </c>
      <c r="H9" s="84">
        <v>31281.140455806952</v>
      </c>
      <c r="I9" s="84">
        <v>0</v>
      </c>
      <c r="J9" s="84" t="s">
        <v>101</v>
      </c>
      <c r="K9" s="84" t="s">
        <v>101</v>
      </c>
      <c r="L9" s="84">
        <v>82690.469821431456</v>
      </c>
      <c r="M9" s="84" t="s">
        <v>101</v>
      </c>
      <c r="N9" s="84">
        <v>76996.264818342897</v>
      </c>
      <c r="O9" s="78"/>
      <c r="P9" s="78"/>
      <c r="Q9" s="78"/>
      <c r="R9" s="78"/>
      <c r="S9" s="78"/>
    </row>
    <row r="10" spans="1:19" ht="21" customHeight="1">
      <c r="A10" s="29" t="s">
        <v>95</v>
      </c>
      <c r="B10" s="75"/>
      <c r="C10" s="78"/>
      <c r="D10" s="78"/>
      <c r="E10" s="84"/>
      <c r="F10" s="84"/>
      <c r="G10" s="84"/>
      <c r="H10" s="84"/>
      <c r="I10" s="174"/>
      <c r="J10" s="84"/>
      <c r="K10" s="84"/>
      <c r="L10" s="84"/>
      <c r="M10" s="84"/>
      <c r="N10" s="84"/>
      <c r="O10" s="78"/>
      <c r="P10" s="78"/>
      <c r="Q10" s="78"/>
      <c r="R10" s="78"/>
      <c r="S10" s="78"/>
    </row>
    <row r="11" spans="1:19">
      <c r="A11" s="76"/>
      <c r="B11" s="75" t="s">
        <v>134</v>
      </c>
      <c r="C11" s="78"/>
      <c r="D11" s="78"/>
      <c r="E11" s="84">
        <v>33407.063114606739</v>
      </c>
      <c r="F11" s="84">
        <v>55157.301448140897</v>
      </c>
      <c r="G11" s="84">
        <v>32432.802264150945</v>
      </c>
      <c r="H11" s="84">
        <v>10106.482765957448</v>
      </c>
      <c r="I11" s="84">
        <v>0</v>
      </c>
      <c r="J11" s="84" t="s">
        <v>101</v>
      </c>
      <c r="K11" s="84" t="s">
        <v>101</v>
      </c>
      <c r="L11" s="84">
        <v>37364.674377203293</v>
      </c>
      <c r="M11" s="84" t="s">
        <v>101</v>
      </c>
      <c r="N11" s="84">
        <v>37603.689623907521</v>
      </c>
      <c r="O11" s="78"/>
      <c r="P11" s="78"/>
      <c r="Q11" s="78"/>
      <c r="R11" s="78"/>
      <c r="S11" s="78"/>
    </row>
    <row r="12" spans="1:19" ht="12.75" customHeight="1">
      <c r="A12" s="76"/>
      <c r="B12" s="75" t="s">
        <v>135</v>
      </c>
      <c r="C12" s="78"/>
      <c r="D12" s="78"/>
      <c r="E12" s="84">
        <v>42568.86301235955</v>
      </c>
      <c r="F12" s="84">
        <v>93634.792896281797</v>
      </c>
      <c r="G12" s="84">
        <v>62375.886339622644</v>
      </c>
      <c r="H12" s="84">
        <v>10106.482765957448</v>
      </c>
      <c r="I12" s="84">
        <v>0</v>
      </c>
      <c r="J12" s="84" t="s">
        <v>101</v>
      </c>
      <c r="K12" s="84" t="s">
        <v>101</v>
      </c>
      <c r="L12" s="84">
        <v>68284.170822561704</v>
      </c>
      <c r="M12" s="84" t="s">
        <v>101</v>
      </c>
      <c r="N12" s="84">
        <v>66930.798694812518</v>
      </c>
      <c r="O12" s="78"/>
      <c r="P12" s="78"/>
      <c r="Q12" s="78"/>
      <c r="R12" s="78"/>
      <c r="S12" s="78"/>
    </row>
    <row r="13" spans="1:19" ht="21" customHeight="1">
      <c r="A13" s="76"/>
      <c r="B13" s="75" t="s">
        <v>136</v>
      </c>
      <c r="C13" s="78"/>
      <c r="D13" s="78"/>
      <c r="E13" s="84">
        <v>50450.711829746033</v>
      </c>
      <c r="F13" s="84">
        <v>63746.998776459382</v>
      </c>
      <c r="G13" s="84">
        <v>39064.775274189611</v>
      </c>
      <c r="H13" s="84">
        <v>34214.023288904995</v>
      </c>
      <c r="I13" s="84">
        <v>0</v>
      </c>
      <c r="J13" s="84" t="s">
        <v>101</v>
      </c>
      <c r="K13" s="84" t="s">
        <v>101</v>
      </c>
      <c r="L13" s="84">
        <v>52088.35792963321</v>
      </c>
      <c r="M13" s="84" t="s">
        <v>101</v>
      </c>
      <c r="N13" s="84">
        <v>50417.575741126559</v>
      </c>
      <c r="O13" s="78"/>
      <c r="P13" s="78"/>
      <c r="Q13" s="78"/>
      <c r="R13" s="78"/>
      <c r="S13" s="78"/>
    </row>
    <row r="14" spans="1:19">
      <c r="A14" s="76"/>
      <c r="B14" s="75" t="s">
        <v>137</v>
      </c>
      <c r="C14" s="78"/>
      <c r="D14" s="78"/>
      <c r="E14" s="84">
        <v>64286.687919521646</v>
      </c>
      <c r="F14" s="84">
        <v>108216.62538739901</v>
      </c>
      <c r="G14" s="84">
        <v>75130.72606369009</v>
      </c>
      <c r="H14" s="84">
        <v>34214.023288904995</v>
      </c>
      <c r="I14" s="84">
        <v>0</v>
      </c>
      <c r="J14" s="84" t="s">
        <v>101</v>
      </c>
      <c r="K14" s="84" t="s">
        <v>101</v>
      </c>
      <c r="L14" s="84">
        <v>95191.792515763766</v>
      </c>
      <c r="M14" s="84" t="s">
        <v>101</v>
      </c>
      <c r="N14" s="84">
        <v>89738.231709698652</v>
      </c>
      <c r="O14" s="78"/>
      <c r="P14" s="78"/>
      <c r="Q14" s="78"/>
      <c r="R14" s="78"/>
      <c r="S14" s="78"/>
    </row>
    <row r="15" spans="1:19" ht="21" customHeight="1">
      <c r="A15" s="29" t="s">
        <v>124</v>
      </c>
      <c r="B15" s="79"/>
      <c r="C15" s="79"/>
      <c r="D15" s="79"/>
      <c r="E15" s="83"/>
      <c r="F15" s="83"/>
      <c r="G15" s="83"/>
      <c r="H15" s="83"/>
      <c r="I15" s="83"/>
      <c r="J15" s="84"/>
      <c r="K15" s="84"/>
      <c r="L15" s="83"/>
      <c r="M15" s="83"/>
      <c r="N15" s="83"/>
      <c r="O15" s="79"/>
      <c r="P15" s="79"/>
      <c r="Q15" s="79"/>
      <c r="R15" s="75"/>
      <c r="S15" s="75"/>
    </row>
    <row r="16" spans="1:19" ht="14.25" customHeight="1">
      <c r="B16" s="80" t="s">
        <v>159</v>
      </c>
      <c r="C16" s="79"/>
      <c r="D16" s="79"/>
      <c r="E16" s="83">
        <v>6.8924963806213997</v>
      </c>
      <c r="F16" s="83">
        <v>3.0425079405767237</v>
      </c>
      <c r="G16" s="83">
        <v>4.5799081421287138</v>
      </c>
      <c r="H16" s="83">
        <v>4.3731828716852092</v>
      </c>
      <c r="I16" s="83">
        <v>0</v>
      </c>
      <c r="J16" s="83" t="s">
        <v>101</v>
      </c>
      <c r="K16" s="83" t="s">
        <v>101</v>
      </c>
      <c r="L16" s="83">
        <v>4.5967032157429095</v>
      </c>
      <c r="M16" s="83" t="s">
        <v>101</v>
      </c>
      <c r="N16" s="83">
        <v>4.2685627241137141</v>
      </c>
      <c r="O16" s="79"/>
      <c r="P16" s="79"/>
      <c r="Q16" s="79"/>
      <c r="R16" s="75"/>
      <c r="S16" s="75"/>
    </row>
    <row r="17" spans="1:19">
      <c r="A17" s="81"/>
      <c r="B17" s="80" t="s">
        <v>89</v>
      </c>
      <c r="C17" s="80"/>
      <c r="D17" s="80"/>
      <c r="E17" s="83">
        <v>117.34137206288069</v>
      </c>
      <c r="F17" s="83">
        <v>29.368952201176118</v>
      </c>
      <c r="G17" s="83">
        <v>22.891315341760549</v>
      </c>
      <c r="H17" s="83">
        <v>25.9623474659195</v>
      </c>
      <c r="I17" s="83">
        <v>0</v>
      </c>
      <c r="J17" s="83" t="s">
        <v>101</v>
      </c>
      <c r="K17" s="83" t="s">
        <v>101</v>
      </c>
      <c r="L17" s="83">
        <v>22.439954289524106</v>
      </c>
      <c r="M17" s="83" t="s">
        <v>101</v>
      </c>
      <c r="N17" s="83">
        <v>25.160988426356845</v>
      </c>
      <c r="O17" s="80"/>
      <c r="P17" s="80"/>
      <c r="Q17" s="80"/>
      <c r="R17" s="80"/>
      <c r="S17" s="80"/>
    </row>
    <row r="18" spans="1:19">
      <c r="A18" s="81"/>
      <c r="B18" s="80" t="s">
        <v>90</v>
      </c>
      <c r="C18" s="80"/>
      <c r="D18" s="80"/>
      <c r="E18" s="83">
        <v>20.804114606931417</v>
      </c>
      <c r="F18" s="83">
        <v>9.5707359701392285</v>
      </c>
      <c r="G18" s="83">
        <v>46.176882895950925</v>
      </c>
      <c r="H18" s="83">
        <v>20.821912219134862</v>
      </c>
      <c r="I18" s="83">
        <v>0</v>
      </c>
      <c r="J18" s="83" t="s">
        <v>101</v>
      </c>
      <c r="K18" s="83" t="s">
        <v>101</v>
      </c>
      <c r="L18" s="83">
        <v>29.4210635765121</v>
      </c>
      <c r="M18" s="83" t="s">
        <v>101</v>
      </c>
      <c r="N18" s="83">
        <v>22.921755189071494</v>
      </c>
      <c r="O18" s="80"/>
      <c r="P18" s="80"/>
      <c r="Q18" s="80"/>
      <c r="R18" s="80"/>
      <c r="S18" s="80"/>
    </row>
    <row r="19" spans="1:19">
      <c r="A19" s="81"/>
      <c r="B19" s="80" t="s">
        <v>139</v>
      </c>
      <c r="C19" s="80"/>
      <c r="D19" s="80"/>
      <c r="E19" s="83">
        <v>17.67110465480161</v>
      </c>
      <c r="F19" s="83">
        <v>7.2184062183670337</v>
      </c>
      <c r="G19" s="83">
        <v>15.304432645437233</v>
      </c>
      <c r="H19" s="83">
        <v>11.554863186405173</v>
      </c>
      <c r="I19" s="83">
        <v>0</v>
      </c>
      <c r="J19" s="83" t="s">
        <v>101</v>
      </c>
      <c r="K19" s="83" t="s">
        <v>101</v>
      </c>
      <c r="L19" s="83">
        <v>12.730319399274347</v>
      </c>
      <c r="M19" s="83" t="s">
        <v>101</v>
      </c>
      <c r="N19" s="83">
        <v>11.994615399587055</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8.8511803218325014</v>
      </c>
      <c r="F21" s="83">
        <v>6.362192684425314</v>
      </c>
      <c r="G21" s="83">
        <v>12.202162048604142</v>
      </c>
      <c r="H21" s="83">
        <v>12.677970610151341</v>
      </c>
      <c r="I21" s="83">
        <v>0</v>
      </c>
      <c r="J21" s="83" t="s">
        <v>101</v>
      </c>
      <c r="K21" s="83" t="s">
        <v>101</v>
      </c>
      <c r="L21" s="83">
        <v>11.392080750159506</v>
      </c>
      <c r="M21" s="83" t="s">
        <v>101</v>
      </c>
      <c r="N21" s="83">
        <v>10.060617362032724</v>
      </c>
      <c r="O21" s="80"/>
      <c r="P21" s="80"/>
      <c r="Q21" s="80"/>
      <c r="R21" s="80"/>
      <c r="S21" s="80"/>
    </row>
    <row r="22" spans="1:19">
      <c r="A22" s="81"/>
      <c r="B22" s="80" t="s">
        <v>89</v>
      </c>
      <c r="C22" s="80"/>
      <c r="D22" s="80"/>
      <c r="E22" s="83">
        <v>122.90818503232877</v>
      </c>
      <c r="F22" s="83">
        <v>56.481892376502344</v>
      </c>
      <c r="G22" s="83">
        <v>30.726553141826042</v>
      </c>
      <c r="H22" s="83">
        <v>38.368284910227104</v>
      </c>
      <c r="I22" s="83">
        <v>0</v>
      </c>
      <c r="J22" s="83" t="s">
        <v>101</v>
      </c>
      <c r="K22" s="83" t="s">
        <v>101</v>
      </c>
      <c r="L22" s="83">
        <v>37.243354475906159</v>
      </c>
      <c r="M22" s="83" t="s">
        <v>101</v>
      </c>
      <c r="N22" s="83">
        <v>40.915675374915622</v>
      </c>
      <c r="O22" s="80"/>
      <c r="P22" s="80"/>
      <c r="Q22" s="80"/>
      <c r="R22" s="80"/>
      <c r="S22" s="80"/>
    </row>
    <row r="23" spans="1:19">
      <c r="A23" s="81"/>
      <c r="B23" s="80" t="s">
        <v>90</v>
      </c>
      <c r="C23" s="80"/>
      <c r="D23" s="80"/>
      <c r="E23" s="83">
        <v>23.744509164627782</v>
      </c>
      <c r="F23" s="83">
        <v>13.167173021793213</v>
      </c>
      <c r="G23" s="83">
        <v>61.443904037150261</v>
      </c>
      <c r="H23" s="83">
        <v>29.925488392741286</v>
      </c>
      <c r="I23" s="83">
        <v>0</v>
      </c>
      <c r="J23" s="83" t="s">
        <v>101</v>
      </c>
      <c r="K23" s="83" t="s">
        <v>101</v>
      </c>
      <c r="L23" s="83">
        <v>44.114161361226536</v>
      </c>
      <c r="M23" s="83" t="s">
        <v>101</v>
      </c>
      <c r="N23" s="83">
        <v>31.610010002035981</v>
      </c>
      <c r="O23" s="80"/>
      <c r="P23" s="80"/>
      <c r="Q23" s="80"/>
      <c r="R23" s="80"/>
      <c r="S23" s="80"/>
    </row>
    <row r="24" spans="1:19">
      <c r="A24" s="81"/>
      <c r="B24" s="80" t="s">
        <v>139</v>
      </c>
      <c r="C24" s="80"/>
      <c r="D24" s="80"/>
      <c r="E24" s="83">
        <v>19.900040308761422</v>
      </c>
      <c r="F24" s="83">
        <v>10.677915708800155</v>
      </c>
      <c r="G24" s="83">
        <v>20.483346187300814</v>
      </c>
      <c r="H24" s="83">
        <v>16.812508801303643</v>
      </c>
      <c r="I24" s="83">
        <v>0</v>
      </c>
      <c r="J24" s="83" t="s">
        <v>101</v>
      </c>
      <c r="K24" s="83" t="s">
        <v>101</v>
      </c>
      <c r="L24" s="83">
        <v>20.194315572177455</v>
      </c>
      <c r="M24" s="83" t="s">
        <v>101</v>
      </c>
      <c r="N24" s="83">
        <v>17.832922241534039</v>
      </c>
      <c r="O24" s="80"/>
      <c r="P24" s="80"/>
      <c r="Q24" s="80"/>
      <c r="R24" s="80"/>
      <c r="S24" s="80"/>
    </row>
    <row r="25" spans="1:19" ht="21" customHeight="1">
      <c r="A25" s="76" t="s">
        <v>142</v>
      </c>
      <c r="B25" s="78"/>
      <c r="C25" s="78"/>
      <c r="D25" s="78"/>
      <c r="E25" s="84"/>
      <c r="F25" s="84"/>
      <c r="G25" s="84"/>
      <c r="H25" s="84"/>
      <c r="I25" s="85"/>
      <c r="J25" s="84"/>
      <c r="K25" s="84"/>
      <c r="L25" s="85"/>
      <c r="M25" s="85"/>
      <c r="N25" s="85"/>
      <c r="O25" s="75"/>
      <c r="P25" s="75"/>
      <c r="Q25" s="75"/>
      <c r="R25" s="75"/>
      <c r="S25" s="75"/>
    </row>
    <row r="26" spans="1:19">
      <c r="A26" s="76"/>
      <c r="B26" s="78" t="s">
        <v>91</v>
      </c>
      <c r="C26" s="78"/>
      <c r="D26" s="78"/>
      <c r="E26" s="84">
        <v>16144794.01</v>
      </c>
      <c r="F26" s="84">
        <v>40913172.759999998</v>
      </c>
      <c r="G26" s="84">
        <v>43976585.560000002</v>
      </c>
      <c r="H26" s="84">
        <v>868573</v>
      </c>
      <c r="I26" s="84">
        <v>4040366</v>
      </c>
      <c r="J26" s="84" t="s">
        <v>101</v>
      </c>
      <c r="K26" s="84" t="s">
        <v>101</v>
      </c>
      <c r="L26" s="84">
        <v>104582046.57000001</v>
      </c>
      <c r="M26" s="84" t="s">
        <v>101</v>
      </c>
      <c r="N26" s="84">
        <v>210525537.90000001</v>
      </c>
      <c r="O26" s="78"/>
      <c r="P26" s="78"/>
      <c r="Q26" s="78"/>
      <c r="R26" s="78"/>
      <c r="S26" s="78"/>
    </row>
    <row r="27" spans="1:19">
      <c r="A27" s="76"/>
      <c r="B27" s="78" t="s">
        <v>96</v>
      </c>
      <c r="C27" s="78"/>
      <c r="D27" s="78"/>
      <c r="E27" s="84">
        <v>12491292.9</v>
      </c>
      <c r="F27" s="84">
        <v>22133417.460000001</v>
      </c>
      <c r="G27" s="84">
        <v>22344615.859999999</v>
      </c>
      <c r="H27" s="84">
        <v>868573</v>
      </c>
      <c r="I27" s="84">
        <v>0</v>
      </c>
      <c r="J27" s="84" t="s">
        <v>101</v>
      </c>
      <c r="K27" s="84" t="s">
        <v>101</v>
      </c>
      <c r="L27" s="84">
        <v>55282567.219999999</v>
      </c>
      <c r="M27" s="84" t="s">
        <v>101</v>
      </c>
      <c r="N27" s="84">
        <v>113120466.44</v>
      </c>
      <c r="O27" s="78"/>
      <c r="P27" s="78"/>
      <c r="Q27" s="78"/>
      <c r="R27" s="78"/>
      <c r="S27" s="78"/>
    </row>
    <row r="28" spans="1:19">
      <c r="A28" s="76"/>
      <c r="B28" s="78" t="s">
        <v>197</v>
      </c>
      <c r="C28" s="78"/>
      <c r="D28" s="78"/>
      <c r="E28" s="84">
        <v>3530763.3</v>
      </c>
      <c r="F28" s="84">
        <v>16844666.760000002</v>
      </c>
      <c r="G28" s="84">
        <v>20669875.09</v>
      </c>
      <c r="H28" s="84">
        <v>0</v>
      </c>
      <c r="I28" s="84">
        <v>3854522</v>
      </c>
      <c r="J28" s="84" t="s">
        <v>101</v>
      </c>
      <c r="K28" s="84" t="s">
        <v>101</v>
      </c>
      <c r="L28" s="84">
        <v>45674226.740000002</v>
      </c>
      <c r="M28" s="84" t="s">
        <v>101</v>
      </c>
      <c r="N28" s="84">
        <v>90574053.890000015</v>
      </c>
      <c r="O28" s="78"/>
      <c r="P28" s="78"/>
      <c r="Q28" s="78"/>
      <c r="R28" s="78"/>
      <c r="S28" s="78"/>
    </row>
    <row r="29" spans="1:19">
      <c r="A29" s="76"/>
      <c r="B29" s="78" t="s">
        <v>24</v>
      </c>
      <c r="C29" s="78"/>
      <c r="D29" s="78"/>
      <c r="E29" s="84">
        <v>106086.18</v>
      </c>
      <c r="F29" s="84">
        <v>574832.87</v>
      </c>
      <c r="G29" s="84">
        <v>912421.76</v>
      </c>
      <c r="H29" s="84">
        <v>0</v>
      </c>
      <c r="I29" s="84">
        <v>45971</v>
      </c>
      <c r="J29" s="84" t="s">
        <v>101</v>
      </c>
      <c r="K29" s="84" t="s">
        <v>101</v>
      </c>
      <c r="L29" s="84">
        <v>2444869.4900000002</v>
      </c>
      <c r="M29" s="84" t="s">
        <v>101</v>
      </c>
      <c r="N29" s="84">
        <v>4084181.3000000003</v>
      </c>
      <c r="O29" s="78"/>
      <c r="P29" s="78"/>
      <c r="Q29" s="78"/>
      <c r="R29" s="78"/>
      <c r="S29" s="78"/>
    </row>
    <row r="30" spans="1:19">
      <c r="A30" s="76"/>
      <c r="B30" s="78" t="s">
        <v>97</v>
      </c>
      <c r="C30" s="78"/>
      <c r="D30" s="78"/>
      <c r="E30" s="84">
        <v>16651.63</v>
      </c>
      <c r="F30" s="84">
        <v>1360255.67</v>
      </c>
      <c r="G30" s="84">
        <v>49672.85</v>
      </c>
      <c r="H30" s="84">
        <v>0</v>
      </c>
      <c r="I30" s="84">
        <v>139873</v>
      </c>
      <c r="J30" s="84" t="s">
        <v>101</v>
      </c>
      <c r="K30" s="84" t="s">
        <v>101</v>
      </c>
      <c r="L30" s="84">
        <v>1180383.1200000001</v>
      </c>
      <c r="M30" s="84" t="s">
        <v>101</v>
      </c>
      <c r="N30" s="84">
        <v>2746836.27</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19093000.010692999</v>
      </c>
      <c r="F32" s="84">
        <v>49942852.960000001</v>
      </c>
      <c r="G32" s="84">
        <v>50715825.439999998</v>
      </c>
      <c r="H32" s="84">
        <v>950009.38</v>
      </c>
      <c r="I32" s="84">
        <v>4249166</v>
      </c>
      <c r="J32" s="84" t="s">
        <v>101</v>
      </c>
      <c r="K32" s="84" t="s">
        <v>101</v>
      </c>
      <c r="L32" s="84">
        <v>120375174.55000001</v>
      </c>
      <c r="M32" s="84" t="s">
        <v>101</v>
      </c>
      <c r="N32" s="84">
        <v>245326028.340693</v>
      </c>
      <c r="O32" s="78"/>
      <c r="P32" s="78"/>
      <c r="Q32" s="78"/>
      <c r="R32" s="78"/>
      <c r="S32" s="78"/>
    </row>
    <row r="33" spans="1:19">
      <c r="A33" s="76"/>
      <c r="B33" s="78" t="s">
        <v>96</v>
      </c>
      <c r="C33" s="78"/>
      <c r="D33" s="78"/>
      <c r="E33" s="84">
        <v>14866143.085999999</v>
      </c>
      <c r="F33" s="84">
        <v>28185381.039999999</v>
      </c>
      <c r="G33" s="84">
        <v>25784077.800000001</v>
      </c>
      <c r="H33" s="84">
        <v>950009.38</v>
      </c>
      <c r="I33" s="84">
        <v>0</v>
      </c>
      <c r="J33" s="84" t="s">
        <v>101</v>
      </c>
      <c r="K33" s="84" t="s">
        <v>101</v>
      </c>
      <c r="L33" s="84">
        <v>63594675.789999999</v>
      </c>
      <c r="M33" s="84" t="s">
        <v>101</v>
      </c>
      <c r="N33" s="84">
        <v>133380287.09599999</v>
      </c>
      <c r="O33" s="78"/>
      <c r="P33" s="78"/>
      <c r="Q33" s="78"/>
      <c r="R33" s="78"/>
      <c r="S33" s="78"/>
    </row>
    <row r="34" spans="1:19">
      <c r="A34" s="76"/>
      <c r="B34" s="78" t="s">
        <v>197</v>
      </c>
      <c r="C34" s="78"/>
      <c r="D34" s="78"/>
      <c r="E34" s="84">
        <v>4077000.9545</v>
      </c>
      <c r="F34" s="84">
        <v>19661998.129999999</v>
      </c>
      <c r="G34" s="84">
        <v>23804751.84</v>
      </c>
      <c r="H34" s="84">
        <v>0</v>
      </c>
      <c r="I34" s="84">
        <v>3854522</v>
      </c>
      <c r="J34" s="84" t="s">
        <v>101</v>
      </c>
      <c r="K34" s="84" t="s">
        <v>101</v>
      </c>
      <c r="L34" s="84">
        <v>52624982.950000003</v>
      </c>
      <c r="M34" s="84" t="s">
        <v>101</v>
      </c>
      <c r="N34" s="84">
        <v>104023255.87450001</v>
      </c>
      <c r="O34" s="78"/>
      <c r="P34" s="78"/>
      <c r="Q34" s="78"/>
      <c r="R34" s="78"/>
      <c r="S34" s="78"/>
    </row>
    <row r="35" spans="1:19">
      <c r="A35" s="76"/>
      <c r="B35" s="78" t="s">
        <v>24</v>
      </c>
      <c r="C35" s="78"/>
      <c r="D35" s="78"/>
      <c r="E35" s="84">
        <v>130294.92018</v>
      </c>
      <c r="F35" s="84">
        <v>640762.87</v>
      </c>
      <c r="G35" s="84">
        <v>1069407.43</v>
      </c>
      <c r="H35" s="84">
        <v>0</v>
      </c>
      <c r="I35" s="84">
        <v>65115</v>
      </c>
      <c r="J35" s="84" t="s">
        <v>101</v>
      </c>
      <c r="K35" s="84" t="s">
        <v>101</v>
      </c>
      <c r="L35" s="84">
        <v>2785465.11</v>
      </c>
      <c r="M35" s="84" t="s">
        <v>101</v>
      </c>
      <c r="N35" s="84">
        <v>4691045.3301799996</v>
      </c>
      <c r="O35" s="78"/>
      <c r="P35" s="78"/>
      <c r="Q35" s="78"/>
      <c r="R35" s="78"/>
      <c r="S35" s="78"/>
    </row>
    <row r="36" spans="1:19">
      <c r="A36" s="76"/>
      <c r="B36" s="78" t="s">
        <v>97</v>
      </c>
      <c r="C36" s="78"/>
      <c r="D36" s="78"/>
      <c r="E36" s="84">
        <v>19561.050013</v>
      </c>
      <c r="F36" s="84">
        <v>1454710.92</v>
      </c>
      <c r="G36" s="84">
        <v>57588.37</v>
      </c>
      <c r="H36" s="84">
        <v>0</v>
      </c>
      <c r="I36" s="84">
        <v>329529</v>
      </c>
      <c r="J36" s="84" t="s">
        <v>101</v>
      </c>
      <c r="K36" s="84" t="s">
        <v>101</v>
      </c>
      <c r="L36" s="84">
        <v>1370050.7</v>
      </c>
      <c r="M36" s="84" t="s">
        <v>101</v>
      </c>
      <c r="N36" s="84">
        <v>3231440.0400129999</v>
      </c>
      <c r="O36" s="78"/>
      <c r="P36" s="78"/>
      <c r="Q36" s="78"/>
      <c r="R36" s="78"/>
      <c r="S36" s="78"/>
    </row>
    <row r="37" spans="1:19" ht="21" customHeight="1">
      <c r="A37" s="76" t="s">
        <v>98</v>
      </c>
      <c r="C37" s="75"/>
      <c r="D37" s="75"/>
      <c r="E37" s="84"/>
      <c r="F37" s="84"/>
      <c r="G37" s="84"/>
      <c r="H37" s="84"/>
      <c r="I37" s="84"/>
      <c r="J37" s="84"/>
      <c r="K37" s="84"/>
      <c r="L37" s="84"/>
      <c r="M37" s="84"/>
      <c r="N37" s="84"/>
      <c r="O37" s="75"/>
      <c r="P37" s="75"/>
      <c r="Q37" s="75"/>
      <c r="R37" s="75"/>
      <c r="S37" s="75"/>
    </row>
    <row r="38" spans="1:19" ht="12.75" customHeight="1">
      <c r="A38" s="76"/>
      <c r="B38" s="75" t="s">
        <v>166</v>
      </c>
      <c r="C38" s="75"/>
      <c r="D38" s="75"/>
      <c r="E38" s="84">
        <v>454</v>
      </c>
      <c r="F38" s="84">
        <v>530</v>
      </c>
      <c r="G38" s="84">
        <v>827</v>
      </c>
      <c r="H38" s="84">
        <v>95</v>
      </c>
      <c r="I38" s="84">
        <v>0</v>
      </c>
      <c r="J38" s="84" t="s">
        <v>101</v>
      </c>
      <c r="K38" s="84" t="s">
        <v>101</v>
      </c>
      <c r="L38" s="84">
        <v>1736</v>
      </c>
      <c r="M38" s="84" t="s">
        <v>101</v>
      </c>
      <c r="N38" s="84">
        <v>3642</v>
      </c>
      <c r="O38" s="75"/>
      <c r="P38" s="75"/>
      <c r="Q38" s="75"/>
      <c r="R38" s="75"/>
      <c r="S38" s="75"/>
    </row>
    <row r="39" spans="1:19" ht="12.75" customHeight="1">
      <c r="B39" s="75" t="s">
        <v>167</v>
      </c>
      <c r="C39" s="80"/>
      <c r="D39" s="80"/>
      <c r="E39" s="84">
        <v>445</v>
      </c>
      <c r="F39" s="84">
        <v>511</v>
      </c>
      <c r="G39" s="84">
        <v>795</v>
      </c>
      <c r="H39" s="84">
        <v>94</v>
      </c>
      <c r="I39" s="84">
        <v>0</v>
      </c>
      <c r="J39" s="84" t="s">
        <v>101</v>
      </c>
      <c r="K39" s="84" t="s">
        <v>101</v>
      </c>
      <c r="L39" s="84">
        <v>1702</v>
      </c>
      <c r="M39" s="84" t="s">
        <v>101</v>
      </c>
      <c r="N39" s="84">
        <v>3547</v>
      </c>
      <c r="O39" s="80"/>
      <c r="P39" s="80"/>
      <c r="Q39" s="80"/>
      <c r="R39" s="75"/>
      <c r="S39" s="75"/>
    </row>
    <row r="40" spans="1:19">
      <c r="B40" s="75" t="s">
        <v>99</v>
      </c>
      <c r="E40" s="84">
        <v>294.66666666999998</v>
      </c>
      <c r="F40" s="84">
        <v>442.14443943999999</v>
      </c>
      <c r="G40" s="84">
        <v>660.03394666999998</v>
      </c>
      <c r="H40" s="84">
        <v>27.766666666999999</v>
      </c>
      <c r="I40" s="84">
        <v>0</v>
      </c>
      <c r="J40" s="84" t="s">
        <v>101</v>
      </c>
      <c r="K40" s="84" t="s">
        <v>101</v>
      </c>
      <c r="L40" s="84">
        <v>1220.8999922</v>
      </c>
      <c r="M40" s="84" t="s">
        <v>101</v>
      </c>
      <c r="N40" s="84">
        <v>2645.5117116470001</v>
      </c>
    </row>
    <row r="41" spans="1:19" ht="21" customHeight="1">
      <c r="A41" s="29" t="s">
        <v>104</v>
      </c>
      <c r="B41" s="75"/>
      <c r="H41" s="84"/>
      <c r="J41" s="84"/>
      <c r="K41" s="84"/>
      <c r="N41" s="84"/>
    </row>
    <row r="42" spans="1:19" ht="12.75" customHeight="1">
      <c r="B42" s="77" t="s">
        <v>140</v>
      </c>
      <c r="H42" s="84"/>
      <c r="J42" s="84"/>
      <c r="K42" s="84"/>
      <c r="N42" s="84"/>
    </row>
    <row r="43" spans="1:19">
      <c r="B43" s="75" t="s">
        <v>158</v>
      </c>
      <c r="E43" s="86">
        <v>64.562964625000006</v>
      </c>
      <c r="F43" s="86">
        <v>167.95354687000003</v>
      </c>
      <c r="G43" s="86">
        <v>173.584267485</v>
      </c>
      <c r="H43" s="86">
        <v>21.494641948000002</v>
      </c>
      <c r="I43" s="86">
        <v>33.098069230999997</v>
      </c>
      <c r="J43" s="86" t="s">
        <v>101</v>
      </c>
      <c r="K43" s="86" t="s">
        <v>101</v>
      </c>
      <c r="L43" s="86">
        <v>370.26536631099998</v>
      </c>
      <c r="M43" s="86" t="s">
        <v>101</v>
      </c>
      <c r="N43" s="84">
        <v>830.95885647</v>
      </c>
      <c r="O43" s="87"/>
    </row>
    <row r="44" spans="1:19">
      <c r="B44" s="75" t="s">
        <v>92</v>
      </c>
      <c r="E44" s="86">
        <v>3.7923538149999998</v>
      </c>
      <c r="F44" s="86">
        <v>17.399326898000002</v>
      </c>
      <c r="G44" s="86">
        <v>34.729328049999999</v>
      </c>
      <c r="H44" s="86">
        <v>3.6206279160000001</v>
      </c>
      <c r="I44" s="86">
        <v>5.5837107699999997</v>
      </c>
      <c r="J44" s="86" t="s">
        <v>101</v>
      </c>
      <c r="K44" s="86" t="s">
        <v>101</v>
      </c>
      <c r="L44" s="86">
        <v>75.846856818000006</v>
      </c>
      <c r="M44" s="86" t="s">
        <v>101</v>
      </c>
      <c r="N44" s="84">
        <v>140.972204267</v>
      </c>
      <c r="O44" s="87"/>
    </row>
    <row r="45" spans="1:19">
      <c r="B45" s="75" t="s">
        <v>93</v>
      </c>
      <c r="E45" s="86">
        <v>21.389999450000001</v>
      </c>
      <c r="F45" s="86">
        <v>53.391923212000002</v>
      </c>
      <c r="G45" s="86">
        <v>17.216406785</v>
      </c>
      <c r="H45" s="86">
        <v>4.5144748960000003</v>
      </c>
      <c r="I45" s="86">
        <v>0.38130730000000002</v>
      </c>
      <c r="J45" s="86" t="s">
        <v>101</v>
      </c>
      <c r="K45" s="86" t="s">
        <v>101</v>
      </c>
      <c r="L45" s="86">
        <v>57.849710143000003</v>
      </c>
      <c r="M45" s="86" t="s">
        <v>101</v>
      </c>
      <c r="N45" s="84">
        <v>154.74382178600001</v>
      </c>
      <c r="O45" s="87"/>
    </row>
    <row r="46" spans="1:19">
      <c r="B46" s="75" t="s">
        <v>160</v>
      </c>
      <c r="E46" s="86">
        <v>25.182353265</v>
      </c>
      <c r="F46" s="86">
        <v>70.791250110000007</v>
      </c>
      <c r="G46" s="86">
        <v>51.945734834999996</v>
      </c>
      <c r="H46" s="86">
        <v>8.1351028119999995</v>
      </c>
      <c r="I46" s="86">
        <v>5.9650180699999993</v>
      </c>
      <c r="J46" s="86" t="s">
        <v>101</v>
      </c>
      <c r="K46" s="86" t="s">
        <v>101</v>
      </c>
      <c r="L46" s="86">
        <v>133.696566961</v>
      </c>
      <c r="M46" s="86" t="s">
        <v>101</v>
      </c>
      <c r="N46" s="84">
        <v>295.71602605299995</v>
      </c>
      <c r="O46" s="87"/>
    </row>
    <row r="47" spans="1:19" ht="21" customHeight="1">
      <c r="B47" s="77" t="s">
        <v>141</v>
      </c>
      <c r="E47" s="86"/>
      <c r="F47" s="86"/>
      <c r="G47" s="86"/>
      <c r="H47" s="84"/>
      <c r="I47" s="86"/>
      <c r="J47" s="84"/>
      <c r="K47" s="84"/>
      <c r="L47" s="86"/>
      <c r="M47" s="86"/>
      <c r="N47" s="84"/>
      <c r="O47" s="87"/>
    </row>
    <row r="48" spans="1:19">
      <c r="B48" s="75" t="s">
        <v>158</v>
      </c>
      <c r="E48" s="86">
        <v>50.275780609999998</v>
      </c>
      <c r="F48" s="86">
        <v>80.318221303000001</v>
      </c>
      <c r="G48" s="86">
        <v>65.152388309000003</v>
      </c>
      <c r="H48" s="86">
        <v>7.4144358659999998</v>
      </c>
      <c r="I48" s="86">
        <v>0</v>
      </c>
      <c r="J48" s="86" t="s">
        <v>101</v>
      </c>
      <c r="K48" s="86" t="s">
        <v>101</v>
      </c>
      <c r="L48" s="86">
        <v>149.40203087800001</v>
      </c>
      <c r="M48" s="86" t="s">
        <v>101</v>
      </c>
      <c r="N48" s="84">
        <v>352.56285696600003</v>
      </c>
      <c r="O48" s="87"/>
    </row>
    <row r="49" spans="1:15">
      <c r="B49" s="75" t="s">
        <v>92</v>
      </c>
      <c r="E49" s="86">
        <v>3.6205888150000001</v>
      </c>
      <c r="F49" s="86">
        <v>9.0471472980000005</v>
      </c>
      <c r="G49" s="86">
        <v>25.873386979999999</v>
      </c>
      <c r="H49" s="86">
        <v>2.4499401060000001</v>
      </c>
      <c r="I49" s="86">
        <v>0</v>
      </c>
      <c r="J49" s="86" t="s">
        <v>101</v>
      </c>
      <c r="K49" s="86" t="s">
        <v>101</v>
      </c>
      <c r="L49" s="86">
        <v>45.699428097999998</v>
      </c>
      <c r="M49" s="86" t="s">
        <v>101</v>
      </c>
      <c r="N49" s="84">
        <v>86.690491296999994</v>
      </c>
      <c r="O49" s="87"/>
    </row>
    <row r="50" spans="1:15">
      <c r="B50" s="75" t="s">
        <v>93</v>
      </c>
      <c r="E50" s="86">
        <v>18.741174935</v>
      </c>
      <c r="F50" s="86">
        <v>38.808634105000003</v>
      </c>
      <c r="G50" s="86">
        <v>12.938630975000001</v>
      </c>
      <c r="H50" s="86">
        <v>3.1411350339999999</v>
      </c>
      <c r="I50" s="86">
        <v>0</v>
      </c>
      <c r="J50" s="86" t="s">
        <v>101</v>
      </c>
      <c r="K50" s="86" t="s">
        <v>101</v>
      </c>
      <c r="L50" s="86">
        <v>38.581714974999997</v>
      </c>
      <c r="M50" s="86" t="s">
        <v>101</v>
      </c>
      <c r="N50" s="84">
        <v>112.21129002399999</v>
      </c>
      <c r="O50" s="87"/>
    </row>
    <row r="51" spans="1:15">
      <c r="B51" s="75" t="s">
        <v>160</v>
      </c>
      <c r="E51" s="86">
        <v>22.361763750000001</v>
      </c>
      <c r="F51" s="86">
        <v>47.855781403000002</v>
      </c>
      <c r="G51" s="86">
        <v>38.812017955000002</v>
      </c>
      <c r="H51" s="86">
        <v>5.5910751400000001</v>
      </c>
      <c r="I51" s="86">
        <v>0</v>
      </c>
      <c r="J51" s="86" t="s">
        <v>101</v>
      </c>
      <c r="K51" s="86" t="s">
        <v>101</v>
      </c>
      <c r="L51" s="86">
        <v>84.281143072999996</v>
      </c>
      <c r="M51" s="86" t="s">
        <v>101</v>
      </c>
      <c r="N51" s="84">
        <v>198.90178132099999</v>
      </c>
      <c r="O51" s="87"/>
    </row>
    <row r="56" spans="1:15">
      <c r="A56" s="4" t="s">
        <v>161</v>
      </c>
    </row>
    <row r="57" spans="1:15">
      <c r="A57" s="4" t="s">
        <v>88</v>
      </c>
    </row>
    <row r="58" spans="1:15">
      <c r="A58" s="4" t="s">
        <v>225</v>
      </c>
    </row>
  </sheetData>
  <hyperlinks>
    <hyperlink ref="G1" location="Contenu!A1" display="retour" xr:uid="{00000000-0004-0000-15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4">
    <tabColor theme="8" tint="0.59999389629810485"/>
    <pageSetUpPr fitToPage="1"/>
  </sheetPr>
  <dimension ref="A1:T96"/>
  <sheetViews>
    <sheetView zoomScale="90" zoomScaleNormal="90" zoomScaleSheetLayoutView="100" workbookViewId="0">
      <selection activeCell="B19" sqref="B19:D19"/>
    </sheetView>
  </sheetViews>
  <sheetFormatPr baseColWidth="10" defaultColWidth="11.42578125" defaultRowHeight="12"/>
  <cols>
    <col min="1" max="1" width="28" style="34" customWidth="1"/>
    <col min="2" max="2" width="48.28515625" style="34" customWidth="1"/>
    <col min="3" max="3" width="10" style="34" customWidth="1"/>
    <col min="4" max="4" width="30.28515625" style="34" customWidth="1"/>
    <col min="5" max="5" width="67.7109375" style="34" bestFit="1" customWidth="1"/>
    <col min="6" max="10" width="13.7109375" style="34" customWidth="1"/>
    <col min="11" max="12" width="11.42578125" style="34" customWidth="1"/>
    <col min="13" max="14" width="11.42578125" style="34"/>
    <col min="15" max="15" width="11.42578125" style="34" customWidth="1"/>
    <col min="16" max="16384" width="11.42578125" style="34"/>
  </cols>
  <sheetData>
    <row r="1" spans="1:10" ht="9" customHeight="1"/>
    <row r="2" spans="1:10" ht="18" customHeight="1">
      <c r="A2" s="202" t="s">
        <v>51</v>
      </c>
      <c r="B2" s="202"/>
      <c r="C2" s="202"/>
      <c r="D2" s="202"/>
      <c r="E2" s="26" t="s">
        <v>52</v>
      </c>
      <c r="J2" s="26"/>
    </row>
    <row r="3" spans="1:10" ht="15.75">
      <c r="B3" s="38"/>
      <c r="C3" s="38"/>
      <c r="D3" s="38"/>
    </row>
    <row r="4" spans="1:10" ht="15.75">
      <c r="A4" s="33" t="s">
        <v>85</v>
      </c>
      <c r="B4" s="38"/>
      <c r="C4" s="38"/>
      <c r="D4" s="38"/>
    </row>
    <row r="5" spans="1:10" ht="15.75">
      <c r="A5" s="50" t="s">
        <v>86</v>
      </c>
      <c r="B5" s="31" t="s">
        <v>82</v>
      </c>
      <c r="C5" s="38"/>
      <c r="D5" s="50"/>
      <c r="E5" s="33"/>
    </row>
    <row r="6" spans="1:10" ht="15.75">
      <c r="B6" s="31" t="s">
        <v>115</v>
      </c>
      <c r="C6" s="38"/>
      <c r="D6" s="32"/>
      <c r="E6" s="33"/>
    </row>
    <row r="7" spans="1:10" ht="15.75">
      <c r="B7" s="49" t="s">
        <v>83</v>
      </c>
      <c r="C7" s="38"/>
      <c r="D7" s="32"/>
      <c r="E7" s="33"/>
    </row>
    <row r="8" spans="1:10" ht="15.75">
      <c r="B8" s="31" t="s">
        <v>207</v>
      </c>
      <c r="C8" s="38"/>
      <c r="D8" s="32"/>
      <c r="E8" s="33"/>
    </row>
    <row r="9" spans="1:10" ht="15.75">
      <c r="B9" s="31" t="s">
        <v>84</v>
      </c>
      <c r="C9" s="38"/>
      <c r="D9" s="32"/>
      <c r="E9" s="33"/>
    </row>
    <row r="10" spans="1:10" ht="15.75">
      <c r="B10" s="31" t="s">
        <v>257</v>
      </c>
      <c r="C10" s="38"/>
      <c r="D10" s="32"/>
      <c r="E10" s="33"/>
    </row>
    <row r="11" spans="1:10" ht="15.75">
      <c r="B11" s="31" t="s">
        <v>202</v>
      </c>
      <c r="C11" s="38"/>
      <c r="D11" s="32"/>
      <c r="E11" s="33"/>
    </row>
    <row r="12" spans="1:10" ht="15.75">
      <c r="B12" s="31" t="s">
        <v>213</v>
      </c>
      <c r="C12" s="38"/>
      <c r="D12" s="32"/>
      <c r="E12" s="33"/>
    </row>
    <row r="13" spans="1:10" ht="15.75">
      <c r="B13" s="31" t="s">
        <v>258</v>
      </c>
      <c r="C13" s="38"/>
      <c r="D13" s="32"/>
      <c r="E13" s="33"/>
    </row>
    <row r="14" spans="1:10" ht="15.75">
      <c r="B14" s="31"/>
      <c r="C14" s="38"/>
      <c r="D14" s="32"/>
      <c r="E14" s="33"/>
    </row>
    <row r="15" spans="1:10">
      <c r="A15" s="204" t="s">
        <v>53</v>
      </c>
      <c r="B15" s="204"/>
      <c r="C15" s="204"/>
    </row>
    <row r="16" spans="1:10" ht="13.5" customHeight="1">
      <c r="A16" s="196" t="s">
        <v>74</v>
      </c>
      <c r="B16" s="196"/>
      <c r="C16" s="196"/>
    </row>
    <row r="17" spans="1:13" ht="19.5" customHeight="1">
      <c r="A17" s="201" t="s">
        <v>221</v>
      </c>
      <c r="B17" s="205"/>
      <c r="C17" s="205"/>
      <c r="D17" s="205"/>
      <c r="E17" s="205"/>
      <c r="F17" s="205"/>
      <c r="G17" s="205"/>
      <c r="H17" s="205"/>
      <c r="I17" s="205"/>
      <c r="J17" s="205"/>
    </row>
    <row r="18" spans="1:13" ht="23.1" customHeight="1">
      <c r="A18" s="39" t="s">
        <v>222</v>
      </c>
      <c r="B18" s="201" t="s">
        <v>223</v>
      </c>
      <c r="C18" s="201"/>
      <c r="D18" s="201"/>
      <c r="E18" s="39"/>
      <c r="F18" s="40"/>
      <c r="G18" s="40"/>
      <c r="H18" s="40"/>
      <c r="I18" s="40"/>
      <c r="J18" s="40"/>
    </row>
    <row r="19" spans="1:13" ht="12.75" customHeight="1">
      <c r="A19" s="39"/>
      <c r="B19" s="201"/>
      <c r="C19" s="201"/>
      <c r="D19" s="201"/>
      <c r="E19" s="39"/>
      <c r="F19" s="40"/>
      <c r="G19" s="40"/>
      <c r="H19" s="40"/>
      <c r="I19" s="40"/>
      <c r="J19" s="40"/>
    </row>
    <row r="20" spans="1:13">
      <c r="A20" s="39"/>
      <c r="B20" s="35"/>
      <c r="F20" s="40"/>
      <c r="G20" s="40"/>
      <c r="H20" s="40"/>
      <c r="I20" s="40"/>
      <c r="J20" s="40"/>
    </row>
    <row r="21" spans="1:13" ht="12" customHeight="1">
      <c r="A21" s="39"/>
      <c r="F21" s="40"/>
      <c r="G21" s="40"/>
      <c r="H21" s="40"/>
      <c r="I21" s="40"/>
      <c r="J21" s="40"/>
    </row>
    <row r="22" spans="1:13" ht="12" customHeight="1">
      <c r="A22" s="39"/>
      <c r="F22" s="40"/>
      <c r="G22" s="40"/>
      <c r="H22" s="40"/>
      <c r="I22" s="40"/>
      <c r="J22" s="40"/>
    </row>
    <row r="23" spans="1:13" ht="12" customHeight="1">
      <c r="A23" s="201"/>
      <c r="B23" s="201"/>
      <c r="C23" s="201"/>
      <c r="D23" s="201"/>
      <c r="E23" s="201"/>
      <c r="F23" s="201"/>
      <c r="G23" s="201"/>
      <c r="H23" s="201"/>
      <c r="I23" s="201"/>
      <c r="J23" s="201"/>
      <c r="K23" s="201"/>
      <c r="L23" s="201"/>
      <c r="M23" s="201"/>
    </row>
    <row r="24" spans="1:13" ht="13.5" customHeight="1">
      <c r="A24" s="37" t="s">
        <v>75</v>
      </c>
      <c r="B24" s="32"/>
      <c r="C24" s="32"/>
      <c r="D24" s="32"/>
      <c r="E24" s="32"/>
      <c r="F24" s="32"/>
      <c r="G24" s="32"/>
      <c r="H24" s="32"/>
      <c r="I24" s="32"/>
      <c r="J24" s="32"/>
    </row>
    <row r="25" spans="1:13" ht="27.75" customHeight="1">
      <c r="A25" s="203" t="s">
        <v>116</v>
      </c>
      <c r="B25" s="203"/>
      <c r="C25" s="203"/>
      <c r="D25" s="203"/>
      <c r="E25" s="203"/>
      <c r="F25" s="203"/>
      <c r="G25" s="203"/>
      <c r="H25" s="203"/>
      <c r="I25" s="203"/>
      <c r="J25" s="203"/>
    </row>
    <row r="26" spans="1:13" ht="25.9" customHeight="1">
      <c r="A26" s="204" t="s">
        <v>54</v>
      </c>
      <c r="B26" s="204"/>
      <c r="C26" s="204"/>
    </row>
    <row r="27" spans="1:13" ht="15" customHeight="1">
      <c r="A27" s="196" t="s">
        <v>76</v>
      </c>
      <c r="B27" s="196"/>
      <c r="C27" s="196"/>
    </row>
    <row r="28" spans="1:13" ht="27" customHeight="1">
      <c r="A28" s="203" t="s">
        <v>117</v>
      </c>
      <c r="B28" s="203"/>
      <c r="C28" s="203"/>
      <c r="D28" s="203"/>
      <c r="E28" s="203"/>
      <c r="F28" s="203"/>
      <c r="G28" s="203"/>
      <c r="H28" s="203"/>
      <c r="I28" s="203"/>
      <c r="J28" s="203"/>
    </row>
    <row r="29" spans="1:13" ht="9.75" customHeight="1">
      <c r="A29" s="35"/>
    </row>
    <row r="30" spans="1:13">
      <c r="A30" s="196" t="s">
        <v>77</v>
      </c>
      <c r="B30" s="196"/>
    </row>
    <row r="31" spans="1:13" ht="15.75" customHeight="1">
      <c r="A31" s="34" t="s">
        <v>55</v>
      </c>
    </row>
    <row r="32" spans="1:13" ht="15.75" customHeight="1"/>
    <row r="33" spans="1:11" ht="15.75" customHeight="1">
      <c r="A33" s="115"/>
      <c r="B33" s="32"/>
      <c r="C33" s="32"/>
      <c r="D33" s="32"/>
      <c r="E33" s="32"/>
      <c r="F33" s="32"/>
      <c r="G33" s="32"/>
      <c r="H33" s="32"/>
      <c r="I33" s="32"/>
    </row>
    <row r="34" spans="1:11" ht="10.5" customHeight="1">
      <c r="A34" s="192"/>
      <c r="B34" s="192"/>
      <c r="C34" s="192"/>
      <c r="D34" s="192"/>
      <c r="E34" s="192"/>
      <c r="F34" s="192"/>
      <c r="G34" s="192"/>
      <c r="H34" s="192"/>
      <c r="I34" s="192"/>
      <c r="J34" s="192"/>
    </row>
    <row r="35" spans="1:11" ht="36.75" customHeight="1">
      <c r="A35" s="197" t="s">
        <v>56</v>
      </c>
      <c r="B35" s="197"/>
      <c r="C35" s="197"/>
      <c r="D35" s="197"/>
    </row>
    <row r="36" spans="1:11" ht="18.75" customHeight="1">
      <c r="A36" s="204" t="s">
        <v>57</v>
      </c>
      <c r="B36" s="204"/>
      <c r="C36" s="204"/>
    </row>
    <row r="37" spans="1:11" ht="17.25" customHeight="1">
      <c r="A37" s="34" t="s">
        <v>58</v>
      </c>
    </row>
    <row r="38" spans="1:11" ht="27" customHeight="1">
      <c r="A38" s="191" t="s">
        <v>184</v>
      </c>
      <c r="B38" s="191"/>
      <c r="C38" s="191"/>
      <c r="D38" s="191"/>
      <c r="E38" s="191"/>
      <c r="F38" s="191"/>
      <c r="G38" s="191"/>
      <c r="H38" s="191"/>
      <c r="I38" s="191"/>
      <c r="J38" s="191"/>
      <c r="K38" s="191"/>
    </row>
    <row r="39" spans="1:11" ht="27" customHeight="1">
      <c r="A39" s="191" t="s">
        <v>185</v>
      </c>
      <c r="B39" s="191"/>
      <c r="C39" s="191"/>
      <c r="D39" s="191"/>
      <c r="E39" s="191"/>
      <c r="F39" s="191"/>
      <c r="G39" s="191"/>
      <c r="H39" s="191"/>
      <c r="I39" s="191"/>
      <c r="J39" s="191"/>
      <c r="K39" s="191"/>
    </row>
    <row r="40" spans="1:11" ht="27" customHeight="1">
      <c r="A40" s="191" t="s">
        <v>186</v>
      </c>
      <c r="B40" s="191"/>
      <c r="C40" s="191"/>
      <c r="D40" s="191"/>
      <c r="E40" s="191"/>
      <c r="F40" s="191"/>
      <c r="G40" s="191"/>
      <c r="H40" s="191"/>
      <c r="I40" s="191"/>
      <c r="J40" s="191"/>
      <c r="K40" s="191"/>
    </row>
    <row r="41" spans="1:11" ht="27" customHeight="1">
      <c r="A41" s="41" t="s">
        <v>70</v>
      </c>
    </row>
    <row r="42" spans="1:11" ht="27" customHeight="1">
      <c r="A42" s="191" t="s">
        <v>71</v>
      </c>
      <c r="B42" s="191"/>
      <c r="C42" s="191"/>
      <c r="D42" s="191"/>
      <c r="E42" s="191"/>
      <c r="F42" s="191"/>
      <c r="G42" s="191"/>
      <c r="H42" s="191"/>
      <c r="I42" s="191"/>
      <c r="J42" s="191"/>
      <c r="K42" s="191"/>
    </row>
    <row r="43" spans="1:11" ht="27" customHeight="1">
      <c r="A43" s="41" t="s">
        <v>72</v>
      </c>
    </row>
    <row r="44" spans="1:11" ht="27" customHeight="1">
      <c r="A44" s="41" t="s">
        <v>193</v>
      </c>
    </row>
    <row r="45" spans="1:11" ht="27" customHeight="1">
      <c r="A45" s="41" t="s">
        <v>120</v>
      </c>
    </row>
    <row r="46" spans="1:11" ht="27" customHeight="1">
      <c r="A46" s="41" t="s">
        <v>59</v>
      </c>
    </row>
    <row r="47" spans="1:11" ht="27" customHeight="1">
      <c r="A47" s="191" t="s">
        <v>259</v>
      </c>
      <c r="B47" s="191"/>
      <c r="C47" s="191"/>
      <c r="D47" s="191"/>
      <c r="E47" s="191"/>
      <c r="F47" s="191"/>
      <c r="G47" s="191"/>
      <c r="H47" s="191"/>
      <c r="I47" s="191"/>
      <c r="J47" s="191"/>
      <c r="K47" s="191"/>
    </row>
    <row r="48" spans="1:11" ht="27" customHeight="1">
      <c r="A48" s="191" t="s">
        <v>118</v>
      </c>
      <c r="B48" s="191"/>
      <c r="C48" s="191"/>
      <c r="D48" s="191"/>
      <c r="E48" s="191"/>
      <c r="F48" s="191"/>
      <c r="G48" s="191"/>
      <c r="H48" s="191"/>
      <c r="I48" s="191"/>
      <c r="J48" s="191"/>
      <c r="K48" s="191"/>
    </row>
    <row r="49" spans="1:11" ht="27" customHeight="1">
      <c r="A49" s="191" t="s">
        <v>81</v>
      </c>
      <c r="B49" s="191"/>
      <c r="C49" s="191"/>
      <c r="D49" s="191"/>
      <c r="E49" s="191"/>
      <c r="F49" s="191"/>
      <c r="G49" s="191"/>
      <c r="H49" s="191"/>
      <c r="I49" s="191"/>
      <c r="J49" s="191"/>
      <c r="K49" s="191"/>
    </row>
    <row r="50" spans="1:11" ht="19.5" customHeight="1">
      <c r="A50" s="36"/>
      <c r="B50" s="36"/>
      <c r="C50" s="36"/>
      <c r="D50" s="36"/>
      <c r="E50" s="36"/>
      <c r="F50" s="36"/>
      <c r="G50" s="36"/>
      <c r="H50" s="36"/>
      <c r="I50" s="36"/>
      <c r="J50" s="36"/>
      <c r="K50" s="36"/>
    </row>
    <row r="51" spans="1:11" ht="12" customHeight="1">
      <c r="A51" s="198" t="s">
        <v>78</v>
      </c>
      <c r="B51" s="199"/>
      <c r="C51" s="199"/>
      <c r="D51" s="199"/>
    </row>
    <row r="52" spans="1:11" ht="24.75" customHeight="1">
      <c r="A52" s="200" t="s">
        <v>87</v>
      </c>
      <c r="B52" s="200"/>
      <c r="C52" s="200"/>
      <c r="D52" s="200"/>
      <c r="E52" s="200"/>
      <c r="F52" s="200"/>
      <c r="G52" s="200"/>
      <c r="H52" s="200"/>
      <c r="I52" s="200"/>
      <c r="J52" s="200"/>
    </row>
    <row r="53" spans="1:11" ht="22.5" customHeight="1" thickBot="1">
      <c r="A53" s="190" t="s">
        <v>65</v>
      </c>
      <c r="B53" s="190"/>
      <c r="C53" s="190"/>
      <c r="D53" s="190"/>
      <c r="E53" s="190"/>
    </row>
    <row r="54" spans="1:11" ht="15.75" customHeight="1" thickBot="1">
      <c r="A54" s="42" t="s">
        <v>66</v>
      </c>
      <c r="B54" s="193" t="s">
        <v>57</v>
      </c>
      <c r="C54" s="193"/>
      <c r="D54" s="193"/>
      <c r="E54" s="193"/>
    </row>
    <row r="55" spans="1:11" ht="12" customHeight="1">
      <c r="A55" s="194" t="s">
        <v>32</v>
      </c>
      <c r="B55" s="195" t="s">
        <v>180</v>
      </c>
      <c r="C55" s="195"/>
      <c r="D55" s="195"/>
      <c r="E55" s="195"/>
    </row>
    <row r="56" spans="1:11">
      <c r="A56" s="186"/>
      <c r="B56" s="189" t="s">
        <v>192</v>
      </c>
      <c r="C56" s="189"/>
      <c r="D56" s="189"/>
      <c r="E56" s="189"/>
    </row>
    <row r="57" spans="1:11" ht="12.75" customHeight="1">
      <c r="A57" s="186"/>
      <c r="B57" s="189" t="s">
        <v>121</v>
      </c>
      <c r="C57" s="189"/>
      <c r="D57" s="189"/>
      <c r="E57" s="189"/>
    </row>
    <row r="58" spans="1:11">
      <c r="A58" s="186"/>
      <c r="B58" s="189" t="s">
        <v>187</v>
      </c>
      <c r="C58" s="189"/>
      <c r="D58" s="189"/>
      <c r="E58" s="189"/>
    </row>
    <row r="59" spans="1:11">
      <c r="A59" s="186"/>
      <c r="B59" s="189" t="s">
        <v>122</v>
      </c>
      <c r="C59" s="189"/>
      <c r="D59" s="189"/>
      <c r="E59" s="189"/>
    </row>
    <row r="60" spans="1:11">
      <c r="A60" s="186"/>
      <c r="B60" s="34" t="s">
        <v>67</v>
      </c>
    </row>
    <row r="61" spans="1:11">
      <c r="A61" s="186" t="s">
        <v>68</v>
      </c>
      <c r="B61" s="188" t="s">
        <v>60</v>
      </c>
      <c r="C61" s="188"/>
      <c r="D61" s="188"/>
      <c r="E61" s="188"/>
    </row>
    <row r="62" spans="1:11">
      <c r="A62" s="186"/>
      <c r="B62" s="189" t="s">
        <v>61</v>
      </c>
      <c r="C62" s="189"/>
      <c r="D62" s="189"/>
      <c r="E62" s="189"/>
    </row>
    <row r="63" spans="1:11">
      <c r="A63" s="186"/>
      <c r="B63" s="187" t="s">
        <v>123</v>
      </c>
      <c r="C63" s="187"/>
      <c r="D63" s="187"/>
      <c r="E63" s="187"/>
    </row>
    <row r="64" spans="1:11">
      <c r="A64" s="186" t="s">
        <v>33</v>
      </c>
      <c r="B64" s="188" t="s">
        <v>62</v>
      </c>
      <c r="C64" s="188"/>
      <c r="D64" s="188"/>
      <c r="E64" s="188"/>
    </row>
    <row r="65" spans="1:5">
      <c r="A65" s="186"/>
      <c r="B65" s="189" t="s">
        <v>63</v>
      </c>
      <c r="C65" s="189"/>
      <c r="D65" s="189"/>
      <c r="E65" s="189"/>
    </row>
    <row r="66" spans="1:5">
      <c r="A66" s="186"/>
      <c r="B66" s="187" t="s">
        <v>64</v>
      </c>
      <c r="C66" s="187"/>
      <c r="D66" s="187"/>
      <c r="E66" s="187"/>
    </row>
    <row r="67" spans="1:5" ht="12.75">
      <c r="A67" s="43"/>
      <c r="B67" s="2"/>
    </row>
    <row r="70" spans="1:5">
      <c r="A70" s="109" t="s">
        <v>183</v>
      </c>
    </row>
    <row r="71" spans="1:5">
      <c r="A71" s="109" t="s">
        <v>180</v>
      </c>
    </row>
    <row r="72" spans="1:5">
      <c r="A72" s="109" t="s">
        <v>188</v>
      </c>
    </row>
    <row r="73" spans="1:5">
      <c r="A73" s="109" t="s">
        <v>163</v>
      </c>
    </row>
    <row r="74" spans="1:5">
      <c r="A74" s="109"/>
    </row>
    <row r="75" spans="1:5">
      <c r="A75" s="109" t="s">
        <v>187</v>
      </c>
    </row>
    <row r="76" spans="1:5">
      <c r="A76" s="109" t="s">
        <v>189</v>
      </c>
    </row>
    <row r="77" spans="1:5">
      <c r="A77" s="109" t="s">
        <v>164</v>
      </c>
    </row>
    <row r="78" spans="1:5">
      <c r="A78" s="109"/>
    </row>
    <row r="79" spans="1:5">
      <c r="A79" s="109" t="s">
        <v>191</v>
      </c>
    </row>
    <row r="80" spans="1:5">
      <c r="A80" s="109" t="s">
        <v>181</v>
      </c>
    </row>
    <row r="81" spans="1:20">
      <c r="A81" s="109" t="s">
        <v>182</v>
      </c>
    </row>
    <row r="82" spans="1:20">
      <c r="A82" s="109"/>
    </row>
    <row r="84" spans="1:20">
      <c r="A84" s="33" t="s">
        <v>210</v>
      </c>
    </row>
    <row r="86" spans="1:20">
      <c r="A86" s="171">
        <v>2020</v>
      </c>
    </row>
    <row r="88" spans="1:20">
      <c r="A88" s="34" t="s">
        <v>260</v>
      </c>
    </row>
    <row r="89" spans="1:20" ht="12.75">
      <c r="J89" s="18"/>
      <c r="K89" s="18"/>
      <c r="L89" s="18"/>
      <c r="M89" s="18"/>
      <c r="N89" s="18"/>
      <c r="O89" s="18"/>
      <c r="P89" s="18"/>
      <c r="Q89" s="18"/>
      <c r="R89" s="18"/>
      <c r="S89" s="18"/>
      <c r="T89" s="18"/>
    </row>
    <row r="90" spans="1:20" ht="12.75">
      <c r="A90" s="172">
        <v>2021</v>
      </c>
      <c r="J90" s="18"/>
      <c r="K90" s="18"/>
      <c r="L90" s="18"/>
      <c r="M90" s="18"/>
      <c r="N90" s="18"/>
      <c r="O90" s="18"/>
      <c r="P90" s="18"/>
      <c r="Q90" s="18"/>
      <c r="R90" s="18"/>
      <c r="S90" s="18"/>
      <c r="T90" s="18"/>
    </row>
    <row r="91" spans="1:20" ht="12.75">
      <c r="A91" s="171"/>
      <c r="J91" s="18"/>
      <c r="K91" s="18"/>
      <c r="L91" s="18"/>
      <c r="M91" s="18"/>
      <c r="N91" s="18"/>
      <c r="O91" s="18"/>
      <c r="P91" s="18"/>
      <c r="Q91" s="18"/>
      <c r="R91" s="18"/>
      <c r="S91" s="18"/>
      <c r="T91" s="18"/>
    </row>
    <row r="92" spans="1:20" ht="12.75">
      <c r="A92" s="34" t="s">
        <v>211</v>
      </c>
      <c r="B92" s="18"/>
      <c r="C92" s="18"/>
    </row>
    <row r="94" spans="1:20">
      <c r="A94" s="171">
        <v>2023</v>
      </c>
    </row>
    <row r="96" spans="1:20">
      <c r="A96" s="34" t="s">
        <v>218</v>
      </c>
    </row>
  </sheetData>
  <mergeCells count="40">
    <mergeCell ref="B18:D18"/>
    <mergeCell ref="B19:D19"/>
    <mergeCell ref="A2:D2"/>
    <mergeCell ref="A25:J25"/>
    <mergeCell ref="A49:K49"/>
    <mergeCell ref="A47:K47"/>
    <mergeCell ref="A48:K48"/>
    <mergeCell ref="A36:C36"/>
    <mergeCell ref="A15:C15"/>
    <mergeCell ref="A16:C16"/>
    <mergeCell ref="A17:J17"/>
    <mergeCell ref="A23:M23"/>
    <mergeCell ref="A38:K38"/>
    <mergeCell ref="A26:C26"/>
    <mergeCell ref="A27:C27"/>
    <mergeCell ref="A28:J28"/>
    <mergeCell ref="A30:B30"/>
    <mergeCell ref="A35:D35"/>
    <mergeCell ref="A42:K42"/>
    <mergeCell ref="A51:D51"/>
    <mergeCell ref="A52:J52"/>
    <mergeCell ref="A53:E53"/>
    <mergeCell ref="A39:K39"/>
    <mergeCell ref="A40:K40"/>
    <mergeCell ref="A34:J34"/>
    <mergeCell ref="A61:A63"/>
    <mergeCell ref="B61:E61"/>
    <mergeCell ref="B62:E62"/>
    <mergeCell ref="B54:E54"/>
    <mergeCell ref="A55:A60"/>
    <mergeCell ref="B55:E55"/>
    <mergeCell ref="B56:E56"/>
    <mergeCell ref="B57:E57"/>
    <mergeCell ref="B58:E58"/>
    <mergeCell ref="B59:E59"/>
    <mergeCell ref="A64:A66"/>
    <mergeCell ref="B63:E63"/>
    <mergeCell ref="B64:E64"/>
    <mergeCell ref="B65:E65"/>
    <mergeCell ref="B66:E66"/>
  </mergeCells>
  <phoneticPr fontId="3" type="noConversion"/>
  <hyperlinks>
    <hyperlink ref="E2" location="Contenu!A1" display="retour" xr:uid="{00000000-0004-0000-0400-000000000000}"/>
  </hyperlinks>
  <pageMargins left="0.78740157480314965" right="0.78740157480314965" top="0.98425196850393704" bottom="0.98425196850393704" header="0.51181102362204722" footer="0.51181102362204722"/>
  <pageSetup paperSize="9" scale="40" orientation="landscape" r:id="rId1"/>
  <headerFooter alignWithMargins="0"/>
  <rowBreaks count="2" manualBreakCount="2">
    <brk id="43" max="16383" man="1"/>
    <brk id="6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2">
    <tabColor theme="6" tint="0.39997558519241921"/>
    <pageSetUpPr fitToPage="1"/>
  </sheetPr>
  <dimension ref="A1:S58"/>
  <sheetViews>
    <sheetView zoomScale="86" zoomScaleNormal="86" workbookViewId="0">
      <pane ySplit="4" topLeftCell="A5" activePane="bottomLeft" state="frozen"/>
      <selection activeCell="C18" sqref="C18"/>
      <selection pane="bottomLeft" activeCell="O15" sqref="O15"/>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249</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36613.935644028104</v>
      </c>
      <c r="F6" s="84">
        <v>46269.614666666668</v>
      </c>
      <c r="G6" s="84" t="s">
        <v>101</v>
      </c>
      <c r="H6" s="84" t="s">
        <v>101</v>
      </c>
      <c r="I6" s="84" t="s">
        <v>101</v>
      </c>
      <c r="J6" s="84" t="s">
        <v>101</v>
      </c>
      <c r="K6" s="84" t="s">
        <v>101</v>
      </c>
      <c r="L6" s="84" t="s">
        <v>101</v>
      </c>
      <c r="M6" s="84" t="s">
        <v>101</v>
      </c>
      <c r="N6" s="84">
        <v>38056.517171314743</v>
      </c>
      <c r="O6" s="78"/>
      <c r="P6" s="78"/>
      <c r="Q6" s="78"/>
      <c r="R6" s="78"/>
      <c r="S6" s="78"/>
    </row>
    <row r="7" spans="1:19" ht="12.75" customHeight="1">
      <c r="A7" s="76"/>
      <c r="B7" s="75" t="s">
        <v>135</v>
      </c>
      <c r="C7" s="78"/>
      <c r="D7" s="78"/>
      <c r="E7" s="84">
        <v>91743.699437939096</v>
      </c>
      <c r="F7" s="84">
        <v>76782.814933333328</v>
      </c>
      <c r="G7" s="84" t="s">
        <v>101</v>
      </c>
      <c r="H7" s="84" t="s">
        <v>101</v>
      </c>
      <c r="I7" s="84" t="s">
        <v>101</v>
      </c>
      <c r="J7" s="84" t="s">
        <v>101</v>
      </c>
      <c r="K7" s="84" t="s">
        <v>101</v>
      </c>
      <c r="L7" s="84" t="s">
        <v>101</v>
      </c>
      <c r="M7" s="84" t="s">
        <v>101</v>
      </c>
      <c r="N7" s="84">
        <v>89508.507529880488</v>
      </c>
      <c r="O7" s="78"/>
      <c r="P7" s="78"/>
      <c r="Q7" s="78"/>
      <c r="R7" s="78"/>
      <c r="S7" s="78"/>
    </row>
    <row r="8" spans="1:19" ht="21" customHeight="1">
      <c r="A8" s="76"/>
      <c r="B8" s="75" t="s">
        <v>136</v>
      </c>
      <c r="C8" s="78"/>
      <c r="D8" s="78"/>
      <c r="E8" s="84">
        <v>38287.715559496224</v>
      </c>
      <c r="F8" s="84">
        <v>56314.442661580651</v>
      </c>
      <c r="G8" s="84" t="s">
        <v>101</v>
      </c>
      <c r="H8" s="84" t="s">
        <v>101</v>
      </c>
      <c r="I8" s="84" t="s">
        <v>101</v>
      </c>
      <c r="J8" s="84" t="s">
        <v>101</v>
      </c>
      <c r="K8" s="84" t="s">
        <v>101</v>
      </c>
      <c r="L8" s="84" t="s">
        <v>101</v>
      </c>
      <c r="M8" s="84" t="s">
        <v>101</v>
      </c>
      <c r="N8" s="84">
        <v>40651.443299910359</v>
      </c>
      <c r="O8" s="78"/>
      <c r="P8" s="78"/>
      <c r="Q8" s="78"/>
      <c r="R8" s="78"/>
      <c r="S8" s="78"/>
    </row>
    <row r="9" spans="1:19" ht="12.75" customHeight="1">
      <c r="A9" s="76"/>
      <c r="B9" s="75" t="s">
        <v>137</v>
      </c>
      <c r="C9" s="78"/>
      <c r="D9" s="78"/>
      <c r="E9" s="84">
        <v>95937.697127313761</v>
      </c>
      <c r="F9" s="84">
        <v>93451.857338959438</v>
      </c>
      <c r="G9" s="84" t="s">
        <v>101</v>
      </c>
      <c r="H9" s="84" t="s">
        <v>101</v>
      </c>
      <c r="I9" s="84" t="s">
        <v>101</v>
      </c>
      <c r="J9" s="84" t="s">
        <v>101</v>
      </c>
      <c r="K9" s="84" t="s">
        <v>101</v>
      </c>
      <c r="L9" s="84" t="s">
        <v>101</v>
      </c>
      <c r="M9" s="84" t="s">
        <v>101</v>
      </c>
      <c r="N9" s="84">
        <v>95611.745087729229</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41226.613524590168</v>
      </c>
      <c r="F11" s="84">
        <v>59436.957999999991</v>
      </c>
      <c r="G11" s="84" t="s">
        <v>101</v>
      </c>
      <c r="H11" s="84" t="s">
        <v>101</v>
      </c>
      <c r="I11" s="84" t="s">
        <v>101</v>
      </c>
      <c r="J11" s="84" t="s">
        <v>101</v>
      </c>
      <c r="K11" s="84" t="s">
        <v>101</v>
      </c>
      <c r="L11" s="84" t="s">
        <v>101</v>
      </c>
      <c r="M11" s="84" t="s">
        <v>101</v>
      </c>
      <c r="N11" s="84">
        <v>43947.282519920322</v>
      </c>
      <c r="O11" s="78"/>
      <c r="P11" s="78"/>
      <c r="Q11" s="78"/>
      <c r="R11" s="78"/>
      <c r="S11" s="78"/>
    </row>
    <row r="12" spans="1:19" ht="12.75" customHeight="1">
      <c r="A12" s="76"/>
      <c r="B12" s="75" t="s">
        <v>135</v>
      </c>
      <c r="C12" s="78"/>
      <c r="D12" s="78"/>
      <c r="E12" s="84">
        <v>99984.807362997672</v>
      </c>
      <c r="F12" s="84">
        <v>95281.674666666659</v>
      </c>
      <c r="G12" s="84" t="s">
        <v>101</v>
      </c>
      <c r="H12" s="84" t="s">
        <v>101</v>
      </c>
      <c r="I12" s="84" t="s">
        <v>101</v>
      </c>
      <c r="J12" s="84" t="s">
        <v>101</v>
      </c>
      <c r="K12" s="84" t="s">
        <v>101</v>
      </c>
      <c r="L12" s="84" t="s">
        <v>101</v>
      </c>
      <c r="M12" s="84" t="s">
        <v>101</v>
      </c>
      <c r="N12" s="84">
        <v>99282.148095617536</v>
      </c>
      <c r="O12" s="78"/>
      <c r="P12" s="78"/>
      <c r="Q12" s="78"/>
      <c r="R12" s="78"/>
      <c r="S12" s="78"/>
    </row>
    <row r="13" spans="1:19" ht="21" customHeight="1">
      <c r="A13" s="76"/>
      <c r="B13" s="75" t="s">
        <v>136</v>
      </c>
      <c r="C13" s="78"/>
      <c r="D13" s="78"/>
      <c r="E13" s="84">
        <v>43111.258714637646</v>
      </c>
      <c r="F13" s="84">
        <v>72340.329336719573</v>
      </c>
      <c r="G13" s="84" t="s">
        <v>101</v>
      </c>
      <c r="H13" s="84" t="s">
        <v>101</v>
      </c>
      <c r="I13" s="84" t="s">
        <v>101</v>
      </c>
      <c r="J13" s="84" t="s">
        <v>101</v>
      </c>
      <c r="K13" s="84" t="s">
        <v>101</v>
      </c>
      <c r="L13" s="84" t="s">
        <v>101</v>
      </c>
      <c r="M13" s="84" t="s">
        <v>101</v>
      </c>
      <c r="N13" s="84">
        <v>46943.877063197993</v>
      </c>
      <c r="O13" s="78"/>
      <c r="P13" s="78"/>
      <c r="Q13" s="78"/>
      <c r="R13" s="78"/>
      <c r="S13" s="78"/>
    </row>
    <row r="14" spans="1:19">
      <c r="A14" s="76"/>
      <c r="B14" s="75" t="s">
        <v>137</v>
      </c>
      <c r="C14" s="78"/>
      <c r="D14" s="78"/>
      <c r="E14" s="84">
        <v>104555.54141473107</v>
      </c>
      <c r="F14" s="84">
        <v>115966.69744001431</v>
      </c>
      <c r="G14" s="84" t="s">
        <v>101</v>
      </c>
      <c r="H14" s="84" t="s">
        <v>101</v>
      </c>
      <c r="I14" s="84" t="s">
        <v>101</v>
      </c>
      <c r="J14" s="84" t="s">
        <v>101</v>
      </c>
      <c r="K14" s="84" t="s">
        <v>101</v>
      </c>
      <c r="L14" s="84" t="s">
        <v>101</v>
      </c>
      <c r="M14" s="84" t="s">
        <v>101</v>
      </c>
      <c r="N14" s="84">
        <v>106051.81225160623</v>
      </c>
      <c r="O14" s="78"/>
      <c r="P14" s="78"/>
      <c r="Q14" s="78"/>
      <c r="R14" s="78"/>
      <c r="S14" s="78"/>
    </row>
    <row r="15" spans="1:19" ht="21" customHeight="1">
      <c r="A15" s="29" t="s">
        <v>124</v>
      </c>
      <c r="B15" s="79"/>
      <c r="C15" s="79"/>
      <c r="D15" s="79"/>
      <c r="E15" s="83"/>
      <c r="F15" s="83"/>
      <c r="G15" s="83"/>
      <c r="H15" s="83"/>
      <c r="I15" s="83"/>
      <c r="J15" s="83"/>
      <c r="K15" s="84"/>
      <c r="L15" s="83"/>
      <c r="M15" s="83"/>
      <c r="N15" s="83"/>
      <c r="O15" s="79"/>
      <c r="P15" s="79"/>
      <c r="Q15" s="79"/>
      <c r="R15" s="75"/>
      <c r="S15" s="75"/>
    </row>
    <row r="16" spans="1:19" ht="14.25" customHeight="1">
      <c r="B16" s="80" t="s">
        <v>159</v>
      </c>
      <c r="C16" s="79"/>
      <c r="D16" s="79"/>
      <c r="E16" s="83">
        <v>2.6999001356985963</v>
      </c>
      <c r="F16" s="83">
        <v>2.7968539299784148</v>
      </c>
      <c r="G16" s="83" t="s">
        <v>101</v>
      </c>
      <c r="H16" s="83" t="s">
        <v>101</v>
      </c>
      <c r="I16" s="83" t="s">
        <v>101</v>
      </c>
      <c r="J16" s="83" t="s">
        <v>101</v>
      </c>
      <c r="K16" s="83" t="s">
        <v>101</v>
      </c>
      <c r="L16" s="83" t="s">
        <v>101</v>
      </c>
      <c r="M16" s="83" t="s">
        <v>101</v>
      </c>
      <c r="N16" s="83">
        <v>2.7139559289952686</v>
      </c>
      <c r="O16" s="79"/>
      <c r="P16" s="79"/>
      <c r="Q16" s="79"/>
      <c r="R16" s="75"/>
      <c r="S16" s="75"/>
    </row>
    <row r="17" spans="1:19">
      <c r="A17" s="81"/>
      <c r="B17" s="80" t="s">
        <v>89</v>
      </c>
      <c r="C17" s="80"/>
      <c r="D17" s="80"/>
      <c r="E17" s="83">
        <v>121.40807424028108</v>
      </c>
      <c r="F17" s="83">
        <v>42.105705666700395</v>
      </c>
      <c r="G17" s="83" t="s">
        <v>101</v>
      </c>
      <c r="H17" s="83" t="s">
        <v>101</v>
      </c>
      <c r="I17" s="83" t="s">
        <v>101</v>
      </c>
      <c r="J17" s="83" t="s">
        <v>101</v>
      </c>
      <c r="K17" s="83" t="s">
        <v>101</v>
      </c>
      <c r="L17" s="83" t="s">
        <v>101</v>
      </c>
      <c r="M17" s="83" t="s">
        <v>101</v>
      </c>
      <c r="N17" s="83">
        <v>94.747451376131693</v>
      </c>
      <c r="O17" s="80"/>
      <c r="P17" s="80"/>
      <c r="Q17" s="80"/>
      <c r="R17" s="80"/>
      <c r="S17" s="80"/>
    </row>
    <row r="18" spans="1:19">
      <c r="A18" s="81"/>
      <c r="B18" s="80" t="s">
        <v>90</v>
      </c>
      <c r="C18" s="80"/>
      <c r="D18" s="80"/>
      <c r="E18" s="83">
        <v>13.103125539520523</v>
      </c>
      <c r="F18" s="83">
        <v>7.6787483772833802</v>
      </c>
      <c r="G18" s="83" t="s">
        <v>101</v>
      </c>
      <c r="H18" s="83" t="s">
        <v>101</v>
      </c>
      <c r="I18" s="83" t="s">
        <v>101</v>
      </c>
      <c r="J18" s="83" t="s">
        <v>101</v>
      </c>
      <c r="K18" s="83" t="s">
        <v>101</v>
      </c>
      <c r="L18" s="83" t="s">
        <v>101</v>
      </c>
      <c r="M18" s="83" t="s">
        <v>101</v>
      </c>
      <c r="N18" s="83">
        <v>11.852240381478202</v>
      </c>
      <c r="O18" s="80"/>
      <c r="P18" s="80"/>
      <c r="Q18" s="80"/>
      <c r="R18" s="80"/>
      <c r="S18" s="80"/>
    </row>
    <row r="19" spans="1:19">
      <c r="A19" s="81"/>
      <c r="B19" s="80" t="s">
        <v>139</v>
      </c>
      <c r="C19" s="80"/>
      <c r="D19" s="80"/>
      <c r="E19" s="83">
        <v>11.826712131674194</v>
      </c>
      <c r="F19" s="83">
        <v>6.4943791243929274</v>
      </c>
      <c r="G19" s="83" t="s">
        <v>101</v>
      </c>
      <c r="H19" s="83" t="s">
        <v>101</v>
      </c>
      <c r="I19" s="83" t="s">
        <v>101</v>
      </c>
      <c r="J19" s="83" t="s">
        <v>101</v>
      </c>
      <c r="K19" s="83" t="s">
        <v>101</v>
      </c>
      <c r="L19" s="83" t="s">
        <v>101</v>
      </c>
      <c r="M19" s="83" t="s">
        <v>101</v>
      </c>
      <c r="N19" s="83">
        <v>10.534454187689192</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6.5365937652291652</v>
      </c>
      <c r="F21" s="83">
        <v>5.2278749246803065</v>
      </c>
      <c r="G21" s="83" t="s">
        <v>101</v>
      </c>
      <c r="H21" s="83" t="s">
        <v>101</v>
      </c>
      <c r="I21" s="83" t="s">
        <v>101</v>
      </c>
      <c r="J21" s="83" t="s">
        <v>101</v>
      </c>
      <c r="K21" s="83" t="s">
        <v>101</v>
      </c>
      <c r="L21" s="83" t="s">
        <v>101</v>
      </c>
      <c r="M21" s="83" t="s">
        <v>101</v>
      </c>
      <c r="N21" s="83">
        <v>6.3009349404206292</v>
      </c>
      <c r="O21" s="80"/>
      <c r="P21" s="80"/>
      <c r="Q21" s="80"/>
      <c r="R21" s="80"/>
      <c r="S21" s="80"/>
    </row>
    <row r="22" spans="1:19">
      <c r="A22" s="81"/>
      <c r="B22" s="80" t="s">
        <v>89</v>
      </c>
      <c r="C22" s="80"/>
      <c r="D22" s="80"/>
      <c r="E22" s="83">
        <v>230.37124752752845</v>
      </c>
      <c r="F22" s="83">
        <v>68.94960145429603</v>
      </c>
      <c r="G22" s="83" t="s">
        <v>101</v>
      </c>
      <c r="H22" s="83" t="s">
        <v>101</v>
      </c>
      <c r="I22" s="83" t="s">
        <v>101</v>
      </c>
      <c r="J22" s="83" t="s">
        <v>101</v>
      </c>
      <c r="K22" s="83" t="s">
        <v>101</v>
      </c>
      <c r="L22" s="83" t="s">
        <v>101</v>
      </c>
      <c r="M22" s="83" t="s">
        <v>101</v>
      </c>
      <c r="N22" s="83">
        <v>170.67393714973065</v>
      </c>
      <c r="O22" s="80"/>
      <c r="P22" s="80"/>
      <c r="Q22" s="80"/>
      <c r="R22" s="80"/>
      <c r="S22" s="80"/>
    </row>
    <row r="23" spans="1:19">
      <c r="A23" s="81"/>
      <c r="B23" s="80" t="s">
        <v>90</v>
      </c>
      <c r="C23" s="80"/>
      <c r="D23" s="80"/>
      <c r="E23" s="83">
        <v>20.732303078578092</v>
      </c>
      <c r="F23" s="83">
        <v>11.318280387130734</v>
      </c>
      <c r="G23" s="83" t="s">
        <v>101</v>
      </c>
      <c r="H23" s="83" t="s">
        <v>101</v>
      </c>
      <c r="I23" s="83" t="s">
        <v>101</v>
      </c>
      <c r="J23" s="83" t="s">
        <v>101</v>
      </c>
      <c r="K23" s="83" t="s">
        <v>101</v>
      </c>
      <c r="L23" s="83" t="s">
        <v>101</v>
      </c>
      <c r="M23" s="83" t="s">
        <v>101</v>
      </c>
      <c r="N23" s="83">
        <v>18.440745317994544</v>
      </c>
      <c r="O23" s="80"/>
      <c r="P23" s="80"/>
      <c r="Q23" s="80"/>
      <c r="R23" s="80"/>
      <c r="S23" s="80"/>
    </row>
    <row r="24" spans="1:19">
      <c r="A24" s="81"/>
      <c r="B24" s="80" t="s">
        <v>139</v>
      </c>
      <c r="C24" s="80"/>
      <c r="D24" s="80"/>
      <c r="E24" s="83">
        <v>19.020545559002954</v>
      </c>
      <c r="F24" s="83">
        <v>9.7223310736209658</v>
      </c>
      <c r="G24" s="83" t="s">
        <v>101</v>
      </c>
      <c r="H24" s="83" t="s">
        <v>101</v>
      </c>
      <c r="I24" s="83" t="s">
        <v>101</v>
      </c>
      <c r="J24" s="83" t="s">
        <v>101</v>
      </c>
      <c r="K24" s="83" t="s">
        <v>101</v>
      </c>
      <c r="L24" s="83" t="s">
        <v>101</v>
      </c>
      <c r="M24" s="83" t="s">
        <v>101</v>
      </c>
      <c r="N24" s="83">
        <v>16.642571408672758</v>
      </c>
      <c r="O24" s="80"/>
      <c r="P24" s="80"/>
      <c r="Q24" s="80"/>
      <c r="R24" s="80"/>
      <c r="S24" s="80"/>
    </row>
    <row r="25" spans="1:19" ht="21" customHeight="1">
      <c r="A25" s="76" t="s">
        <v>142</v>
      </c>
      <c r="B25" s="78"/>
      <c r="C25" s="78"/>
      <c r="D25" s="78"/>
      <c r="E25" s="84"/>
      <c r="F25" s="84"/>
      <c r="G25" s="84"/>
      <c r="H25" s="84"/>
      <c r="I25" s="84"/>
      <c r="J25" s="84"/>
      <c r="K25" s="84"/>
      <c r="L25" s="84"/>
      <c r="M25" s="84"/>
      <c r="N25" s="85"/>
      <c r="O25" s="75"/>
      <c r="P25" s="75"/>
      <c r="Q25" s="75"/>
      <c r="R25" s="75"/>
      <c r="S25" s="75"/>
    </row>
    <row r="26" spans="1:19">
      <c r="A26" s="76"/>
      <c r="B26" s="78" t="s">
        <v>91</v>
      </c>
      <c r="C26" s="78"/>
      <c r="D26" s="78"/>
      <c r="E26" s="84">
        <v>40148385.769999996</v>
      </c>
      <c r="F26" s="84">
        <v>6072813.6300000008</v>
      </c>
      <c r="G26" s="84" t="s">
        <v>101</v>
      </c>
      <c r="H26" s="84" t="s">
        <v>101</v>
      </c>
      <c r="I26" s="84" t="s">
        <v>101</v>
      </c>
      <c r="J26" s="84" t="s">
        <v>101</v>
      </c>
      <c r="K26" s="84" t="s">
        <v>101</v>
      </c>
      <c r="L26" s="84" t="s">
        <v>101</v>
      </c>
      <c r="M26" s="84" t="s">
        <v>101</v>
      </c>
      <c r="N26" s="84">
        <v>46221199.399999999</v>
      </c>
      <c r="O26" s="78"/>
      <c r="P26" s="78"/>
      <c r="Q26" s="78"/>
      <c r="R26" s="78"/>
      <c r="S26" s="78"/>
    </row>
    <row r="27" spans="1:19">
      <c r="A27" s="76"/>
      <c r="B27" s="78" t="s">
        <v>96</v>
      </c>
      <c r="C27" s="78"/>
      <c r="D27" s="78"/>
      <c r="E27" s="84">
        <v>15634150.52</v>
      </c>
      <c r="F27" s="84">
        <v>3470221.1</v>
      </c>
      <c r="G27" s="84" t="s">
        <v>101</v>
      </c>
      <c r="H27" s="84" t="s">
        <v>101</v>
      </c>
      <c r="I27" s="84" t="s">
        <v>101</v>
      </c>
      <c r="J27" s="84" t="s">
        <v>101</v>
      </c>
      <c r="K27" s="84" t="s">
        <v>101</v>
      </c>
      <c r="L27" s="84" t="s">
        <v>101</v>
      </c>
      <c r="M27" s="84" t="s">
        <v>101</v>
      </c>
      <c r="N27" s="84">
        <v>19104371.620000001</v>
      </c>
      <c r="O27" s="78"/>
      <c r="P27" s="78"/>
      <c r="Q27" s="78"/>
      <c r="R27" s="78"/>
      <c r="S27" s="78"/>
    </row>
    <row r="28" spans="1:19">
      <c r="A28" s="76"/>
      <c r="B28" s="78" t="s">
        <v>197</v>
      </c>
      <c r="C28" s="78"/>
      <c r="D28" s="78"/>
      <c r="E28" s="84">
        <v>23540409.140000001</v>
      </c>
      <c r="F28" s="84">
        <v>2288490.02</v>
      </c>
      <c r="G28" s="84" t="s">
        <v>101</v>
      </c>
      <c r="H28" s="84" t="s">
        <v>101</v>
      </c>
      <c r="I28" s="84" t="s">
        <v>101</v>
      </c>
      <c r="J28" s="84" t="s">
        <v>101</v>
      </c>
      <c r="K28" s="84" t="s">
        <v>101</v>
      </c>
      <c r="L28" s="84" t="s">
        <v>101</v>
      </c>
      <c r="M28" s="84" t="s">
        <v>101</v>
      </c>
      <c r="N28" s="84">
        <v>25828899.16</v>
      </c>
      <c r="O28" s="78"/>
      <c r="P28" s="78"/>
      <c r="Q28" s="78"/>
      <c r="R28" s="78"/>
      <c r="S28" s="78"/>
    </row>
    <row r="29" spans="1:19">
      <c r="A29" s="76"/>
      <c r="B29" s="78" t="s">
        <v>24</v>
      </c>
      <c r="C29" s="78"/>
      <c r="D29" s="78"/>
      <c r="E29" s="84">
        <v>341863.55</v>
      </c>
      <c r="F29" s="84">
        <v>28511.07</v>
      </c>
      <c r="G29" s="84" t="s">
        <v>101</v>
      </c>
      <c r="H29" s="84" t="s">
        <v>101</v>
      </c>
      <c r="I29" s="84" t="s">
        <v>101</v>
      </c>
      <c r="J29" s="84" t="s">
        <v>101</v>
      </c>
      <c r="K29" s="84" t="s">
        <v>101</v>
      </c>
      <c r="L29" s="84" t="s">
        <v>101</v>
      </c>
      <c r="M29" s="84" t="s">
        <v>101</v>
      </c>
      <c r="N29" s="84">
        <v>370374.62</v>
      </c>
      <c r="O29" s="78"/>
      <c r="P29" s="78"/>
      <c r="Q29" s="78"/>
      <c r="R29" s="78"/>
      <c r="S29" s="78"/>
    </row>
    <row r="30" spans="1:19">
      <c r="A30" s="76"/>
      <c r="B30" s="78" t="s">
        <v>97</v>
      </c>
      <c r="C30" s="78"/>
      <c r="D30" s="78"/>
      <c r="E30" s="84">
        <v>631962.56000000006</v>
      </c>
      <c r="F30" s="84">
        <v>285591.44</v>
      </c>
      <c r="G30" s="84" t="s">
        <v>101</v>
      </c>
      <c r="H30" s="84" t="s">
        <v>101</v>
      </c>
      <c r="I30" s="84" t="s">
        <v>101</v>
      </c>
      <c r="J30" s="84" t="s">
        <v>101</v>
      </c>
      <c r="K30" s="84" t="s">
        <v>101</v>
      </c>
      <c r="L30" s="84" t="s">
        <v>101</v>
      </c>
      <c r="M30" s="84" t="s">
        <v>101</v>
      </c>
      <c r="N30" s="84">
        <v>917554</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43746557.770439997</v>
      </c>
      <c r="F32" s="84">
        <v>7515159.29</v>
      </c>
      <c r="G32" s="84" t="s">
        <v>101</v>
      </c>
      <c r="H32" s="84" t="s">
        <v>101</v>
      </c>
      <c r="I32" s="84" t="s">
        <v>101</v>
      </c>
      <c r="J32" s="84" t="s">
        <v>101</v>
      </c>
      <c r="K32" s="84" t="s">
        <v>101</v>
      </c>
      <c r="L32" s="84" t="s">
        <v>101</v>
      </c>
      <c r="M32" s="84" t="s">
        <v>101</v>
      </c>
      <c r="N32" s="84">
        <v>51261717.060439996</v>
      </c>
      <c r="O32" s="78"/>
      <c r="P32" s="78"/>
      <c r="Q32" s="78"/>
      <c r="R32" s="78"/>
      <c r="S32" s="78"/>
    </row>
    <row r="33" spans="1:19">
      <c r="A33" s="76"/>
      <c r="B33" s="78" t="s">
        <v>96</v>
      </c>
      <c r="C33" s="78"/>
      <c r="D33" s="78"/>
      <c r="E33" s="84">
        <v>17603763.975000001</v>
      </c>
      <c r="F33" s="84">
        <v>4457771.8499999996</v>
      </c>
      <c r="G33" s="84" t="s">
        <v>101</v>
      </c>
      <c r="H33" s="84" t="s">
        <v>101</v>
      </c>
      <c r="I33" s="84" t="s">
        <v>101</v>
      </c>
      <c r="J33" s="84" t="s">
        <v>101</v>
      </c>
      <c r="K33" s="84" t="s">
        <v>101</v>
      </c>
      <c r="L33" s="84" t="s">
        <v>101</v>
      </c>
      <c r="M33" s="84" t="s">
        <v>101</v>
      </c>
      <c r="N33" s="84">
        <v>22061535.825000003</v>
      </c>
      <c r="O33" s="78"/>
      <c r="P33" s="78"/>
      <c r="Q33" s="78"/>
      <c r="R33" s="78"/>
      <c r="S33" s="78"/>
    </row>
    <row r="34" spans="1:19">
      <c r="A34" s="76"/>
      <c r="B34" s="78" t="s">
        <v>197</v>
      </c>
      <c r="C34" s="78"/>
      <c r="D34" s="78"/>
      <c r="E34" s="84">
        <v>25089748.769000001</v>
      </c>
      <c r="F34" s="84">
        <v>2688353.75</v>
      </c>
      <c r="G34" s="84" t="s">
        <v>101</v>
      </c>
      <c r="H34" s="84" t="s">
        <v>101</v>
      </c>
      <c r="I34" s="84" t="s">
        <v>101</v>
      </c>
      <c r="J34" s="84" t="s">
        <v>101</v>
      </c>
      <c r="K34" s="84" t="s">
        <v>101</v>
      </c>
      <c r="L34" s="84" t="s">
        <v>101</v>
      </c>
      <c r="M34" s="84" t="s">
        <v>101</v>
      </c>
      <c r="N34" s="84">
        <v>27778102.519000001</v>
      </c>
      <c r="O34" s="78"/>
      <c r="P34" s="78"/>
      <c r="Q34" s="78"/>
      <c r="R34" s="78"/>
      <c r="S34" s="78"/>
    </row>
    <row r="35" spans="1:19">
      <c r="A35" s="76"/>
      <c r="B35" s="78" t="s">
        <v>24</v>
      </c>
      <c r="C35" s="78"/>
      <c r="D35" s="78"/>
      <c r="E35" s="84">
        <v>369161.80226000003</v>
      </c>
      <c r="F35" s="84">
        <v>35121.99</v>
      </c>
      <c r="G35" s="84" t="s">
        <v>101</v>
      </c>
      <c r="H35" s="84" t="s">
        <v>101</v>
      </c>
      <c r="I35" s="84" t="s">
        <v>101</v>
      </c>
      <c r="J35" s="84" t="s">
        <v>101</v>
      </c>
      <c r="K35" s="84" t="s">
        <v>101</v>
      </c>
      <c r="L35" s="84" t="s">
        <v>101</v>
      </c>
      <c r="M35" s="84" t="s">
        <v>101</v>
      </c>
      <c r="N35" s="84">
        <v>404283.79226000002</v>
      </c>
      <c r="O35" s="78"/>
      <c r="P35" s="78"/>
      <c r="Q35" s="78"/>
      <c r="R35" s="78"/>
      <c r="S35" s="78"/>
    </row>
    <row r="36" spans="1:19">
      <c r="A36" s="76"/>
      <c r="B36" s="78" t="s">
        <v>97</v>
      </c>
      <c r="C36" s="78"/>
      <c r="D36" s="78"/>
      <c r="E36" s="84">
        <v>683883.22418000002</v>
      </c>
      <c r="F36" s="84">
        <v>333911.7</v>
      </c>
      <c r="G36" s="84" t="s">
        <v>101</v>
      </c>
      <c r="H36" s="84" t="s">
        <v>101</v>
      </c>
      <c r="I36" s="84" t="s">
        <v>101</v>
      </c>
      <c r="J36" s="84" t="s">
        <v>101</v>
      </c>
      <c r="K36" s="84" t="s">
        <v>101</v>
      </c>
      <c r="L36" s="84" t="s">
        <v>101</v>
      </c>
      <c r="M36" s="84" t="s">
        <v>101</v>
      </c>
      <c r="N36" s="84">
        <v>1017794.9241800001</v>
      </c>
      <c r="O36" s="78"/>
      <c r="P36" s="78"/>
      <c r="Q36" s="78"/>
      <c r="R36" s="78"/>
      <c r="S36" s="78"/>
    </row>
    <row r="37" spans="1:19" ht="21" customHeight="1">
      <c r="A37" s="76" t="s">
        <v>98</v>
      </c>
      <c r="C37" s="75"/>
      <c r="D37" s="75"/>
      <c r="E37" s="85"/>
      <c r="F37" s="85"/>
      <c r="G37" s="85"/>
      <c r="H37" s="85"/>
      <c r="I37" s="85"/>
      <c r="J37" s="85"/>
      <c r="K37" s="84"/>
      <c r="L37" s="85"/>
      <c r="M37" s="85"/>
      <c r="N37" s="84"/>
      <c r="O37" s="75"/>
      <c r="P37" s="75"/>
      <c r="Q37" s="75"/>
      <c r="R37" s="75"/>
      <c r="S37" s="75"/>
    </row>
    <row r="38" spans="1:19" ht="12.75" customHeight="1">
      <c r="A38" s="76"/>
      <c r="B38" s="75" t="s">
        <v>166</v>
      </c>
      <c r="C38" s="75"/>
      <c r="D38" s="75"/>
      <c r="E38" s="86">
        <v>435</v>
      </c>
      <c r="F38" s="86">
        <v>77</v>
      </c>
      <c r="G38" s="84" t="s">
        <v>101</v>
      </c>
      <c r="H38" s="84" t="s">
        <v>101</v>
      </c>
      <c r="I38" s="84" t="s">
        <v>101</v>
      </c>
      <c r="J38" s="84" t="s">
        <v>101</v>
      </c>
      <c r="K38" s="84" t="s">
        <v>101</v>
      </c>
      <c r="L38" s="84" t="s">
        <v>101</v>
      </c>
      <c r="M38" s="84" t="s">
        <v>101</v>
      </c>
      <c r="N38" s="86">
        <v>512</v>
      </c>
      <c r="O38" s="75"/>
      <c r="P38" s="75"/>
      <c r="Q38" s="75"/>
      <c r="R38" s="75"/>
      <c r="S38" s="75"/>
    </row>
    <row r="39" spans="1:19" ht="12.75" customHeight="1">
      <c r="B39" s="75" t="s">
        <v>167</v>
      </c>
      <c r="C39" s="80"/>
      <c r="D39" s="80"/>
      <c r="E39" s="86">
        <v>427</v>
      </c>
      <c r="F39" s="86">
        <v>75</v>
      </c>
      <c r="G39" s="84" t="s">
        <v>101</v>
      </c>
      <c r="H39" s="84" t="s">
        <v>101</v>
      </c>
      <c r="I39" s="84" t="s">
        <v>101</v>
      </c>
      <c r="J39" s="84" t="s">
        <v>101</v>
      </c>
      <c r="K39" s="84" t="s">
        <v>101</v>
      </c>
      <c r="L39" s="84" t="s">
        <v>101</v>
      </c>
      <c r="M39" s="84" t="s">
        <v>101</v>
      </c>
      <c r="N39" s="86">
        <v>502</v>
      </c>
      <c r="O39" s="80"/>
      <c r="P39" s="80"/>
      <c r="Q39" s="80"/>
      <c r="R39" s="75"/>
      <c r="S39" s="75"/>
    </row>
    <row r="40" spans="1:19">
      <c r="B40" s="75" t="s">
        <v>99</v>
      </c>
      <c r="E40" s="86">
        <v>408.33333333000002</v>
      </c>
      <c r="F40" s="86">
        <v>61.622222221999998</v>
      </c>
      <c r="G40" s="86" t="s">
        <v>101</v>
      </c>
      <c r="H40" s="86" t="s">
        <v>101</v>
      </c>
      <c r="I40" s="86" t="s">
        <v>101</v>
      </c>
      <c r="J40" s="86" t="s">
        <v>101</v>
      </c>
      <c r="K40" s="84" t="s">
        <v>101</v>
      </c>
      <c r="L40" s="86" t="s">
        <v>101</v>
      </c>
      <c r="M40" s="86" t="s">
        <v>101</v>
      </c>
      <c r="N40" s="86">
        <v>469.95555555200002</v>
      </c>
    </row>
    <row r="41" spans="1:19" ht="21" customHeight="1">
      <c r="A41" s="29" t="s">
        <v>104</v>
      </c>
      <c r="B41" s="75"/>
      <c r="K41" s="84"/>
      <c r="N41" s="86"/>
    </row>
    <row r="42" spans="1:19" ht="12.75" customHeight="1">
      <c r="B42" s="77" t="s">
        <v>140</v>
      </c>
      <c r="K42" s="84"/>
      <c r="N42" s="86"/>
    </row>
    <row r="43" spans="1:19">
      <c r="B43" s="75" t="s">
        <v>158</v>
      </c>
      <c r="E43" s="86">
        <v>158.15399775500001</v>
      </c>
      <c r="F43" s="86">
        <v>26.815844472999999</v>
      </c>
      <c r="G43" s="84" t="s">
        <v>101</v>
      </c>
      <c r="H43" s="84" t="s">
        <v>101</v>
      </c>
      <c r="I43" s="84" t="s">
        <v>101</v>
      </c>
      <c r="J43" s="84" t="s">
        <v>101</v>
      </c>
      <c r="K43" s="84" t="s">
        <v>101</v>
      </c>
      <c r="L43" s="84" t="s">
        <v>101</v>
      </c>
      <c r="M43" s="84" t="s">
        <v>101</v>
      </c>
      <c r="N43" s="86">
        <v>184.969842228</v>
      </c>
      <c r="O43" s="87"/>
    </row>
    <row r="44" spans="1:19">
      <c r="B44" s="75" t="s">
        <v>92</v>
      </c>
      <c r="E44" s="86">
        <v>3.5170642700000001</v>
      </c>
      <c r="F44" s="86">
        <v>1.7812312800000001</v>
      </c>
      <c r="G44" s="84" t="s">
        <v>101</v>
      </c>
      <c r="H44" s="84" t="s">
        <v>101</v>
      </c>
      <c r="I44" s="84" t="s">
        <v>101</v>
      </c>
      <c r="J44" s="84" t="s">
        <v>101</v>
      </c>
      <c r="K44" s="84" t="s">
        <v>101</v>
      </c>
      <c r="L44" s="84" t="s">
        <v>101</v>
      </c>
      <c r="M44" s="84" t="s">
        <v>101</v>
      </c>
      <c r="N44" s="86">
        <v>5.2982955500000006</v>
      </c>
      <c r="O44" s="87"/>
    </row>
    <row r="45" spans="1:19">
      <c r="B45" s="75" t="s">
        <v>93</v>
      </c>
      <c r="E45" s="86">
        <v>32.587644734999998</v>
      </c>
      <c r="F45" s="86">
        <v>9.76721678</v>
      </c>
      <c r="G45" s="84" t="s">
        <v>101</v>
      </c>
      <c r="H45" s="84" t="s">
        <v>101</v>
      </c>
      <c r="I45" s="84" t="s">
        <v>101</v>
      </c>
      <c r="J45" s="84" t="s">
        <v>101</v>
      </c>
      <c r="K45" s="84" t="s">
        <v>101</v>
      </c>
      <c r="L45" s="84" t="s">
        <v>101</v>
      </c>
      <c r="M45" s="84" t="s">
        <v>101</v>
      </c>
      <c r="N45" s="86">
        <v>42.354861514999996</v>
      </c>
      <c r="O45" s="87"/>
    </row>
    <row r="46" spans="1:19">
      <c r="B46" s="75" t="s">
        <v>160</v>
      </c>
      <c r="E46" s="86">
        <v>36.104709004999997</v>
      </c>
      <c r="F46" s="86">
        <v>11.54844806</v>
      </c>
      <c r="G46" s="84" t="s">
        <v>101</v>
      </c>
      <c r="H46" s="84" t="s">
        <v>101</v>
      </c>
      <c r="I46" s="84" t="s">
        <v>101</v>
      </c>
      <c r="J46" s="84" t="s">
        <v>101</v>
      </c>
      <c r="K46" s="84" t="s">
        <v>101</v>
      </c>
      <c r="L46" s="84" t="s">
        <v>101</v>
      </c>
      <c r="M46" s="84" t="s">
        <v>101</v>
      </c>
      <c r="N46" s="86">
        <v>47.653157064999995</v>
      </c>
      <c r="O46" s="87"/>
    </row>
    <row r="47" spans="1:19" ht="21" customHeight="1">
      <c r="B47" s="77" t="s">
        <v>141</v>
      </c>
      <c r="E47" s="86"/>
      <c r="F47" s="86"/>
      <c r="G47" s="87"/>
      <c r="H47" s="87"/>
      <c r="I47" s="87"/>
      <c r="J47" s="87"/>
      <c r="K47" s="84"/>
      <c r="L47" s="87"/>
      <c r="M47" s="87"/>
      <c r="N47" s="86"/>
      <c r="O47" s="87"/>
    </row>
    <row r="48" spans="1:19">
      <c r="B48" s="75" t="s">
        <v>158</v>
      </c>
      <c r="E48" s="86">
        <v>65.324542925000003</v>
      </c>
      <c r="F48" s="86">
        <v>14.346173365</v>
      </c>
      <c r="G48" s="84" t="s">
        <v>101</v>
      </c>
      <c r="H48" s="84" t="s">
        <v>101</v>
      </c>
      <c r="I48" s="84" t="s">
        <v>101</v>
      </c>
      <c r="J48" s="84" t="s">
        <v>101</v>
      </c>
      <c r="K48" s="84" t="s">
        <v>101</v>
      </c>
      <c r="L48" s="84" t="s">
        <v>101</v>
      </c>
      <c r="M48" s="84" t="s">
        <v>101</v>
      </c>
      <c r="N48" s="86">
        <v>79.670716290000001</v>
      </c>
      <c r="O48" s="87"/>
    </row>
    <row r="49" spans="1:15">
      <c r="B49" s="75" t="s">
        <v>92</v>
      </c>
      <c r="E49" s="86">
        <v>1.8535299199999999</v>
      </c>
      <c r="F49" s="86">
        <v>1.08775103</v>
      </c>
      <c r="G49" s="84" t="s">
        <v>101</v>
      </c>
      <c r="H49" s="84" t="s">
        <v>101</v>
      </c>
      <c r="I49" s="84" t="s">
        <v>101</v>
      </c>
      <c r="J49" s="84" t="s">
        <v>101</v>
      </c>
      <c r="K49" s="84" t="s">
        <v>101</v>
      </c>
      <c r="L49" s="84" t="s">
        <v>101</v>
      </c>
      <c r="M49" s="84" t="s">
        <v>101</v>
      </c>
      <c r="N49" s="86">
        <v>2.9412809499999999</v>
      </c>
      <c r="O49" s="87"/>
    </row>
    <row r="50" spans="1:15">
      <c r="B50" s="75" t="s">
        <v>93</v>
      </c>
      <c r="E50" s="86">
        <v>20.595878729999999</v>
      </c>
      <c r="F50" s="86">
        <v>6.6264483150000002</v>
      </c>
      <c r="G50" s="84" t="s">
        <v>101</v>
      </c>
      <c r="H50" s="84" t="s">
        <v>101</v>
      </c>
      <c r="I50" s="84" t="s">
        <v>101</v>
      </c>
      <c r="J50" s="84" t="s">
        <v>101</v>
      </c>
      <c r="K50" s="84" t="s">
        <v>101</v>
      </c>
      <c r="L50" s="84" t="s">
        <v>101</v>
      </c>
      <c r="M50" s="84" t="s">
        <v>101</v>
      </c>
      <c r="N50" s="86">
        <v>27.222327045</v>
      </c>
      <c r="O50" s="87"/>
    </row>
    <row r="51" spans="1:15">
      <c r="B51" s="75" t="s">
        <v>160</v>
      </c>
      <c r="E51" s="86">
        <v>22.449408649999999</v>
      </c>
      <c r="F51" s="86">
        <v>7.7141993449999999</v>
      </c>
      <c r="G51" s="84" t="s">
        <v>101</v>
      </c>
      <c r="H51" s="84" t="s">
        <v>101</v>
      </c>
      <c r="I51" s="84" t="s">
        <v>101</v>
      </c>
      <c r="J51" s="84" t="s">
        <v>101</v>
      </c>
      <c r="K51" s="84" t="s">
        <v>101</v>
      </c>
      <c r="L51" s="84" t="s">
        <v>101</v>
      </c>
      <c r="M51" s="84" t="s">
        <v>101</v>
      </c>
      <c r="N51" s="86">
        <v>30.163607995</v>
      </c>
      <c r="O51" s="87"/>
    </row>
    <row r="56" spans="1:15">
      <c r="A56" s="4" t="s">
        <v>161</v>
      </c>
    </row>
    <row r="57" spans="1:15">
      <c r="A57" s="4" t="s">
        <v>88</v>
      </c>
    </row>
    <row r="58" spans="1:15">
      <c r="A58" s="4" t="s">
        <v>225</v>
      </c>
    </row>
  </sheetData>
  <hyperlinks>
    <hyperlink ref="G1" location="Contenu!A1" display="retour" xr:uid="{00000000-0004-0000-16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tabColor theme="6" tint="0.39997558519241921"/>
    <pageSetUpPr fitToPage="1"/>
  </sheetPr>
  <dimension ref="A1:S59"/>
  <sheetViews>
    <sheetView zoomScale="87" zoomScaleNormal="87" workbookViewId="0">
      <pane ySplit="4" topLeftCell="A5" activePane="bottomLeft" state="frozen"/>
      <selection activeCell="C18" sqref="C18"/>
      <selection pane="bottomLeft" activeCell="L53" sqref="L53"/>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250</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13819.114359968968</v>
      </c>
      <c r="F6" s="84">
        <v>20394.724126428027</v>
      </c>
      <c r="G6" s="84">
        <v>15511.533630952383</v>
      </c>
      <c r="H6" s="84">
        <v>15229.844115226339</v>
      </c>
      <c r="I6" s="84">
        <v>11020.362459546926</v>
      </c>
      <c r="J6" s="84">
        <v>14318.722900523559</v>
      </c>
      <c r="K6" s="84">
        <v>18923.659722222223</v>
      </c>
      <c r="L6" s="84">
        <v>13073.693501148544</v>
      </c>
      <c r="M6" s="84" t="s">
        <v>101</v>
      </c>
      <c r="N6" s="84">
        <v>16085.158456078905</v>
      </c>
      <c r="O6" s="78"/>
      <c r="P6" s="78"/>
      <c r="Q6" s="78"/>
      <c r="R6" s="78"/>
      <c r="S6" s="78"/>
    </row>
    <row r="7" spans="1:19" ht="12.75" customHeight="1">
      <c r="A7" s="76"/>
      <c r="B7" s="75" t="s">
        <v>135</v>
      </c>
      <c r="C7" s="78"/>
      <c r="D7" s="78"/>
      <c r="E7" s="84">
        <v>22291.271055081459</v>
      </c>
      <c r="F7" s="84">
        <v>28300.0430571211</v>
      </c>
      <c r="G7" s="84">
        <v>18107.501775793651</v>
      </c>
      <c r="H7" s="84">
        <v>23837.287217078188</v>
      </c>
      <c r="I7" s="84">
        <v>12667.312621359224</v>
      </c>
      <c r="J7" s="84">
        <v>19325.118094240839</v>
      </c>
      <c r="K7" s="84">
        <v>27637.629340277777</v>
      </c>
      <c r="L7" s="84">
        <v>18705.531066232772</v>
      </c>
      <c r="M7" s="84" t="s">
        <v>101</v>
      </c>
      <c r="N7" s="84">
        <v>22269.459482440783</v>
      </c>
      <c r="O7" s="78"/>
      <c r="P7" s="78"/>
      <c r="Q7" s="78"/>
      <c r="R7" s="78"/>
      <c r="S7" s="78"/>
    </row>
    <row r="8" spans="1:19" ht="21" customHeight="1">
      <c r="A8" s="76"/>
      <c r="B8" s="75" t="s">
        <v>136</v>
      </c>
      <c r="C8" s="78"/>
      <c r="D8" s="78"/>
      <c r="E8" s="84">
        <v>17266.079233690918</v>
      </c>
      <c r="F8" s="84">
        <v>24288.217740650252</v>
      </c>
      <c r="G8" s="84">
        <v>20098.294380076386</v>
      </c>
      <c r="H8" s="84">
        <v>19968.850957499784</v>
      </c>
      <c r="I8" s="84">
        <v>18487.540604947022</v>
      </c>
      <c r="J8" s="84">
        <v>19073.123280028452</v>
      </c>
      <c r="K8" s="84">
        <v>25470.925830723932</v>
      </c>
      <c r="L8" s="84">
        <v>17770.604601389819</v>
      </c>
      <c r="M8" s="84" t="s">
        <v>101</v>
      </c>
      <c r="N8" s="84">
        <v>20901.844043300858</v>
      </c>
      <c r="O8" s="78"/>
      <c r="P8" s="78"/>
      <c r="Q8" s="78"/>
      <c r="R8" s="78"/>
      <c r="S8" s="78"/>
    </row>
    <row r="9" spans="1:19" ht="12.75" customHeight="1">
      <c r="A9" s="76"/>
      <c r="B9" s="75" t="s">
        <v>137</v>
      </c>
      <c r="C9" s="78"/>
      <c r="D9" s="78"/>
      <c r="E9" s="84">
        <v>27851.484706693009</v>
      </c>
      <c r="F9" s="84">
        <v>33702.716623189735</v>
      </c>
      <c r="G9" s="84">
        <v>23461.890347931512</v>
      </c>
      <c r="H9" s="84">
        <v>31254.636099200488</v>
      </c>
      <c r="I9" s="84">
        <v>21250.431399382898</v>
      </c>
      <c r="J9" s="84">
        <v>25741.845999344441</v>
      </c>
      <c r="K9" s="84">
        <v>37199.781511426838</v>
      </c>
      <c r="L9" s="84">
        <v>25425.760241957156</v>
      </c>
      <c r="M9" s="84" t="s">
        <v>101</v>
      </c>
      <c r="N9" s="84">
        <v>28938.028201685083</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14746.38292707525</v>
      </c>
      <c r="F11" s="84">
        <v>22920.194932216298</v>
      </c>
      <c r="G11" s="84">
        <v>17269.289239417987</v>
      </c>
      <c r="H11" s="84">
        <v>16303.457973251028</v>
      </c>
      <c r="I11" s="84">
        <v>13107.444012944983</v>
      </c>
      <c r="J11" s="84">
        <v>16489.749057591624</v>
      </c>
      <c r="K11" s="84">
        <v>21097.636284722223</v>
      </c>
      <c r="L11" s="84">
        <v>14165.166066232772</v>
      </c>
      <c r="M11" s="84" t="s">
        <v>101</v>
      </c>
      <c r="N11" s="84">
        <v>17867.888107797953</v>
      </c>
      <c r="O11" s="78"/>
      <c r="P11" s="78"/>
      <c r="Q11" s="78"/>
      <c r="R11" s="78"/>
      <c r="S11" s="78"/>
    </row>
    <row r="12" spans="1:19" ht="12.75" customHeight="1">
      <c r="A12" s="76"/>
      <c r="B12" s="75" t="s">
        <v>135</v>
      </c>
      <c r="C12" s="78"/>
      <c r="D12" s="78"/>
      <c r="E12" s="84">
        <v>23518.366588052751</v>
      </c>
      <c r="F12" s="84">
        <v>31517.895504950491</v>
      </c>
      <c r="G12" s="84">
        <v>20163.515631613755</v>
      </c>
      <c r="H12" s="84">
        <v>25441.604238683129</v>
      </c>
      <c r="I12" s="84">
        <v>14865.24142394822</v>
      </c>
      <c r="J12" s="84">
        <v>21759.749130890053</v>
      </c>
      <c r="K12" s="84">
        <v>30927.624131944445</v>
      </c>
      <c r="L12" s="84">
        <v>20432.807199464012</v>
      </c>
      <c r="M12" s="84" t="s">
        <v>101</v>
      </c>
      <c r="N12" s="84">
        <v>24600.427443174485</v>
      </c>
      <c r="O12" s="78"/>
      <c r="P12" s="78"/>
      <c r="Q12" s="78"/>
      <c r="R12" s="78"/>
      <c r="S12" s="78"/>
    </row>
    <row r="13" spans="1:19" ht="21" customHeight="1">
      <c r="A13" s="76"/>
      <c r="B13" s="75" t="s">
        <v>136</v>
      </c>
      <c r="C13" s="78"/>
      <c r="D13" s="78"/>
      <c r="E13" s="84">
        <v>18424.640638823112</v>
      </c>
      <c r="F13" s="84">
        <v>27295.818355809148</v>
      </c>
      <c r="G13" s="84">
        <v>22375.818350799516</v>
      </c>
      <c r="H13" s="84">
        <v>21376.536745653553</v>
      </c>
      <c r="I13" s="84">
        <v>21988.78705722286</v>
      </c>
      <c r="J13" s="84">
        <v>21965.018725285758</v>
      </c>
      <c r="K13" s="84">
        <v>28397.061503949153</v>
      </c>
      <c r="L13" s="84">
        <v>19254.204273179017</v>
      </c>
      <c r="M13" s="84" t="s">
        <v>101</v>
      </c>
      <c r="N13" s="84">
        <v>23218.410414303402</v>
      </c>
      <c r="O13" s="78"/>
      <c r="P13" s="78"/>
      <c r="Q13" s="78"/>
      <c r="R13" s="78"/>
      <c r="S13" s="78"/>
    </row>
    <row r="14" spans="1:19">
      <c r="A14" s="76"/>
      <c r="B14" s="75" t="s">
        <v>137</v>
      </c>
      <c r="C14" s="78"/>
      <c r="D14" s="78"/>
      <c r="E14" s="84">
        <v>29384.660288549767</v>
      </c>
      <c r="F14" s="84">
        <v>37534.879315152226</v>
      </c>
      <c r="G14" s="84">
        <v>26125.867534644498</v>
      </c>
      <c r="H14" s="84">
        <v>33358.161732859466</v>
      </c>
      <c r="I14" s="84">
        <v>24937.632989512564</v>
      </c>
      <c r="J14" s="84">
        <v>28984.873902461139</v>
      </c>
      <c r="K14" s="84">
        <v>41628.0588400243</v>
      </c>
      <c r="L14" s="84">
        <v>27773.584993881574</v>
      </c>
      <c r="M14" s="84" t="s">
        <v>101</v>
      </c>
      <c r="N14" s="84">
        <v>31967.002328251681</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83">
        <v>9.1694153484509204</v>
      </c>
      <c r="F16" s="83">
        <v>10.287158004643892</v>
      </c>
      <c r="G16" s="83">
        <v>14.242836548444593</v>
      </c>
      <c r="H16" s="83">
        <v>8.4868314364373401</v>
      </c>
      <c r="I16" s="83">
        <v>20.370070881350394</v>
      </c>
      <c r="J16" s="83">
        <v>12.656141850538701</v>
      </c>
      <c r="K16" s="83">
        <v>8.0071092894179277</v>
      </c>
      <c r="L16" s="83">
        <v>13.499496058382881</v>
      </c>
      <c r="M16" s="83" t="s">
        <v>101</v>
      </c>
      <c r="N16" s="83">
        <v>11.406300952591765</v>
      </c>
      <c r="O16" s="79"/>
      <c r="P16" s="79"/>
      <c r="Q16" s="79"/>
      <c r="R16" s="75"/>
      <c r="S16" s="75"/>
    </row>
    <row r="17" spans="1:19">
      <c r="A17" s="81"/>
      <c r="B17" s="80" t="s">
        <v>89</v>
      </c>
      <c r="C17" s="80"/>
      <c r="D17" s="80"/>
      <c r="E17" s="83">
        <v>84.077040222451146</v>
      </c>
      <c r="F17" s="83">
        <v>144.36687012175324</v>
      </c>
      <c r="G17" s="83">
        <v>42.731516746006129</v>
      </c>
      <c r="H17" s="83">
        <v>74.949318874432947</v>
      </c>
      <c r="I17" s="83">
        <v>99.463437117232544</v>
      </c>
      <c r="J17" s="83">
        <v>96.839762916101492</v>
      </c>
      <c r="K17" s="83">
        <v>52.184492551240339</v>
      </c>
      <c r="L17" s="83">
        <v>70.12134707677005</v>
      </c>
      <c r="M17" s="83" t="s">
        <v>101</v>
      </c>
      <c r="N17" s="83">
        <v>77.636898170191202</v>
      </c>
      <c r="O17" s="80"/>
      <c r="P17" s="80"/>
      <c r="Q17" s="80"/>
      <c r="R17" s="80"/>
      <c r="S17" s="80"/>
    </row>
    <row r="18" spans="1:19">
      <c r="A18" s="81"/>
      <c r="B18" s="80" t="s">
        <v>90</v>
      </c>
      <c r="C18" s="80"/>
      <c r="D18" s="80"/>
      <c r="E18" s="83">
        <v>15.011784439742687</v>
      </c>
      <c r="F18" s="83">
        <v>19.348065583890879</v>
      </c>
      <c r="G18" s="83">
        <v>28.910991546095946</v>
      </c>
      <c r="H18" s="83">
        <v>12.112706449293503</v>
      </c>
      <c r="I18" s="83">
        <v>34.672332555428966</v>
      </c>
      <c r="J18" s="83">
        <v>18.420843501453291</v>
      </c>
      <c r="K18" s="83">
        <v>14.320133900110713</v>
      </c>
      <c r="L18" s="83">
        <v>31.006225147244091</v>
      </c>
      <c r="M18" s="83" t="s">
        <v>101</v>
      </c>
      <c r="N18" s="83">
        <v>20.952150780634042</v>
      </c>
      <c r="O18" s="80"/>
      <c r="P18" s="80"/>
      <c r="Q18" s="80"/>
      <c r="R18" s="80"/>
      <c r="S18" s="80"/>
    </row>
    <row r="19" spans="1:19">
      <c r="A19" s="81"/>
      <c r="B19" s="80" t="s">
        <v>139</v>
      </c>
      <c r="C19" s="80"/>
      <c r="D19" s="80"/>
      <c r="E19" s="83">
        <v>12.737525230053205</v>
      </c>
      <c r="F19" s="83">
        <v>17.06148348174467</v>
      </c>
      <c r="G19" s="83">
        <v>17.244099192599503</v>
      </c>
      <c r="H19" s="83">
        <v>10.427498036311954</v>
      </c>
      <c r="I19" s="83">
        <v>25.709990536085588</v>
      </c>
      <c r="J19" s="83">
        <v>15.476841332353541</v>
      </c>
      <c r="K19" s="83">
        <v>11.236645639829927</v>
      </c>
      <c r="L19" s="83">
        <v>21.499559687581279</v>
      </c>
      <c r="M19" s="83" t="s">
        <v>101</v>
      </c>
      <c r="N19" s="83">
        <v>16.499398400870373</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21.765933902725745</v>
      </c>
      <c r="F21" s="83">
        <v>18.533974217157532</v>
      </c>
      <c r="G21" s="83">
        <v>21.306661584917396</v>
      </c>
      <c r="H21" s="83">
        <v>20.395136290369006</v>
      </c>
      <c r="I21" s="83">
        <v>33.166278414708877</v>
      </c>
      <c r="J21" s="83">
        <v>26.854403493794003</v>
      </c>
      <c r="K21" s="83">
        <v>15.102404691232639</v>
      </c>
      <c r="L21" s="83">
        <v>30.090967911317634</v>
      </c>
      <c r="M21" s="83" t="s">
        <v>101</v>
      </c>
      <c r="N21" s="83">
        <v>22.079727777074396</v>
      </c>
      <c r="O21" s="80"/>
      <c r="P21" s="80"/>
      <c r="Q21" s="80"/>
      <c r="R21" s="80"/>
      <c r="S21" s="80"/>
    </row>
    <row r="22" spans="1:19">
      <c r="A22" s="81"/>
      <c r="B22" s="80" t="s">
        <v>89</v>
      </c>
      <c r="C22" s="80"/>
      <c r="D22" s="80"/>
      <c r="E22" s="83">
        <v>160.94749673960047</v>
      </c>
      <c r="F22" s="83">
        <v>248.81239630839318</v>
      </c>
      <c r="G22" s="83">
        <v>65.973536280828924</v>
      </c>
      <c r="H22" s="83">
        <v>236.61308841194472</v>
      </c>
      <c r="I22" s="83">
        <v>194.8262697457244</v>
      </c>
      <c r="J22" s="83">
        <v>175.96602130400538</v>
      </c>
      <c r="K22" s="83">
        <v>98.172684384914788</v>
      </c>
      <c r="L22" s="83">
        <v>160.34377589160732</v>
      </c>
      <c r="M22" s="83" t="s">
        <v>101</v>
      </c>
      <c r="N22" s="83">
        <v>148.49599462596848</v>
      </c>
      <c r="O22" s="80"/>
      <c r="P22" s="80"/>
      <c r="Q22" s="80"/>
      <c r="R22" s="80"/>
      <c r="S22" s="80"/>
    </row>
    <row r="23" spans="1:19">
      <c r="A23" s="81"/>
      <c r="B23" s="80" t="s">
        <v>90</v>
      </c>
      <c r="C23" s="80"/>
      <c r="D23" s="80"/>
      <c r="E23" s="83">
        <v>27.493318229444203</v>
      </c>
      <c r="F23" s="83">
        <v>27.085243903420295</v>
      </c>
      <c r="G23" s="83">
        <v>36.340399629965731</v>
      </c>
      <c r="H23" s="83">
        <v>23.363453696139313</v>
      </c>
      <c r="I23" s="83">
        <v>51.266762765095223</v>
      </c>
      <c r="J23" s="83">
        <v>33.891944009865433</v>
      </c>
      <c r="K23" s="83">
        <v>23.332805430028273</v>
      </c>
      <c r="L23" s="83">
        <v>52.918868235840016</v>
      </c>
      <c r="M23" s="83" t="s">
        <v>101</v>
      </c>
      <c r="N23" s="83">
        <v>32.771928116942206</v>
      </c>
      <c r="O23" s="80"/>
      <c r="P23" s="80"/>
      <c r="Q23" s="80"/>
      <c r="R23" s="80"/>
      <c r="S23" s="80"/>
    </row>
    <row r="24" spans="1:19">
      <c r="A24" s="81"/>
      <c r="B24" s="80" t="s">
        <v>139</v>
      </c>
      <c r="C24" s="80"/>
      <c r="D24" s="80"/>
      <c r="E24" s="83">
        <v>23.482071794378324</v>
      </c>
      <c r="F24" s="83">
        <v>24.426248934327571</v>
      </c>
      <c r="G24" s="83">
        <v>23.432826155155439</v>
      </c>
      <c r="H24" s="83">
        <v>21.26383746082255</v>
      </c>
      <c r="I24" s="83">
        <v>40.586732787826357</v>
      </c>
      <c r="J24" s="83">
        <v>28.418414010420946</v>
      </c>
      <c r="K24" s="83">
        <v>18.852186405614425</v>
      </c>
      <c r="L24" s="83">
        <v>39.787611110055458</v>
      </c>
      <c r="M24" s="83" t="s">
        <v>101</v>
      </c>
      <c r="N24" s="83">
        <v>26.847000770446037</v>
      </c>
      <c r="O24" s="80"/>
      <c r="P24" s="80"/>
      <c r="Q24" s="80"/>
      <c r="R24" s="80"/>
      <c r="S24" s="80"/>
    </row>
    <row r="25" spans="1:19" ht="21" customHeight="1">
      <c r="A25" s="76" t="s">
        <v>142</v>
      </c>
      <c r="B25" s="78"/>
      <c r="C25" s="78"/>
      <c r="D25" s="78"/>
      <c r="E25" s="84"/>
      <c r="F25" s="84"/>
      <c r="G25" s="84"/>
      <c r="H25" s="84"/>
      <c r="I25" s="84"/>
      <c r="J25" s="84"/>
      <c r="K25" s="84"/>
      <c r="L25" s="84"/>
      <c r="M25" s="84"/>
      <c r="N25" s="85"/>
      <c r="O25" s="75"/>
      <c r="P25" s="75"/>
      <c r="Q25" s="75"/>
      <c r="R25" s="75"/>
      <c r="S25" s="75"/>
    </row>
    <row r="26" spans="1:19">
      <c r="A26" s="76"/>
      <c r="B26" s="78" t="s">
        <v>91</v>
      </c>
      <c r="C26" s="78"/>
      <c r="D26" s="78"/>
      <c r="E26" s="84">
        <v>37422001.800000004</v>
      </c>
      <c r="F26" s="84">
        <v>208595013.00000003</v>
      </c>
      <c r="G26" s="84">
        <v>71128043.939999998</v>
      </c>
      <c r="H26" s="84">
        <v>66392829.399999999</v>
      </c>
      <c r="I26" s="84">
        <v>26696607</v>
      </c>
      <c r="J26" s="84">
        <v>23400855.010000002</v>
      </c>
      <c r="K26" s="84">
        <v>37786490</v>
      </c>
      <c r="L26" s="84">
        <v>122428170.52999999</v>
      </c>
      <c r="M26" s="84" t="s">
        <v>101</v>
      </c>
      <c r="N26" s="84">
        <v>593850010.67999995</v>
      </c>
      <c r="O26" s="78"/>
      <c r="P26" s="78"/>
      <c r="Q26" s="78"/>
      <c r="R26" s="78"/>
      <c r="S26" s="78"/>
    </row>
    <row r="27" spans="1:19">
      <c r="A27" s="76"/>
      <c r="B27" s="78" t="s">
        <v>96</v>
      </c>
      <c r="C27" s="78"/>
      <c r="D27" s="78"/>
      <c r="E27" s="84">
        <v>17812838.41</v>
      </c>
      <c r="F27" s="84">
        <v>133891363.89</v>
      </c>
      <c r="G27" s="84">
        <v>46906877.700000003</v>
      </c>
      <c r="H27" s="84">
        <v>29606816.960000001</v>
      </c>
      <c r="I27" s="84">
        <v>17026460</v>
      </c>
      <c r="J27" s="84">
        <v>13674380.369999999</v>
      </c>
      <c r="K27" s="84">
        <v>21800056</v>
      </c>
      <c r="L27" s="84">
        <v>68296974.849999994</v>
      </c>
      <c r="M27" s="84" t="s">
        <v>101</v>
      </c>
      <c r="N27" s="84">
        <v>349015768.18000007</v>
      </c>
      <c r="O27" s="78"/>
      <c r="P27" s="78"/>
      <c r="Q27" s="78"/>
      <c r="R27" s="78"/>
      <c r="S27" s="78"/>
    </row>
    <row r="28" spans="1:19">
      <c r="A28" s="76"/>
      <c r="B28" s="78" t="s">
        <v>197</v>
      </c>
      <c r="C28" s="78"/>
      <c r="D28" s="78"/>
      <c r="E28" s="84">
        <v>10920609.98</v>
      </c>
      <c r="F28" s="84">
        <v>51898418.780000001</v>
      </c>
      <c r="G28" s="84">
        <v>7850207.6699999999</v>
      </c>
      <c r="H28" s="84">
        <v>16732869.390000001</v>
      </c>
      <c r="I28" s="84">
        <v>2544538</v>
      </c>
      <c r="J28" s="84">
        <v>4781107.41</v>
      </c>
      <c r="K28" s="84">
        <v>10038493</v>
      </c>
      <c r="L28" s="84">
        <v>29420719.440000001</v>
      </c>
      <c r="M28" s="84" t="s">
        <v>101</v>
      </c>
      <c r="N28" s="84">
        <v>134186963.67</v>
      </c>
      <c r="O28" s="78"/>
      <c r="P28" s="78"/>
      <c r="Q28" s="78"/>
      <c r="R28" s="78"/>
      <c r="S28" s="78"/>
    </row>
    <row r="29" spans="1:19">
      <c r="A29" s="76"/>
      <c r="B29" s="78" t="s">
        <v>24</v>
      </c>
      <c r="C29" s="78"/>
      <c r="D29" s="78"/>
      <c r="E29" s="84">
        <v>7755978.3200000003</v>
      </c>
      <c r="F29" s="84">
        <v>12708697.15</v>
      </c>
      <c r="G29" s="84">
        <v>15582354.630000001</v>
      </c>
      <c r="H29" s="84">
        <v>18189303.609999999</v>
      </c>
      <c r="I29" s="84">
        <v>6498666</v>
      </c>
      <c r="J29" s="84">
        <v>2657130.91</v>
      </c>
      <c r="K29" s="84">
        <v>4960597</v>
      </c>
      <c r="L29" s="84">
        <v>21760101.170000002</v>
      </c>
      <c r="M29" s="84" t="s">
        <v>101</v>
      </c>
      <c r="N29" s="84">
        <v>90112828.790000007</v>
      </c>
      <c r="O29" s="78"/>
      <c r="P29" s="78"/>
      <c r="Q29" s="78"/>
      <c r="R29" s="78"/>
      <c r="S29" s="78"/>
    </row>
    <row r="30" spans="1:19">
      <c r="A30" s="76"/>
      <c r="B30" s="78" t="s">
        <v>97</v>
      </c>
      <c r="C30" s="78"/>
      <c r="D30" s="78"/>
      <c r="E30" s="84">
        <v>932575.09</v>
      </c>
      <c r="F30" s="84">
        <v>10096533.18</v>
      </c>
      <c r="G30" s="84">
        <v>788603.94</v>
      </c>
      <c r="H30" s="84">
        <v>1863839.44</v>
      </c>
      <c r="I30" s="84">
        <v>626943</v>
      </c>
      <c r="J30" s="84">
        <v>2288236.3199999998</v>
      </c>
      <c r="K30" s="84">
        <v>987344</v>
      </c>
      <c r="L30" s="84">
        <v>2950375.07</v>
      </c>
      <c r="M30" s="84" t="s">
        <v>101</v>
      </c>
      <c r="N30" s="84">
        <v>20534450.039999999</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39594677.800009996</v>
      </c>
      <c r="F32" s="84">
        <v>231432101.36999997</v>
      </c>
      <c r="G32" s="84">
        <v>79079309.739999995</v>
      </c>
      <c r="H32" s="84">
        <v>70594546.400000006</v>
      </c>
      <c r="I32" s="84">
        <v>31994567</v>
      </c>
      <c r="J32" s="84">
        <v>26218851.350000001</v>
      </c>
      <c r="K32" s="84">
        <v>42323432</v>
      </c>
      <c r="L32" s="84">
        <v>133764702.52</v>
      </c>
      <c r="M32" s="84" t="s">
        <v>101</v>
      </c>
      <c r="N32" s="84">
        <v>655002188.18000996</v>
      </c>
      <c r="O32" s="78"/>
      <c r="P32" s="78"/>
      <c r="Q32" s="78"/>
      <c r="R32" s="78"/>
      <c r="S32" s="78"/>
    </row>
    <row r="33" spans="1:19">
      <c r="A33" s="76"/>
      <c r="B33" s="78" t="s">
        <v>96</v>
      </c>
      <c r="C33" s="78"/>
      <c r="D33" s="78"/>
      <c r="E33" s="84">
        <v>19008087.592999998</v>
      </c>
      <c r="F33" s="84">
        <v>150471079.72999999</v>
      </c>
      <c r="G33" s="84">
        <v>52222330.659999996</v>
      </c>
      <c r="H33" s="84">
        <v>31693922.300000001</v>
      </c>
      <c r="I33" s="84">
        <v>20251001</v>
      </c>
      <c r="J33" s="84">
        <v>15747710.35</v>
      </c>
      <c r="K33" s="84">
        <v>24304477</v>
      </c>
      <c r="L33" s="84">
        <v>73998827.530000001</v>
      </c>
      <c r="M33" s="84" t="s">
        <v>101</v>
      </c>
      <c r="N33" s="84">
        <v>387697436.16299999</v>
      </c>
      <c r="O33" s="78"/>
      <c r="P33" s="78"/>
      <c r="Q33" s="78"/>
      <c r="R33" s="78"/>
      <c r="S33" s="78"/>
    </row>
    <row r="34" spans="1:19">
      <c r="A34" s="76"/>
      <c r="B34" s="78" t="s">
        <v>197</v>
      </c>
      <c r="C34" s="78"/>
      <c r="D34" s="78"/>
      <c r="E34" s="84">
        <v>11307086.938999999</v>
      </c>
      <c r="F34" s="84">
        <v>56443904.259999998</v>
      </c>
      <c r="G34" s="84">
        <v>8752140.6099999994</v>
      </c>
      <c r="H34" s="84">
        <v>17764556.34</v>
      </c>
      <c r="I34" s="84">
        <v>2715797</v>
      </c>
      <c r="J34" s="84">
        <v>5032850.07</v>
      </c>
      <c r="K34" s="84">
        <v>11324146</v>
      </c>
      <c r="L34" s="84">
        <v>32742157.280000001</v>
      </c>
      <c r="M34" s="84" t="s">
        <v>101</v>
      </c>
      <c r="N34" s="84">
        <v>146082638.49900001</v>
      </c>
      <c r="O34" s="78"/>
      <c r="P34" s="78"/>
      <c r="Q34" s="78"/>
      <c r="R34" s="78"/>
      <c r="S34" s="78"/>
    </row>
    <row r="35" spans="1:19">
      <c r="A35" s="76"/>
      <c r="B35" s="78" t="s">
        <v>24</v>
      </c>
      <c r="C35" s="78"/>
      <c r="D35" s="78"/>
      <c r="E35" s="84">
        <v>8313658.1964999996</v>
      </c>
      <c r="F35" s="84">
        <v>13926486.560000001</v>
      </c>
      <c r="G35" s="84">
        <v>17241162.879999999</v>
      </c>
      <c r="H35" s="84">
        <v>19126573.609999999</v>
      </c>
      <c r="I35" s="84">
        <v>8342949</v>
      </c>
      <c r="J35" s="84">
        <v>3007682.29</v>
      </c>
      <c r="K35" s="84">
        <v>5573697</v>
      </c>
      <c r="L35" s="84">
        <v>23801928.789999999</v>
      </c>
      <c r="M35" s="84" t="s">
        <v>101</v>
      </c>
      <c r="N35" s="84">
        <v>99334138.326499999</v>
      </c>
      <c r="O35" s="78"/>
      <c r="P35" s="78"/>
      <c r="Q35" s="78"/>
      <c r="R35" s="78"/>
      <c r="S35" s="78"/>
    </row>
    <row r="36" spans="1:19">
      <c r="A36" s="76"/>
      <c r="B36" s="78" t="s">
        <v>97</v>
      </c>
      <c r="C36" s="78"/>
      <c r="D36" s="78"/>
      <c r="E36" s="84">
        <v>965845.07151000004</v>
      </c>
      <c r="F36" s="84">
        <v>10590630.82</v>
      </c>
      <c r="G36" s="84">
        <v>863675.59</v>
      </c>
      <c r="H36" s="84">
        <v>2009494.15</v>
      </c>
      <c r="I36" s="84">
        <v>684820</v>
      </c>
      <c r="J36" s="84">
        <v>2430608.64</v>
      </c>
      <c r="K36" s="84">
        <v>1121112</v>
      </c>
      <c r="L36" s="84">
        <v>3221788.92</v>
      </c>
      <c r="M36" s="84" t="s">
        <v>101</v>
      </c>
      <c r="N36" s="84">
        <v>21887975.191509999</v>
      </c>
      <c r="O36" s="78"/>
      <c r="P36" s="78"/>
      <c r="Q36" s="78"/>
      <c r="R36" s="78"/>
      <c r="S36" s="78"/>
    </row>
    <row r="37" spans="1:19" ht="21" customHeight="1">
      <c r="A37" s="76" t="s">
        <v>98</v>
      </c>
      <c r="C37" s="75"/>
      <c r="D37" s="75"/>
      <c r="E37" s="85"/>
      <c r="F37" s="85"/>
      <c r="G37" s="84"/>
      <c r="H37" s="84"/>
      <c r="I37" s="84"/>
      <c r="J37" s="84"/>
      <c r="K37" s="84"/>
      <c r="L37" s="84"/>
      <c r="M37" s="84"/>
      <c r="N37" s="84"/>
      <c r="O37" s="75"/>
      <c r="P37" s="75"/>
      <c r="Q37" s="75"/>
      <c r="R37" s="75"/>
      <c r="S37" s="75"/>
    </row>
    <row r="38" spans="1:19" ht="12.75" customHeight="1">
      <c r="A38" s="76"/>
      <c r="B38" s="75" t="s">
        <v>166</v>
      </c>
      <c r="C38" s="75"/>
      <c r="D38" s="75"/>
      <c r="E38" s="86">
        <v>1307</v>
      </c>
      <c r="F38" s="86">
        <v>6745</v>
      </c>
      <c r="G38" s="86">
        <v>3085</v>
      </c>
      <c r="H38" s="86">
        <v>1982</v>
      </c>
      <c r="I38" s="86">
        <v>1592</v>
      </c>
      <c r="J38" s="86">
        <v>964</v>
      </c>
      <c r="K38" s="86">
        <v>1181</v>
      </c>
      <c r="L38" s="86">
        <v>5326</v>
      </c>
      <c r="M38" s="86" t="s">
        <v>101</v>
      </c>
      <c r="N38" s="84">
        <v>22182</v>
      </c>
      <c r="O38" s="75"/>
      <c r="P38" s="75"/>
      <c r="Q38" s="75"/>
      <c r="R38" s="75"/>
      <c r="S38" s="75"/>
    </row>
    <row r="39" spans="1:19" ht="12.75" customHeight="1">
      <c r="B39" s="75" t="s">
        <v>167</v>
      </c>
      <c r="C39" s="80"/>
      <c r="D39" s="80"/>
      <c r="E39" s="86">
        <v>1289</v>
      </c>
      <c r="F39" s="86">
        <v>6565</v>
      </c>
      <c r="G39" s="86">
        <v>3024</v>
      </c>
      <c r="H39" s="86">
        <v>1944</v>
      </c>
      <c r="I39" s="86">
        <v>1545</v>
      </c>
      <c r="J39" s="86">
        <v>955</v>
      </c>
      <c r="K39" s="86">
        <v>1152</v>
      </c>
      <c r="L39" s="86">
        <v>5224</v>
      </c>
      <c r="M39" s="86" t="s">
        <v>101</v>
      </c>
      <c r="N39" s="84">
        <v>21698</v>
      </c>
      <c r="O39" s="80"/>
      <c r="P39" s="80"/>
      <c r="Q39" s="80"/>
      <c r="R39" s="75"/>
      <c r="S39" s="75"/>
    </row>
    <row r="40" spans="1:19">
      <c r="B40" s="75" t="s">
        <v>99</v>
      </c>
      <c r="E40" s="86">
        <v>1031.6666667</v>
      </c>
      <c r="F40" s="86">
        <v>5512.6055489</v>
      </c>
      <c r="G40" s="86">
        <v>2333.8735523</v>
      </c>
      <c r="H40" s="86">
        <v>1482.6500043999999</v>
      </c>
      <c r="I40" s="86">
        <v>920.96944443999996</v>
      </c>
      <c r="J40" s="86">
        <v>716.94500000000005</v>
      </c>
      <c r="K40" s="86">
        <v>855.88</v>
      </c>
      <c r="L40" s="86">
        <v>3843.2555550000002</v>
      </c>
      <c r="M40" s="86" t="s">
        <v>101</v>
      </c>
      <c r="N40" s="84">
        <v>16697.845771739998</v>
      </c>
    </row>
    <row r="41" spans="1:19" ht="21" customHeight="1">
      <c r="A41" s="29" t="s">
        <v>104</v>
      </c>
      <c r="B41" s="75"/>
      <c r="N41" s="84"/>
    </row>
    <row r="42" spans="1:19" ht="12.75" customHeight="1">
      <c r="B42" s="77" t="s">
        <v>140</v>
      </c>
      <c r="N42" s="84"/>
    </row>
    <row r="43" spans="1:19">
      <c r="B43" s="75" t="s">
        <v>158</v>
      </c>
      <c r="E43" s="86">
        <v>140.57602922499998</v>
      </c>
      <c r="F43" s="86">
        <v>638.17431374500006</v>
      </c>
      <c r="G43" s="86">
        <v>212.31725785199998</v>
      </c>
      <c r="H43" s="86">
        <v>229.06075306899999</v>
      </c>
      <c r="I43" s="86">
        <v>75.846569656</v>
      </c>
      <c r="J43" s="86">
        <v>75.45743491799999</v>
      </c>
      <c r="K43" s="86">
        <v>143.87214640900001</v>
      </c>
      <c r="L43" s="86">
        <v>386.97740844600003</v>
      </c>
      <c r="M43" s="86" t="s">
        <v>101</v>
      </c>
      <c r="N43" s="84">
        <v>1902.2819133199998</v>
      </c>
      <c r="O43" s="87"/>
    </row>
    <row r="44" spans="1:19">
      <c r="B44" s="75" t="s">
        <v>92</v>
      </c>
      <c r="E44" s="86">
        <v>15.331177175000001</v>
      </c>
      <c r="F44" s="86">
        <v>45.474422175000001</v>
      </c>
      <c r="G44" s="86">
        <v>70.767438889999994</v>
      </c>
      <c r="H44" s="86">
        <v>25.937527241000002</v>
      </c>
      <c r="I44" s="86">
        <v>15.53334617</v>
      </c>
      <c r="J44" s="86">
        <v>9.8616515699999994</v>
      </c>
      <c r="K44" s="86">
        <v>22.075523660000002</v>
      </c>
      <c r="L44" s="86">
        <v>74.499424465999994</v>
      </c>
      <c r="M44" s="86" t="s">
        <v>101</v>
      </c>
      <c r="N44" s="84">
        <v>279.48051134699995</v>
      </c>
      <c r="O44" s="87"/>
    </row>
    <row r="45" spans="1:19">
      <c r="B45" s="75" t="s">
        <v>93</v>
      </c>
      <c r="E45" s="86">
        <v>85.865874585</v>
      </c>
      <c r="F45" s="86">
        <v>339.31040659000001</v>
      </c>
      <c r="G45" s="86">
        <v>104.59689683000001</v>
      </c>
      <c r="H45" s="86">
        <v>160.49262055</v>
      </c>
      <c r="I45" s="86">
        <v>44.560024841999997</v>
      </c>
      <c r="J45" s="86">
        <v>51.843445709999997</v>
      </c>
      <c r="K45" s="86">
        <v>80.446175156999999</v>
      </c>
      <c r="L45" s="86">
        <v>168.4822959</v>
      </c>
      <c r="M45" s="86" t="s">
        <v>101</v>
      </c>
      <c r="N45" s="84">
        <v>1035.5977401639998</v>
      </c>
      <c r="O45" s="87"/>
    </row>
    <row r="46" spans="1:19">
      <c r="B46" s="75" t="s">
        <v>160</v>
      </c>
      <c r="E46" s="86">
        <v>101.19705175999999</v>
      </c>
      <c r="F46" s="86">
        <v>384.78482876500004</v>
      </c>
      <c r="G46" s="86">
        <v>175.36433571999999</v>
      </c>
      <c r="H46" s="86">
        <v>186.430147791</v>
      </c>
      <c r="I46" s="86">
        <v>60.093371011999999</v>
      </c>
      <c r="J46" s="86">
        <v>61.705097279999997</v>
      </c>
      <c r="K46" s="86">
        <v>102.521698817</v>
      </c>
      <c r="L46" s="86">
        <v>242.98172036599999</v>
      </c>
      <c r="M46" s="86" t="s">
        <v>101</v>
      </c>
      <c r="N46" s="84">
        <v>1315.078251511</v>
      </c>
      <c r="O46" s="87"/>
    </row>
    <row r="47" spans="1:19" ht="21" customHeight="1">
      <c r="B47" s="77" t="s">
        <v>141</v>
      </c>
      <c r="E47" s="86"/>
      <c r="F47" s="86"/>
      <c r="G47" s="86"/>
      <c r="H47" s="86"/>
      <c r="I47" s="86"/>
      <c r="J47" s="86"/>
      <c r="K47" s="86"/>
      <c r="L47" s="86"/>
      <c r="M47" s="86"/>
      <c r="N47" s="84"/>
      <c r="O47" s="87"/>
    </row>
    <row r="48" spans="1:19">
      <c r="B48" s="75" t="s">
        <v>158</v>
      </c>
      <c r="E48" s="86">
        <v>59.220982925000001</v>
      </c>
      <c r="F48" s="86">
        <v>354.21436994999999</v>
      </c>
      <c r="G48" s="86">
        <v>141.92744311200002</v>
      </c>
      <c r="H48" s="86">
        <v>95.316842816000005</v>
      </c>
      <c r="I48" s="86">
        <v>46.583459883000003</v>
      </c>
      <c r="J48" s="86">
        <v>35.562137889999995</v>
      </c>
      <c r="K48" s="86">
        <v>76.279243176999998</v>
      </c>
      <c r="L48" s="86">
        <v>173.60691139600002</v>
      </c>
      <c r="M48" s="86" t="s">
        <v>101</v>
      </c>
      <c r="N48" s="84">
        <v>982.71139114900006</v>
      </c>
      <c r="O48" s="87"/>
    </row>
    <row r="49" spans="1:15">
      <c r="B49" s="75" t="s">
        <v>92</v>
      </c>
      <c r="E49" s="86">
        <v>8.0088229149999997</v>
      </c>
      <c r="F49" s="86">
        <v>26.385341315000002</v>
      </c>
      <c r="G49" s="86">
        <v>45.836560695000003</v>
      </c>
      <c r="H49" s="86">
        <v>8.21594449</v>
      </c>
      <c r="I49" s="86">
        <v>7.9301420800000004</v>
      </c>
      <c r="J49" s="86">
        <v>5.4271841399999996</v>
      </c>
      <c r="K49" s="86">
        <v>11.73442498</v>
      </c>
      <c r="L49" s="86">
        <v>32.579998637000003</v>
      </c>
      <c r="M49" s="86" t="s">
        <v>101</v>
      </c>
      <c r="N49" s="84">
        <v>146.118419252</v>
      </c>
      <c r="O49" s="87"/>
    </row>
    <row r="50" spans="1:15">
      <c r="B50" s="75" t="s">
        <v>93</v>
      </c>
      <c r="E50" s="86">
        <v>46.884118870000002</v>
      </c>
      <c r="F50" s="86">
        <v>242.38290130999999</v>
      </c>
      <c r="G50" s="86">
        <v>83.213174065000004</v>
      </c>
      <c r="H50" s="86">
        <v>83.206876230000006</v>
      </c>
      <c r="I50" s="86">
        <v>30.136484471999999</v>
      </c>
      <c r="J50" s="86">
        <v>28.177787609999999</v>
      </c>
      <c r="K50" s="86">
        <v>49.372545596999998</v>
      </c>
      <c r="L50" s="86">
        <v>98.717152768999995</v>
      </c>
      <c r="M50" s="86" t="s">
        <v>101</v>
      </c>
      <c r="N50" s="84">
        <v>662.09104092300004</v>
      </c>
      <c r="O50" s="87"/>
    </row>
    <row r="51" spans="1:15">
      <c r="B51" s="75" t="s">
        <v>160</v>
      </c>
      <c r="E51" s="86">
        <v>54.892941785000005</v>
      </c>
      <c r="F51" s="86">
        <v>268.76824262499997</v>
      </c>
      <c r="G51" s="86">
        <v>129.04973476000001</v>
      </c>
      <c r="H51" s="86">
        <v>91.422820720000004</v>
      </c>
      <c r="I51" s="86">
        <v>38.066626552000002</v>
      </c>
      <c r="J51" s="86">
        <v>33.604971749999997</v>
      </c>
      <c r="K51" s="86">
        <v>61.106970576999998</v>
      </c>
      <c r="L51" s="86">
        <v>131.29715140600001</v>
      </c>
      <c r="M51" s="86" t="s">
        <v>101</v>
      </c>
      <c r="N51" s="84">
        <v>808.209460175</v>
      </c>
      <c r="O51" s="87"/>
    </row>
    <row r="54" spans="1:15">
      <c r="A54" s="4"/>
    </row>
    <row r="56" spans="1:15">
      <c r="A56" s="4" t="s">
        <v>161</v>
      </c>
    </row>
    <row r="57" spans="1:15">
      <c r="A57" s="4" t="s">
        <v>88</v>
      </c>
    </row>
    <row r="58" spans="1:15">
      <c r="A58" s="4" t="s">
        <v>225</v>
      </c>
    </row>
    <row r="59" spans="1:15">
      <c r="A59" s="5"/>
    </row>
  </sheetData>
  <hyperlinks>
    <hyperlink ref="G1" location="Contenu!A1" display="retour" xr:uid="{00000000-0004-0000-17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tabColor theme="6" tint="0.39997558519241921"/>
    <pageSetUpPr fitToPage="1"/>
  </sheetPr>
  <dimension ref="A1:S61"/>
  <sheetViews>
    <sheetView zoomScale="84" zoomScaleNormal="84" workbookViewId="0">
      <pane ySplit="4" topLeftCell="A5" activePane="bottomLeft" state="frozen"/>
      <selection activeCell="C18" sqref="C18"/>
      <selection pane="bottomLeft" activeCell="P47" sqref="P47"/>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251</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27713.043815789475</v>
      </c>
      <c r="F6" s="84">
        <v>38035.646495535715</v>
      </c>
      <c r="G6" s="84">
        <v>35796.928974820148</v>
      </c>
      <c r="H6" s="84">
        <v>25709.428890052357</v>
      </c>
      <c r="I6" s="84">
        <v>21525.009677419355</v>
      </c>
      <c r="J6" s="84" t="s">
        <v>101</v>
      </c>
      <c r="K6" s="84" t="s">
        <v>101</v>
      </c>
      <c r="L6" s="84" t="s">
        <v>101</v>
      </c>
      <c r="M6" s="84">
        <v>42092.430661016951</v>
      </c>
      <c r="N6" s="84">
        <v>32328.837665404779</v>
      </c>
      <c r="O6" s="78"/>
      <c r="P6" s="84"/>
      <c r="Q6" s="78"/>
      <c r="R6" s="78"/>
      <c r="S6" s="78"/>
    </row>
    <row r="7" spans="1:19" ht="12.75" customHeight="1">
      <c r="A7" s="76"/>
      <c r="B7" s="75" t="s">
        <v>135</v>
      </c>
      <c r="C7" s="78"/>
      <c r="D7" s="78"/>
      <c r="E7" s="84">
        <v>43915.09292763158</v>
      </c>
      <c r="F7" s="84">
        <v>43103.507410714286</v>
      </c>
      <c r="G7" s="84">
        <v>45007.320683453239</v>
      </c>
      <c r="H7" s="84">
        <v>30881.775204188481</v>
      </c>
      <c r="I7" s="84">
        <v>26363.870967741936</v>
      </c>
      <c r="J7" s="84" t="s">
        <v>101</v>
      </c>
      <c r="K7" s="84" t="s">
        <v>101</v>
      </c>
      <c r="L7" s="84" t="s">
        <v>101</v>
      </c>
      <c r="M7" s="84">
        <v>55259.558966101693</v>
      </c>
      <c r="N7" s="84">
        <v>40035.554561153178</v>
      </c>
      <c r="O7" s="78"/>
      <c r="P7" s="84"/>
      <c r="Q7" s="78"/>
      <c r="R7" s="78"/>
      <c r="S7" s="78"/>
    </row>
    <row r="8" spans="1:19" ht="21" customHeight="1">
      <c r="A8" s="76"/>
      <c r="B8" s="75" t="s">
        <v>136</v>
      </c>
      <c r="C8" s="78"/>
      <c r="D8" s="78"/>
      <c r="E8" s="84">
        <v>37920.924170473801</v>
      </c>
      <c r="F8" s="84">
        <v>39645.251626922538</v>
      </c>
      <c r="G8" s="84">
        <v>37702.479649479166</v>
      </c>
      <c r="H8" s="84">
        <v>28798.33976865789</v>
      </c>
      <c r="I8" s="84">
        <v>27590.461029563779</v>
      </c>
      <c r="J8" s="84" t="s">
        <v>101</v>
      </c>
      <c r="K8" s="84" t="s">
        <v>101</v>
      </c>
      <c r="L8" s="84" t="s">
        <v>101</v>
      </c>
      <c r="M8" s="84">
        <v>45460.111305838582</v>
      </c>
      <c r="N8" s="84">
        <v>35968.538219482536</v>
      </c>
      <c r="O8" s="78"/>
      <c r="P8" s="84"/>
      <c r="Q8" s="78"/>
      <c r="R8" s="78"/>
      <c r="S8" s="78"/>
    </row>
    <row r="9" spans="1:19" ht="12.75" customHeight="1">
      <c r="A9" s="76"/>
      <c r="B9" s="75" t="s">
        <v>137</v>
      </c>
      <c r="C9" s="78"/>
      <c r="D9" s="78"/>
      <c r="E9" s="84">
        <v>60090.869841559026</v>
      </c>
      <c r="F9" s="84">
        <v>44927.575964858595</v>
      </c>
      <c r="G9" s="84">
        <v>47403.161129802036</v>
      </c>
      <c r="H9" s="84">
        <v>34592.128000698001</v>
      </c>
      <c r="I9" s="84">
        <v>33792.846805871406</v>
      </c>
      <c r="J9" s="84" t="s">
        <v>101</v>
      </c>
      <c r="K9" s="84" t="s">
        <v>101</v>
      </c>
      <c r="L9" s="84" t="s">
        <v>101</v>
      </c>
      <c r="M9" s="84">
        <v>59680.699400357247</v>
      </c>
      <c r="N9" s="84">
        <v>44542.905911893882</v>
      </c>
      <c r="O9" s="78"/>
      <c r="P9" s="84"/>
      <c r="Q9" s="78"/>
      <c r="R9" s="78"/>
      <c r="S9" s="78"/>
    </row>
    <row r="10" spans="1:19" ht="21" customHeight="1">
      <c r="A10" s="29" t="s">
        <v>95</v>
      </c>
      <c r="B10" s="75"/>
      <c r="C10" s="78"/>
      <c r="D10" s="78"/>
      <c r="E10" s="84"/>
      <c r="F10" s="84"/>
      <c r="G10" s="84"/>
      <c r="H10" s="84"/>
      <c r="I10" s="84"/>
      <c r="J10" s="84"/>
      <c r="K10" s="84"/>
      <c r="L10" s="84"/>
      <c r="M10" s="84"/>
      <c r="N10" s="84"/>
      <c r="O10" s="78"/>
      <c r="P10" s="84"/>
      <c r="Q10" s="78"/>
      <c r="R10" s="78"/>
      <c r="S10" s="78"/>
    </row>
    <row r="11" spans="1:19">
      <c r="A11" s="76"/>
      <c r="B11" s="75" t="s">
        <v>134</v>
      </c>
      <c r="C11" s="78"/>
      <c r="D11" s="78"/>
      <c r="E11" s="84">
        <v>32926.668611842106</v>
      </c>
      <c r="F11" s="84">
        <v>49553.564609375004</v>
      </c>
      <c r="G11" s="84">
        <v>42951.424622302155</v>
      </c>
      <c r="H11" s="84">
        <v>30181.510062827223</v>
      </c>
      <c r="I11" s="84">
        <v>25911.070967741936</v>
      </c>
      <c r="J11" s="84" t="s">
        <v>101</v>
      </c>
      <c r="K11" s="84" t="s">
        <v>101</v>
      </c>
      <c r="L11" s="84" t="s">
        <v>101</v>
      </c>
      <c r="M11" s="84">
        <v>46889.351651331723</v>
      </c>
      <c r="N11" s="84">
        <v>39170.579376820038</v>
      </c>
      <c r="O11" s="78"/>
      <c r="P11" s="84"/>
      <c r="Q11" s="78"/>
      <c r="R11" s="78"/>
      <c r="S11" s="78"/>
    </row>
    <row r="12" spans="1:19" ht="12.75" customHeight="1">
      <c r="A12" s="76"/>
      <c r="B12" s="75" t="s">
        <v>135</v>
      </c>
      <c r="C12" s="78"/>
      <c r="D12" s="78"/>
      <c r="E12" s="84">
        <v>52423.491976973688</v>
      </c>
      <c r="F12" s="84">
        <v>55824.518437500003</v>
      </c>
      <c r="G12" s="84">
        <v>53771.125575539569</v>
      </c>
      <c r="H12" s="84">
        <v>36331.145727748692</v>
      </c>
      <c r="I12" s="84">
        <v>30920.470967741934</v>
      </c>
      <c r="J12" s="84" t="s">
        <v>101</v>
      </c>
      <c r="K12" s="84" t="s">
        <v>101</v>
      </c>
      <c r="L12" s="84" t="s">
        <v>101</v>
      </c>
      <c r="M12" s="84">
        <v>61558.797543099281</v>
      </c>
      <c r="N12" s="84">
        <v>48211.307354775774</v>
      </c>
      <c r="O12" s="78"/>
      <c r="P12" s="84"/>
      <c r="Q12" s="78"/>
      <c r="R12" s="78"/>
      <c r="S12" s="78"/>
    </row>
    <row r="13" spans="1:19" ht="21" customHeight="1">
      <c r="A13" s="76"/>
      <c r="B13" s="75" t="s">
        <v>136</v>
      </c>
      <c r="C13" s="78"/>
      <c r="D13" s="78"/>
      <c r="E13" s="84">
        <v>45054.946396923398</v>
      </c>
      <c r="F13" s="84">
        <v>51650.588828041051</v>
      </c>
      <c r="G13" s="84">
        <v>45237.825118394023</v>
      </c>
      <c r="H13" s="84">
        <v>33807.72809997241</v>
      </c>
      <c r="I13" s="84">
        <v>33212.454000413483</v>
      </c>
      <c r="J13" s="84" t="s">
        <v>101</v>
      </c>
      <c r="K13" s="84" t="s">
        <v>101</v>
      </c>
      <c r="L13" s="84" t="s">
        <v>101</v>
      </c>
      <c r="M13" s="84">
        <v>50640.818590271614</v>
      </c>
      <c r="N13" s="84">
        <v>43580.548610385224</v>
      </c>
      <c r="O13" s="78"/>
      <c r="P13" s="84"/>
      <c r="Q13" s="78"/>
      <c r="R13" s="78"/>
      <c r="S13" s="78"/>
    </row>
    <row r="14" spans="1:19">
      <c r="A14" s="76"/>
      <c r="B14" s="75" t="s">
        <v>137</v>
      </c>
      <c r="C14" s="78"/>
      <c r="D14" s="78"/>
      <c r="E14" s="84">
        <v>71733.270341009251</v>
      </c>
      <c r="F14" s="84">
        <v>58186.918964719778</v>
      </c>
      <c r="G14" s="84">
        <v>56633.482977475309</v>
      </c>
      <c r="H14" s="84">
        <v>40696.224071206889</v>
      </c>
      <c r="I14" s="84">
        <v>39633.433946661156</v>
      </c>
      <c r="J14" s="84" t="s">
        <v>101</v>
      </c>
      <c r="K14" s="84" t="s">
        <v>101</v>
      </c>
      <c r="L14" s="84" t="s">
        <v>101</v>
      </c>
      <c r="M14" s="84">
        <v>66483.91989286145</v>
      </c>
      <c r="N14" s="84">
        <v>53639.115304696803</v>
      </c>
      <c r="O14" s="78"/>
      <c r="P14" s="84"/>
      <c r="Q14" s="78"/>
      <c r="R14" s="78"/>
      <c r="S14" s="78"/>
    </row>
    <row r="15" spans="1:19" ht="21" customHeight="1">
      <c r="A15" s="29" t="s">
        <v>124</v>
      </c>
      <c r="B15" s="79"/>
      <c r="C15" s="79"/>
      <c r="D15" s="79"/>
      <c r="E15" s="83"/>
      <c r="F15" s="83"/>
      <c r="G15" s="83"/>
      <c r="H15" s="83"/>
      <c r="I15" s="83"/>
      <c r="J15" s="84"/>
      <c r="K15" s="84"/>
      <c r="L15" s="83"/>
      <c r="M15" s="83"/>
      <c r="N15" s="83"/>
      <c r="O15" s="79"/>
      <c r="P15" s="79"/>
      <c r="Q15" s="79"/>
      <c r="R15" s="75"/>
      <c r="S15" s="75"/>
    </row>
    <row r="16" spans="1:19" ht="14.25" customHeight="1">
      <c r="B16" s="80" t="s">
        <v>159</v>
      </c>
      <c r="C16" s="79"/>
      <c r="D16" s="79"/>
      <c r="E16" s="83">
        <v>5.6646273706888302</v>
      </c>
      <c r="F16" s="83">
        <v>6.2079341699238011</v>
      </c>
      <c r="G16" s="83">
        <v>6.7539972301581379</v>
      </c>
      <c r="H16" s="83">
        <v>9.1814728987965069</v>
      </c>
      <c r="I16" s="83">
        <v>7.2105076172660754</v>
      </c>
      <c r="J16" s="83" t="s">
        <v>101</v>
      </c>
      <c r="K16" s="83" t="s">
        <v>101</v>
      </c>
      <c r="L16" s="83" t="s">
        <v>101</v>
      </c>
      <c r="M16" s="83">
        <v>5.7101108557133227</v>
      </c>
      <c r="N16" s="83">
        <v>6.872757490100037</v>
      </c>
      <c r="O16" s="79"/>
      <c r="P16" s="79"/>
      <c r="Q16" s="79"/>
      <c r="R16" s="75"/>
      <c r="S16" s="75"/>
    </row>
    <row r="17" spans="1:19">
      <c r="A17" s="81"/>
      <c r="B17" s="80" t="s">
        <v>89</v>
      </c>
      <c r="C17" s="80"/>
      <c r="D17" s="80"/>
      <c r="E17" s="83">
        <v>42.62158744371623</v>
      </c>
      <c r="F17" s="83">
        <v>53.025518494083514</v>
      </c>
      <c r="G17" s="83">
        <v>44.935158301889359</v>
      </c>
      <c r="H17" s="83">
        <v>74.636279501191282</v>
      </c>
      <c r="I17" s="83">
        <v>30.010520313746554</v>
      </c>
      <c r="J17" s="83" t="s">
        <v>101</v>
      </c>
      <c r="K17" s="83" t="s">
        <v>101</v>
      </c>
      <c r="L17" s="83" t="s">
        <v>101</v>
      </c>
      <c r="M17" s="83">
        <v>26.114032713190415</v>
      </c>
      <c r="N17" s="83">
        <v>45.577742169454567</v>
      </c>
      <c r="O17" s="80"/>
      <c r="P17" s="80"/>
      <c r="Q17" s="80"/>
      <c r="R17" s="80"/>
      <c r="S17" s="80"/>
    </row>
    <row r="18" spans="1:19">
      <c r="A18" s="81"/>
      <c r="B18" s="80" t="s">
        <v>90</v>
      </c>
      <c r="C18" s="80"/>
      <c r="D18" s="80"/>
      <c r="E18" s="83">
        <v>12.72830536281112</v>
      </c>
      <c r="F18" s="83">
        <v>10.686801754073693</v>
      </c>
      <c r="G18" s="83">
        <v>12.411322935051752</v>
      </c>
      <c r="H18" s="83">
        <v>16.314344952706499</v>
      </c>
      <c r="I18" s="83">
        <v>18.98914255774551</v>
      </c>
      <c r="J18" s="83" t="s">
        <v>101</v>
      </c>
      <c r="K18" s="83" t="s">
        <v>101</v>
      </c>
      <c r="L18" s="83" t="s">
        <v>101</v>
      </c>
      <c r="M18" s="83">
        <v>16.098145734265049</v>
      </c>
      <c r="N18" s="83">
        <v>13.570923174930169</v>
      </c>
      <c r="O18" s="80"/>
      <c r="P18" s="80"/>
      <c r="Q18" s="80"/>
      <c r="R18" s="80"/>
      <c r="S18" s="80"/>
    </row>
    <row r="19" spans="1:19">
      <c r="A19" s="81"/>
      <c r="B19" s="80" t="s">
        <v>139</v>
      </c>
      <c r="C19" s="80"/>
      <c r="D19" s="80"/>
      <c r="E19" s="83">
        <v>9.8012941403095173</v>
      </c>
      <c r="F19" s="83">
        <v>8.8942484255174961</v>
      </c>
      <c r="G19" s="83">
        <v>9.7251784031547803</v>
      </c>
      <c r="H19" s="83">
        <v>13.387945570250213</v>
      </c>
      <c r="I19" s="83">
        <v>11.630162639372012</v>
      </c>
      <c r="J19" s="83" t="s">
        <v>101</v>
      </c>
      <c r="K19" s="83" t="s">
        <v>101</v>
      </c>
      <c r="L19" s="83" t="s">
        <v>101</v>
      </c>
      <c r="M19" s="83">
        <v>9.9589151706441967</v>
      </c>
      <c r="N19" s="83">
        <v>10.457244197601547</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10.808008112123986</v>
      </c>
      <c r="F21" s="83">
        <v>7.4538532365405015</v>
      </c>
      <c r="G21" s="83">
        <v>9.293563319755453</v>
      </c>
      <c r="H21" s="83">
        <v>11.549567032502601</v>
      </c>
      <c r="I21" s="83">
        <v>10.545006823019104</v>
      </c>
      <c r="J21" s="83" t="s">
        <v>101</v>
      </c>
      <c r="K21" s="83" t="s">
        <v>101</v>
      </c>
      <c r="L21" s="83" t="s">
        <v>101</v>
      </c>
      <c r="M21" s="83">
        <v>9.4866461600888456</v>
      </c>
      <c r="N21" s="83">
        <v>9.4397793064977282</v>
      </c>
      <c r="O21" s="80"/>
      <c r="P21" s="80"/>
      <c r="Q21" s="80"/>
      <c r="R21" s="80"/>
      <c r="S21" s="80"/>
    </row>
    <row r="22" spans="1:19">
      <c r="A22" s="81"/>
      <c r="B22" s="80" t="s">
        <v>89</v>
      </c>
      <c r="C22" s="80"/>
      <c r="D22" s="80"/>
      <c r="E22" s="83">
        <v>62.015172672945617</v>
      </c>
      <c r="F22" s="83">
        <v>63.273306481813343</v>
      </c>
      <c r="G22" s="83">
        <v>50.730165175241709</v>
      </c>
      <c r="H22" s="83">
        <v>84.129079300283507</v>
      </c>
      <c r="I22" s="83">
        <v>52.858770339707412</v>
      </c>
      <c r="J22" s="83" t="s">
        <v>101</v>
      </c>
      <c r="K22" s="83" t="s">
        <v>101</v>
      </c>
      <c r="L22" s="83" t="s">
        <v>101</v>
      </c>
      <c r="M22" s="83">
        <v>44.754340741659512</v>
      </c>
      <c r="N22" s="83">
        <v>60.814056725669765</v>
      </c>
      <c r="O22" s="80"/>
      <c r="P22" s="80"/>
      <c r="Q22" s="80"/>
      <c r="R22" s="80"/>
      <c r="S22" s="80"/>
    </row>
    <row r="23" spans="1:19">
      <c r="A23" s="81"/>
      <c r="B23" s="80" t="s">
        <v>90</v>
      </c>
      <c r="C23" s="80"/>
      <c r="D23" s="80"/>
      <c r="E23" s="83">
        <v>17.829318725429992</v>
      </c>
      <c r="F23" s="83">
        <v>12.299510038703042</v>
      </c>
      <c r="G23" s="83">
        <v>15.603197769359664</v>
      </c>
      <c r="H23" s="83">
        <v>18.620053533231033</v>
      </c>
      <c r="I23" s="83">
        <v>21.518859704795396</v>
      </c>
      <c r="J23" s="83" t="s">
        <v>101</v>
      </c>
      <c r="K23" s="83" t="s">
        <v>101</v>
      </c>
      <c r="L23" s="83" t="s">
        <v>101</v>
      </c>
      <c r="M23" s="83">
        <v>22.201503459043426</v>
      </c>
      <c r="N23" s="83">
        <v>16.365643381586203</v>
      </c>
      <c r="O23" s="80"/>
      <c r="P23" s="80"/>
      <c r="Q23" s="80"/>
      <c r="R23" s="80"/>
      <c r="S23" s="80"/>
    </row>
    <row r="24" spans="1:19">
      <c r="A24" s="81"/>
      <c r="B24" s="80" t="s">
        <v>139</v>
      </c>
      <c r="C24" s="80"/>
      <c r="D24" s="80"/>
      <c r="E24" s="83">
        <v>13.848022074332084</v>
      </c>
      <c r="F24" s="83">
        <v>10.29775922197798</v>
      </c>
      <c r="G24" s="83">
        <v>11.932951458569164</v>
      </c>
      <c r="H24" s="83">
        <v>15.245753585199729</v>
      </c>
      <c r="I24" s="83">
        <v>15.293045266803748</v>
      </c>
      <c r="J24" s="83" t="s">
        <v>101</v>
      </c>
      <c r="K24" s="83" t="s">
        <v>101</v>
      </c>
      <c r="L24" s="83" t="s">
        <v>101</v>
      </c>
      <c r="M24" s="83">
        <v>14.839834560292653</v>
      </c>
      <c r="N24" s="83">
        <v>12.895374866406055</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14036986.049999999</v>
      </c>
      <c r="F26" s="84">
        <v>40089324.510000005</v>
      </c>
      <c r="G26" s="84">
        <v>25902300.449999999</v>
      </c>
      <c r="H26" s="84">
        <v>29622030.149999999</v>
      </c>
      <c r="I26" s="84">
        <v>8305602</v>
      </c>
      <c r="J26" s="84" t="s">
        <v>101</v>
      </c>
      <c r="K26" s="84" t="s">
        <v>101</v>
      </c>
      <c r="L26" s="84" t="s">
        <v>101</v>
      </c>
      <c r="M26" s="84">
        <v>25453694.302999999</v>
      </c>
      <c r="N26" s="84">
        <v>143409937.463</v>
      </c>
      <c r="O26" s="78"/>
      <c r="P26" s="78"/>
      <c r="Q26" s="78"/>
      <c r="R26" s="78"/>
      <c r="S26" s="78"/>
    </row>
    <row r="27" spans="1:19">
      <c r="A27" s="76"/>
      <c r="B27" s="78" t="s">
        <v>96</v>
      </c>
      <c r="C27" s="78"/>
      <c r="D27" s="78"/>
      <c r="E27" s="84">
        <v>8424765.3200000003</v>
      </c>
      <c r="F27" s="84">
        <v>34079939.259999998</v>
      </c>
      <c r="G27" s="84">
        <v>19903092.510000002</v>
      </c>
      <c r="H27" s="84">
        <v>24552504.59</v>
      </c>
      <c r="I27" s="84">
        <v>6672753</v>
      </c>
      <c r="J27" s="84" t="s">
        <v>101</v>
      </c>
      <c r="K27" s="84" t="s">
        <v>101</v>
      </c>
      <c r="L27" s="84" t="s">
        <v>101</v>
      </c>
      <c r="M27" s="84">
        <v>17384173.863000002</v>
      </c>
      <c r="N27" s="84">
        <v>111017228.54300001</v>
      </c>
      <c r="O27" s="78"/>
      <c r="P27" s="78"/>
      <c r="Q27" s="78"/>
      <c r="R27" s="78"/>
      <c r="S27" s="78"/>
    </row>
    <row r="28" spans="1:19">
      <c r="A28" s="76"/>
      <c r="B28" s="78" t="s">
        <v>197</v>
      </c>
      <c r="C28" s="78"/>
      <c r="D28" s="78"/>
      <c r="E28" s="84">
        <v>4925422.93</v>
      </c>
      <c r="F28" s="84">
        <v>4540803.38</v>
      </c>
      <c r="G28" s="84">
        <v>5120977.79</v>
      </c>
      <c r="H28" s="84">
        <v>4939590.7300000004</v>
      </c>
      <c r="I28" s="84">
        <v>1500047</v>
      </c>
      <c r="J28" s="84" t="s">
        <v>101</v>
      </c>
      <c r="K28" s="84" t="s">
        <v>101</v>
      </c>
      <c r="L28" s="84" t="s">
        <v>101</v>
      </c>
      <c r="M28" s="84">
        <v>5438023.9900000002</v>
      </c>
      <c r="N28" s="84">
        <v>26464865.82</v>
      </c>
      <c r="O28" s="78"/>
      <c r="P28" s="78"/>
      <c r="Q28" s="78"/>
      <c r="R28" s="78"/>
      <c r="S28" s="78"/>
    </row>
    <row r="29" spans="1:19">
      <c r="A29" s="76"/>
      <c r="B29" s="78" t="s">
        <v>24</v>
      </c>
      <c r="C29" s="78"/>
      <c r="D29" s="78"/>
      <c r="E29" s="84">
        <v>463757.62</v>
      </c>
      <c r="F29" s="84">
        <v>954071.88</v>
      </c>
      <c r="G29" s="84">
        <v>558234.59</v>
      </c>
      <c r="H29" s="84">
        <v>129934.83</v>
      </c>
      <c r="I29" s="84">
        <v>42245</v>
      </c>
      <c r="J29" s="84" t="s">
        <v>101</v>
      </c>
      <c r="K29" s="84" t="s">
        <v>101</v>
      </c>
      <c r="L29" s="84" t="s">
        <v>101</v>
      </c>
      <c r="M29" s="84">
        <v>2499126.06</v>
      </c>
      <c r="N29" s="84">
        <v>4647369.9800000004</v>
      </c>
      <c r="O29" s="78"/>
      <c r="P29" s="78"/>
      <c r="Q29" s="78"/>
      <c r="R29" s="78"/>
      <c r="S29" s="78"/>
    </row>
    <row r="30" spans="1:19">
      <c r="A30" s="76"/>
      <c r="B30" s="78" t="s">
        <v>97</v>
      </c>
      <c r="C30" s="78"/>
      <c r="D30" s="78"/>
      <c r="E30" s="84">
        <v>223040.18</v>
      </c>
      <c r="F30" s="84">
        <v>514509.99</v>
      </c>
      <c r="G30" s="84">
        <v>319995.56</v>
      </c>
      <c r="H30" s="84">
        <v>0</v>
      </c>
      <c r="I30" s="84">
        <v>90557</v>
      </c>
      <c r="J30" s="84" t="s">
        <v>101</v>
      </c>
      <c r="K30" s="84" t="s">
        <v>101</v>
      </c>
      <c r="L30" s="84" t="s">
        <v>101</v>
      </c>
      <c r="M30" s="84">
        <v>132370.39000000001</v>
      </c>
      <c r="N30" s="84">
        <v>1280473.1200000001</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16863950.400600001</v>
      </c>
      <c r="F32" s="84">
        <v>51947851.310000002</v>
      </c>
      <c r="G32" s="84">
        <v>30920848.329999998</v>
      </c>
      <c r="H32" s="84">
        <v>34843075.149999999</v>
      </c>
      <c r="I32" s="84">
        <v>9724804</v>
      </c>
      <c r="J32" s="84" t="s">
        <v>101</v>
      </c>
      <c r="K32" s="84" t="s">
        <v>101</v>
      </c>
      <c r="L32" s="84" t="s">
        <v>101</v>
      </c>
      <c r="M32" s="84">
        <v>28346721.504420005</v>
      </c>
      <c r="N32" s="84">
        <v>172647250.69502002</v>
      </c>
      <c r="O32" s="78"/>
      <c r="P32" s="78"/>
      <c r="Q32" s="78"/>
      <c r="R32" s="78"/>
      <c r="S32" s="78"/>
    </row>
    <row r="33" spans="1:19">
      <c r="A33" s="76"/>
      <c r="B33" s="78" t="s">
        <v>96</v>
      </c>
      <c r="C33" s="78"/>
      <c r="D33" s="78"/>
      <c r="E33" s="84">
        <v>10009707.257999999</v>
      </c>
      <c r="F33" s="84">
        <v>44399993.890000001</v>
      </c>
      <c r="G33" s="84">
        <v>23880992.09</v>
      </c>
      <c r="H33" s="84">
        <v>28823342.109999999</v>
      </c>
      <c r="I33" s="84">
        <v>8032432</v>
      </c>
      <c r="J33" s="84" t="s">
        <v>101</v>
      </c>
      <c r="K33" s="84" t="s">
        <v>101</v>
      </c>
      <c r="L33" s="84" t="s">
        <v>101</v>
      </c>
      <c r="M33" s="84">
        <v>19365302.232000001</v>
      </c>
      <c r="N33" s="84">
        <v>134511769.58000001</v>
      </c>
      <c r="O33" s="78"/>
      <c r="P33" s="78"/>
      <c r="Q33" s="78"/>
      <c r="R33" s="78"/>
      <c r="S33" s="78"/>
    </row>
    <row r="34" spans="1:19">
      <c r="A34" s="76"/>
      <c r="B34" s="78" t="s">
        <v>197</v>
      </c>
      <c r="C34" s="78"/>
      <c r="D34" s="78"/>
      <c r="E34" s="84">
        <v>5927034.3030000003</v>
      </c>
      <c r="F34" s="84">
        <v>5618774.6299999999</v>
      </c>
      <c r="G34" s="84">
        <v>6015753.7300000004</v>
      </c>
      <c r="H34" s="84">
        <v>5872902.0599999996</v>
      </c>
      <c r="I34" s="84">
        <v>1552914</v>
      </c>
      <c r="J34" s="84" t="s">
        <v>101</v>
      </c>
      <c r="K34" s="84" t="s">
        <v>101</v>
      </c>
      <c r="L34" s="84" t="s">
        <v>101</v>
      </c>
      <c r="M34" s="84">
        <v>6058481.1533000004</v>
      </c>
      <c r="N34" s="84">
        <v>31045859.8763</v>
      </c>
      <c r="O34" s="78"/>
      <c r="P34" s="78"/>
      <c r="Q34" s="78"/>
      <c r="R34" s="78"/>
      <c r="S34" s="78"/>
    </row>
    <row r="35" spans="1:19">
      <c r="A35" s="76"/>
      <c r="B35" s="78" t="s">
        <v>24</v>
      </c>
      <c r="C35" s="78"/>
      <c r="D35" s="78"/>
      <c r="E35" s="84">
        <v>597282.47889999999</v>
      </c>
      <c r="F35" s="84">
        <v>1267816.82</v>
      </c>
      <c r="G35" s="84">
        <v>637673.94999999995</v>
      </c>
      <c r="H35" s="84">
        <v>146830.98000000001</v>
      </c>
      <c r="I35" s="84">
        <v>42531</v>
      </c>
      <c r="J35" s="84" t="s">
        <v>101</v>
      </c>
      <c r="K35" s="84" t="s">
        <v>101</v>
      </c>
      <c r="L35" s="84" t="s">
        <v>101</v>
      </c>
      <c r="M35" s="84">
        <v>2767568.8892999999</v>
      </c>
      <c r="N35" s="84">
        <v>5459704.1182000004</v>
      </c>
      <c r="O35" s="78"/>
      <c r="P35" s="78"/>
      <c r="Q35" s="78"/>
      <c r="R35" s="78"/>
      <c r="S35" s="78"/>
    </row>
    <row r="36" spans="1:19">
      <c r="A36" s="76"/>
      <c r="B36" s="78" t="s">
        <v>97</v>
      </c>
      <c r="C36" s="78"/>
      <c r="D36" s="78"/>
      <c r="E36" s="84">
        <v>329926.36070000002</v>
      </c>
      <c r="F36" s="84">
        <v>661265.97</v>
      </c>
      <c r="G36" s="84">
        <v>386428.56</v>
      </c>
      <c r="H36" s="84">
        <v>0</v>
      </c>
      <c r="I36" s="84">
        <v>96927</v>
      </c>
      <c r="J36" s="84" t="s">
        <v>101</v>
      </c>
      <c r="K36" s="84" t="s">
        <v>101</v>
      </c>
      <c r="L36" s="84" t="s">
        <v>101</v>
      </c>
      <c r="M36" s="84">
        <v>155369.22982000001</v>
      </c>
      <c r="N36" s="84">
        <v>1629917.1205200001</v>
      </c>
      <c r="O36" s="78"/>
      <c r="P36" s="78"/>
      <c r="Q36" s="78"/>
      <c r="R36" s="78"/>
      <c r="S36" s="78"/>
    </row>
    <row r="37" spans="1:19" ht="21" customHeight="1">
      <c r="A37" s="76" t="s">
        <v>98</v>
      </c>
      <c r="C37" s="75"/>
      <c r="D37" s="75"/>
      <c r="E37" s="85"/>
      <c r="F37" s="85"/>
      <c r="G37" s="85"/>
      <c r="H37" s="85"/>
      <c r="I37" s="85"/>
      <c r="J37" s="84"/>
      <c r="K37" s="84"/>
      <c r="L37" s="85"/>
      <c r="M37" s="85"/>
      <c r="N37" s="84"/>
      <c r="O37" s="75"/>
      <c r="P37" s="75"/>
      <c r="Q37" s="75"/>
      <c r="R37" s="75"/>
      <c r="S37" s="75"/>
    </row>
    <row r="38" spans="1:19" ht="12.75" customHeight="1">
      <c r="A38" s="76"/>
      <c r="B38" s="75" t="s">
        <v>166</v>
      </c>
      <c r="C38" s="75"/>
      <c r="D38" s="75"/>
      <c r="E38" s="86">
        <v>314</v>
      </c>
      <c r="F38" s="86">
        <v>918</v>
      </c>
      <c r="G38" s="86">
        <v>589</v>
      </c>
      <c r="H38" s="86">
        <v>972</v>
      </c>
      <c r="I38" s="86">
        <v>316</v>
      </c>
      <c r="J38" s="84" t="s">
        <v>101</v>
      </c>
      <c r="K38" s="84" t="s">
        <v>101</v>
      </c>
      <c r="L38" s="86" t="s">
        <v>101</v>
      </c>
      <c r="M38" s="86">
        <v>432</v>
      </c>
      <c r="N38" s="86">
        <v>3541</v>
      </c>
      <c r="O38" s="75"/>
      <c r="P38" s="86"/>
      <c r="Q38" s="75"/>
      <c r="R38" s="75"/>
      <c r="S38" s="75"/>
    </row>
    <row r="39" spans="1:19" ht="12.75" customHeight="1">
      <c r="B39" s="75" t="s">
        <v>167</v>
      </c>
      <c r="C39" s="80"/>
      <c r="D39" s="80"/>
      <c r="E39" s="86">
        <v>304</v>
      </c>
      <c r="F39" s="86">
        <v>896</v>
      </c>
      <c r="G39" s="86">
        <v>556</v>
      </c>
      <c r="H39" s="86">
        <v>955</v>
      </c>
      <c r="I39" s="86">
        <v>310</v>
      </c>
      <c r="J39" s="84" t="s">
        <v>101</v>
      </c>
      <c r="K39" s="84" t="s">
        <v>101</v>
      </c>
      <c r="L39" s="86" t="s">
        <v>101</v>
      </c>
      <c r="M39" s="86">
        <v>413</v>
      </c>
      <c r="N39" s="86">
        <v>3434</v>
      </c>
      <c r="O39" s="80"/>
      <c r="P39" s="82"/>
      <c r="Q39" s="80"/>
      <c r="R39" s="75"/>
      <c r="S39" s="75"/>
    </row>
    <row r="40" spans="1:19">
      <c r="B40" s="75" t="s">
        <v>99</v>
      </c>
      <c r="E40" s="86">
        <v>222.16666667000001</v>
      </c>
      <c r="F40" s="86">
        <v>859.62222111000005</v>
      </c>
      <c r="G40" s="86">
        <v>527.89876674000004</v>
      </c>
      <c r="H40" s="86">
        <v>852.56666832999997</v>
      </c>
      <c r="I40" s="86">
        <v>241.85</v>
      </c>
      <c r="J40" s="84" t="s">
        <v>101</v>
      </c>
      <c r="K40" s="84" t="s">
        <v>101</v>
      </c>
      <c r="L40" s="86" t="s">
        <v>101</v>
      </c>
      <c r="M40" s="86">
        <v>382.40499998000001</v>
      </c>
      <c r="N40" s="86">
        <v>3086.5093228300002</v>
      </c>
      <c r="P40" s="87"/>
    </row>
    <row r="41" spans="1:19" ht="21" customHeight="1">
      <c r="A41" s="29" t="s">
        <v>104</v>
      </c>
      <c r="B41" s="75"/>
      <c r="J41" s="84"/>
      <c r="K41" s="84"/>
    </row>
    <row r="42" spans="1:19" ht="12.75" customHeight="1">
      <c r="B42" s="77" t="s">
        <v>140</v>
      </c>
      <c r="J42" s="84"/>
      <c r="K42" s="84"/>
    </row>
    <row r="43" spans="1:19">
      <c r="B43" s="75" t="s">
        <v>158</v>
      </c>
      <c r="E43" s="86">
        <v>53.66637205</v>
      </c>
      <c r="F43" s="86">
        <v>144.33142740800002</v>
      </c>
      <c r="G43" s="86">
        <v>82.321620967999991</v>
      </c>
      <c r="H43" s="86">
        <v>104.01381243799999</v>
      </c>
      <c r="I43" s="86">
        <v>42.992812219999998</v>
      </c>
      <c r="J43" s="84" t="s">
        <v>101</v>
      </c>
      <c r="K43" s="84" t="s">
        <v>101</v>
      </c>
      <c r="L43" s="86" t="s">
        <v>101</v>
      </c>
      <c r="M43" s="86">
        <v>72.327842739999994</v>
      </c>
      <c r="N43" s="86">
        <v>499.65388782400004</v>
      </c>
      <c r="O43" s="87"/>
    </row>
    <row r="44" spans="1:19">
      <c r="B44" s="75" t="s">
        <v>92</v>
      </c>
      <c r="E44" s="86">
        <v>7.1325358400000001</v>
      </c>
      <c r="F44" s="86">
        <v>16.897524539999999</v>
      </c>
      <c r="G44" s="86">
        <v>12.373384695</v>
      </c>
      <c r="H44" s="86">
        <v>12.795385921999999</v>
      </c>
      <c r="I44" s="86">
        <v>10.32971094</v>
      </c>
      <c r="J44" s="84" t="s">
        <v>101</v>
      </c>
      <c r="K44" s="84" t="s">
        <v>101</v>
      </c>
      <c r="L44" s="86" t="s">
        <v>101</v>
      </c>
      <c r="M44" s="86">
        <v>15.81525169</v>
      </c>
      <c r="N44" s="86">
        <v>75.343793626999997</v>
      </c>
      <c r="O44" s="87"/>
    </row>
    <row r="45" spans="1:19">
      <c r="B45" s="75" t="s">
        <v>93</v>
      </c>
      <c r="E45" s="86">
        <v>23.88377646</v>
      </c>
      <c r="F45" s="86">
        <v>83.841734938000002</v>
      </c>
      <c r="G45" s="86">
        <v>44.797803015</v>
      </c>
      <c r="H45" s="86">
        <v>58.537440685999997</v>
      </c>
      <c r="I45" s="86">
        <v>16.325118369999998</v>
      </c>
      <c r="J45" s="84" t="s">
        <v>101</v>
      </c>
      <c r="K45" s="84" t="s">
        <v>101</v>
      </c>
      <c r="L45" s="86" t="s">
        <v>101</v>
      </c>
      <c r="M45" s="86">
        <v>25.655128659999999</v>
      </c>
      <c r="N45" s="86">
        <v>253.04100212899999</v>
      </c>
      <c r="O45" s="87"/>
    </row>
    <row r="46" spans="1:19">
      <c r="B46" s="75" t="s">
        <v>160</v>
      </c>
      <c r="E46" s="86">
        <v>31.016312299999999</v>
      </c>
      <c r="F46" s="86">
        <v>100.73925947800001</v>
      </c>
      <c r="G46" s="86">
        <v>57.171187709999998</v>
      </c>
      <c r="H46" s="86">
        <v>71.332826607999991</v>
      </c>
      <c r="I46" s="86">
        <v>26.654829309999997</v>
      </c>
      <c r="J46" s="84" t="s">
        <v>101</v>
      </c>
      <c r="K46" s="84" t="s">
        <v>101</v>
      </c>
      <c r="L46" s="86" t="s">
        <v>101</v>
      </c>
      <c r="M46" s="86">
        <v>41.470380349999999</v>
      </c>
      <c r="N46" s="86">
        <v>328.38479575600002</v>
      </c>
      <c r="O46" s="87"/>
    </row>
    <row r="47" spans="1:19" ht="21" customHeight="1">
      <c r="B47" s="77" t="s">
        <v>141</v>
      </c>
      <c r="E47" s="86"/>
      <c r="F47" s="86"/>
      <c r="G47" s="86"/>
      <c r="H47" s="86"/>
      <c r="I47" s="86"/>
      <c r="J47" s="84"/>
      <c r="K47" s="84"/>
      <c r="L47" s="86"/>
      <c r="M47" s="86"/>
      <c r="N47" s="86"/>
      <c r="O47" s="87"/>
    </row>
    <row r="48" spans="1:19">
      <c r="B48" s="75" t="s">
        <v>158</v>
      </c>
      <c r="E48" s="86">
        <v>28.12729199</v>
      </c>
      <c r="F48" s="86">
        <v>120.20628412800001</v>
      </c>
      <c r="G48" s="86">
        <v>59.826353021999999</v>
      </c>
      <c r="H48" s="86">
        <v>82.687082322000009</v>
      </c>
      <c r="I48" s="86">
        <v>29.397799849999998</v>
      </c>
      <c r="J48" s="84" t="s">
        <v>101</v>
      </c>
      <c r="K48" s="84" t="s">
        <v>101</v>
      </c>
      <c r="L48" s="86" t="s">
        <v>101</v>
      </c>
      <c r="M48" s="86">
        <v>43.534879769999996</v>
      </c>
      <c r="N48" s="86">
        <v>363.779691082</v>
      </c>
      <c r="O48" s="87"/>
    </row>
    <row r="49" spans="1:15">
      <c r="B49" s="75" t="s">
        <v>92</v>
      </c>
      <c r="E49" s="86">
        <v>4.90202618</v>
      </c>
      <c r="F49" s="86">
        <v>14.16078991</v>
      </c>
      <c r="G49" s="86">
        <v>10.959948545</v>
      </c>
      <c r="H49" s="86">
        <v>11.351604082</v>
      </c>
      <c r="I49" s="86">
        <v>5.8646842899999996</v>
      </c>
      <c r="J49" s="84" t="s">
        <v>101</v>
      </c>
      <c r="K49" s="84" t="s">
        <v>101</v>
      </c>
      <c r="L49" s="86" t="s">
        <v>101</v>
      </c>
      <c r="M49" s="86">
        <v>9.2281551499999992</v>
      </c>
      <c r="N49" s="86">
        <v>56.467208156999995</v>
      </c>
      <c r="O49" s="87"/>
    </row>
    <row r="50" spans="1:15">
      <c r="B50" s="75" t="s">
        <v>93</v>
      </c>
      <c r="E50" s="86">
        <v>17.050567364999999</v>
      </c>
      <c r="F50" s="86">
        <v>72.848430317999998</v>
      </c>
      <c r="G50" s="86">
        <v>35.633721254999998</v>
      </c>
      <c r="H50" s="86">
        <v>51.288789170000001</v>
      </c>
      <c r="I50" s="86">
        <v>14.405967800000001</v>
      </c>
      <c r="J50" s="84" t="s">
        <v>101</v>
      </c>
      <c r="K50" s="84" t="s">
        <v>101</v>
      </c>
      <c r="L50" s="86" t="s">
        <v>101</v>
      </c>
      <c r="M50" s="86">
        <v>18.602343789999999</v>
      </c>
      <c r="N50" s="86">
        <v>209.82981969799999</v>
      </c>
      <c r="O50" s="87"/>
    </row>
    <row r="51" spans="1:15">
      <c r="B51" s="75" t="s">
        <v>160</v>
      </c>
      <c r="E51" s="86">
        <v>21.952593544999999</v>
      </c>
      <c r="F51" s="86">
        <v>87.009220228000004</v>
      </c>
      <c r="G51" s="86">
        <v>46.593669800000001</v>
      </c>
      <c r="H51" s="86">
        <v>62.640393252000003</v>
      </c>
      <c r="I51" s="86">
        <v>20.270652089999999</v>
      </c>
      <c r="J51" s="84" t="s">
        <v>101</v>
      </c>
      <c r="K51" s="84" t="s">
        <v>101</v>
      </c>
      <c r="L51" s="86" t="s">
        <v>101</v>
      </c>
      <c r="M51" s="86">
        <v>27.830498939999998</v>
      </c>
      <c r="N51" s="86">
        <v>266.29702785500001</v>
      </c>
      <c r="O51" s="87"/>
    </row>
    <row r="54" spans="1:15" ht="12.75" customHeight="1"/>
    <row r="56" spans="1:15">
      <c r="A56" s="4" t="s">
        <v>161</v>
      </c>
    </row>
    <row r="57" spans="1:15">
      <c r="A57" s="4" t="s">
        <v>88</v>
      </c>
    </row>
    <row r="58" spans="1:15">
      <c r="A58" s="4" t="s">
        <v>225</v>
      </c>
    </row>
    <row r="59" spans="1:15">
      <c r="A59" s="4"/>
    </row>
    <row r="60" spans="1:15">
      <c r="A60" s="4"/>
    </row>
    <row r="61" spans="1:15">
      <c r="A61" s="5"/>
    </row>
  </sheetData>
  <hyperlinks>
    <hyperlink ref="G1" location="Contenu!A1" display="retour" xr:uid="{00000000-0004-0000-1800-000000000000}"/>
  </hyperlinks>
  <pageMargins left="0.70866141732283472" right="0.70866141732283472" top="0.74803149606299213" bottom="0.74803149606299213" header="0.31496062992125984" footer="0.31496062992125984"/>
  <pageSetup paperSize="9" scale="5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5">
    <tabColor theme="6" tint="0.39997558519241921"/>
    <pageSetUpPr fitToPage="1"/>
  </sheetPr>
  <dimension ref="A1:S59"/>
  <sheetViews>
    <sheetView zoomScale="81" zoomScaleNormal="81" workbookViewId="0">
      <pane ySplit="4" topLeftCell="A5" activePane="bottomLeft" state="frozen"/>
      <selection activeCell="C18" sqref="C18"/>
      <selection pane="bottomLeft" activeCell="Q45" sqref="Q44:Q45"/>
    </sheetView>
  </sheetViews>
  <sheetFormatPr baseColWidth="10" defaultColWidth="11.42578125" defaultRowHeight="12.75"/>
  <cols>
    <col min="1" max="1" width="2.28515625" style="29" customWidth="1"/>
    <col min="2" max="2" width="47.7109375" style="4" customWidth="1"/>
    <col min="3" max="4" width="3.7109375" style="4" customWidth="1"/>
    <col min="5" max="12" width="10.7109375" style="4" customWidth="1"/>
    <col min="13" max="13" width="12.140625" style="4" customWidth="1"/>
    <col min="14" max="14" width="13.5703125" style="4" customWidth="1"/>
    <col min="15" max="15" width="10.7109375" style="4" customWidth="1"/>
    <col min="16" max="19" width="11.42578125" style="4"/>
    <col min="20" max="16384" width="11.42578125" style="57"/>
  </cols>
  <sheetData>
    <row r="1" spans="1:19">
      <c r="A1" s="6" t="s">
        <v>252</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41500.876682464455</v>
      </c>
      <c r="F6" s="84">
        <v>49034.76786304605</v>
      </c>
      <c r="G6" s="84">
        <v>41069.725910509886</v>
      </c>
      <c r="H6" s="84">
        <v>39401.257050882654</v>
      </c>
      <c r="I6" s="84">
        <v>30847.16300940439</v>
      </c>
      <c r="J6" s="84" t="s">
        <v>101</v>
      </c>
      <c r="K6" s="84" t="s">
        <v>101</v>
      </c>
      <c r="L6" s="84" t="s">
        <v>101</v>
      </c>
      <c r="M6" s="84">
        <v>49173.947780626782</v>
      </c>
      <c r="N6" s="84">
        <v>44621.110338892293</v>
      </c>
      <c r="O6" s="78"/>
      <c r="P6" s="78"/>
      <c r="Q6" s="78"/>
      <c r="R6" s="78"/>
      <c r="S6" s="78"/>
    </row>
    <row r="7" spans="1:19" ht="12.75" customHeight="1">
      <c r="A7" s="76"/>
      <c r="B7" s="75" t="s">
        <v>135</v>
      </c>
      <c r="C7" s="78"/>
      <c r="D7" s="78"/>
      <c r="E7" s="84">
        <v>48492.10238151659</v>
      </c>
      <c r="F7" s="84">
        <v>53768.783435655256</v>
      </c>
      <c r="G7" s="84">
        <v>44521.306638917791</v>
      </c>
      <c r="H7" s="84">
        <v>44630.964132917965</v>
      </c>
      <c r="I7" s="84">
        <v>33914.940438871476</v>
      </c>
      <c r="J7" s="84" t="s">
        <v>101</v>
      </c>
      <c r="K7" s="84" t="s">
        <v>101</v>
      </c>
      <c r="L7" s="84" t="s">
        <v>101</v>
      </c>
      <c r="M7" s="84">
        <v>61170.257695156695</v>
      </c>
      <c r="N7" s="84">
        <v>51399.772941401468</v>
      </c>
      <c r="O7" s="78"/>
      <c r="P7" s="78"/>
      <c r="Q7" s="78"/>
      <c r="R7" s="78"/>
      <c r="S7" s="78"/>
    </row>
    <row r="8" spans="1:19" ht="21" customHeight="1">
      <c r="A8" s="76"/>
      <c r="B8" s="75" t="s">
        <v>136</v>
      </c>
      <c r="C8" s="78"/>
      <c r="D8" s="78"/>
      <c r="E8" s="84">
        <v>44563.282340966922</v>
      </c>
      <c r="F8" s="84">
        <v>52532.452070429215</v>
      </c>
      <c r="G8" s="84">
        <v>43676.795661518699</v>
      </c>
      <c r="H8" s="84">
        <v>41448.327438293549</v>
      </c>
      <c r="I8" s="84">
        <v>33993.745322207033</v>
      </c>
      <c r="J8" s="84" t="s">
        <v>101</v>
      </c>
      <c r="K8" s="84" t="s">
        <v>101</v>
      </c>
      <c r="L8" s="84" t="s">
        <v>101</v>
      </c>
      <c r="M8" s="84">
        <v>59800.373888955815</v>
      </c>
      <c r="N8" s="84">
        <v>49273.27720850741</v>
      </c>
      <c r="O8" s="78"/>
      <c r="P8" s="78"/>
      <c r="Q8" s="78"/>
      <c r="R8" s="78"/>
      <c r="S8" s="78"/>
    </row>
    <row r="9" spans="1:19" ht="12.75" customHeight="1">
      <c r="A9" s="76"/>
      <c r="B9" s="75" t="s">
        <v>137</v>
      </c>
      <c r="C9" s="78"/>
      <c r="D9" s="78"/>
      <c r="E9" s="84">
        <v>52070.400012722654</v>
      </c>
      <c r="F9" s="84">
        <v>57604.148277156397</v>
      </c>
      <c r="G9" s="84">
        <v>47347.479671253706</v>
      </c>
      <c r="H9" s="84">
        <v>46949.74104199242</v>
      </c>
      <c r="I9" s="84">
        <v>37374.453123787542</v>
      </c>
      <c r="J9" s="84" t="s">
        <v>101</v>
      </c>
      <c r="K9" s="84" t="s">
        <v>101</v>
      </c>
      <c r="L9" s="84" t="s">
        <v>101</v>
      </c>
      <c r="M9" s="84">
        <v>74389.070761068782</v>
      </c>
      <c r="N9" s="84">
        <v>56758.678602144464</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49196.284650473928</v>
      </c>
      <c r="F11" s="84">
        <v>56510.248966942148</v>
      </c>
      <c r="G11" s="84">
        <v>46546.105088449534</v>
      </c>
      <c r="H11" s="84">
        <v>45571.069750778821</v>
      </c>
      <c r="I11" s="84">
        <v>35635.473354231974</v>
      </c>
      <c r="J11" s="84" t="s">
        <v>101</v>
      </c>
      <c r="K11" s="84" t="s">
        <v>101</v>
      </c>
      <c r="L11" s="84" t="s">
        <v>101</v>
      </c>
      <c r="M11" s="84">
        <v>56312.396107692308</v>
      </c>
      <c r="N11" s="84">
        <v>51417.035545287639</v>
      </c>
      <c r="O11" s="78"/>
      <c r="P11" s="78"/>
      <c r="Q11" s="78"/>
      <c r="R11" s="78"/>
      <c r="S11" s="78"/>
    </row>
    <row r="12" spans="1:19" ht="12.75" customHeight="1">
      <c r="A12" s="76"/>
      <c r="B12" s="75" t="s">
        <v>135</v>
      </c>
      <c r="C12" s="78"/>
      <c r="D12" s="78"/>
      <c r="E12" s="84">
        <v>56762.35931054502</v>
      </c>
      <c r="F12" s="84">
        <v>61868.935767414405</v>
      </c>
      <c r="G12" s="84">
        <v>50489.413590010408</v>
      </c>
      <c r="H12" s="84">
        <v>51640.246791277263</v>
      </c>
      <c r="I12" s="84">
        <v>39194.905956112852</v>
      </c>
      <c r="J12" s="84" t="s">
        <v>101</v>
      </c>
      <c r="K12" s="84" t="s">
        <v>101</v>
      </c>
      <c r="L12" s="84" t="s">
        <v>101</v>
      </c>
      <c r="M12" s="84">
        <v>69993.601516239316</v>
      </c>
      <c r="N12" s="84">
        <v>59104.228615223379</v>
      </c>
      <c r="O12" s="78"/>
      <c r="P12" s="78"/>
      <c r="Q12" s="78"/>
      <c r="R12" s="78"/>
      <c r="S12" s="78"/>
    </row>
    <row r="13" spans="1:19" ht="21" customHeight="1">
      <c r="A13" s="76"/>
      <c r="B13" s="75" t="s">
        <v>136</v>
      </c>
      <c r="C13" s="78"/>
      <c r="D13" s="78"/>
      <c r="E13" s="84">
        <v>52826.544840966919</v>
      </c>
      <c r="F13" s="84">
        <v>60541.164457742765</v>
      </c>
      <c r="G13" s="84">
        <v>49500.81052933295</v>
      </c>
      <c r="H13" s="84">
        <v>47938.689324159044</v>
      </c>
      <c r="I13" s="84">
        <v>39270.489972473049</v>
      </c>
      <c r="J13" s="84" t="s">
        <v>101</v>
      </c>
      <c r="K13" s="84" t="s">
        <v>101</v>
      </c>
      <c r="L13" s="84" t="s">
        <v>101</v>
      </c>
      <c r="M13" s="84">
        <v>68481.431607768653</v>
      </c>
      <c r="N13" s="84">
        <v>56777.74099346919</v>
      </c>
      <c r="O13" s="78"/>
      <c r="P13" s="78"/>
      <c r="Q13" s="78"/>
      <c r="R13" s="78"/>
      <c r="S13" s="78"/>
    </row>
    <row r="14" spans="1:19">
      <c r="A14" s="76"/>
      <c r="B14" s="75" t="s">
        <v>137</v>
      </c>
      <c r="C14" s="78"/>
      <c r="D14" s="78"/>
      <c r="E14" s="84">
        <v>60950.930353816788</v>
      </c>
      <c r="F14" s="84">
        <v>66282.090126902505</v>
      </c>
      <c r="G14" s="84">
        <v>53694.436754847382</v>
      </c>
      <c r="H14" s="84">
        <v>54323.187080936012</v>
      </c>
      <c r="I14" s="84">
        <v>43193.004510455372</v>
      </c>
      <c r="J14" s="84" t="s">
        <v>101</v>
      </c>
      <c r="K14" s="84" t="s">
        <v>101</v>
      </c>
      <c r="L14" s="84" t="s">
        <v>101</v>
      </c>
      <c r="M14" s="84">
        <v>85119.127697018601</v>
      </c>
      <c r="N14" s="84">
        <v>65266.395628316262</v>
      </c>
      <c r="O14" s="78"/>
      <c r="P14" s="78"/>
      <c r="Q14" s="78"/>
      <c r="R14" s="78"/>
      <c r="S14" s="78"/>
    </row>
    <row r="15" spans="1:19" ht="21" customHeight="1">
      <c r="A15" s="29" t="s">
        <v>124</v>
      </c>
      <c r="B15" s="79"/>
      <c r="C15" s="79"/>
      <c r="D15" s="79"/>
      <c r="E15" s="83"/>
      <c r="F15" s="83"/>
      <c r="G15" s="83"/>
      <c r="H15" s="83"/>
      <c r="I15" s="83"/>
      <c r="J15" s="84"/>
      <c r="K15" s="84"/>
      <c r="L15" s="83"/>
      <c r="M15" s="83"/>
      <c r="N15" s="83"/>
      <c r="O15" s="79"/>
      <c r="P15" s="79"/>
      <c r="Q15" s="79"/>
      <c r="R15" s="75"/>
      <c r="S15" s="75"/>
    </row>
    <row r="16" spans="1:19" ht="14.25" customHeight="1">
      <c r="B16" s="80" t="s">
        <v>159</v>
      </c>
      <c r="C16" s="79"/>
      <c r="D16" s="79"/>
      <c r="E16" s="83">
        <v>5.1427750135410149</v>
      </c>
      <c r="F16" s="83">
        <v>5.2897625302564171</v>
      </c>
      <c r="G16" s="83">
        <v>6.5221555744944162</v>
      </c>
      <c r="H16" s="83">
        <v>5.88987703051788</v>
      </c>
      <c r="I16" s="83">
        <v>5.0107060359900331</v>
      </c>
      <c r="J16" s="83" t="s">
        <v>101</v>
      </c>
      <c r="K16" s="83" t="s">
        <v>101</v>
      </c>
      <c r="L16" s="83" t="s">
        <v>101</v>
      </c>
      <c r="M16" s="83">
        <v>6.0556703670824685</v>
      </c>
      <c r="N16" s="83">
        <v>5.6900369229267307</v>
      </c>
      <c r="O16" s="79"/>
      <c r="P16" s="79"/>
      <c r="Q16" s="79"/>
      <c r="R16" s="75"/>
      <c r="S16" s="75"/>
    </row>
    <row r="17" spans="1:19">
      <c r="A17" s="81"/>
      <c r="B17" s="80" t="s">
        <v>89</v>
      </c>
      <c r="C17" s="80"/>
      <c r="D17" s="80"/>
      <c r="E17" s="83">
        <v>39.86331039011052</v>
      </c>
      <c r="F17" s="83">
        <v>65.617766666502618</v>
      </c>
      <c r="G17" s="83">
        <v>39.510979562518436</v>
      </c>
      <c r="H17" s="83">
        <v>62.810656992727985</v>
      </c>
      <c r="I17" s="83">
        <v>91.189624393081601</v>
      </c>
      <c r="J17" s="83" t="s">
        <v>101</v>
      </c>
      <c r="K17" s="83" t="s">
        <v>101</v>
      </c>
      <c r="L17" s="83" t="s">
        <v>101</v>
      </c>
      <c r="M17" s="83">
        <v>37.495299363338596</v>
      </c>
      <c r="N17" s="83">
        <v>47.726580440514446</v>
      </c>
      <c r="O17" s="80"/>
      <c r="P17" s="80"/>
      <c r="Q17" s="80"/>
      <c r="R17" s="80"/>
      <c r="S17" s="80"/>
    </row>
    <row r="18" spans="1:19">
      <c r="A18" s="81"/>
      <c r="B18" s="80" t="s">
        <v>90</v>
      </c>
      <c r="C18" s="80"/>
      <c r="D18" s="80"/>
      <c r="E18" s="83">
        <v>8.8296475030122021</v>
      </c>
      <c r="F18" s="83">
        <v>7.05776082365528</v>
      </c>
      <c r="G18" s="83">
        <v>9.172809501515955</v>
      </c>
      <c r="H18" s="83">
        <v>8.5855071747380176</v>
      </c>
      <c r="I18" s="83">
        <v>5.9779344387192426</v>
      </c>
      <c r="J18" s="83" t="s">
        <v>101</v>
      </c>
      <c r="K18" s="83" t="s">
        <v>101</v>
      </c>
      <c r="L18" s="83" t="s">
        <v>101</v>
      </c>
      <c r="M18" s="83">
        <v>10.488315994378125</v>
      </c>
      <c r="N18" s="83">
        <v>8.4528490689829159</v>
      </c>
      <c r="O18" s="80"/>
      <c r="P18" s="80"/>
      <c r="Q18" s="80"/>
      <c r="R18" s="80"/>
      <c r="S18" s="80"/>
    </row>
    <row r="19" spans="1:19">
      <c r="A19" s="81"/>
      <c r="B19" s="80" t="s">
        <v>139</v>
      </c>
      <c r="C19" s="80"/>
      <c r="D19" s="80"/>
      <c r="E19" s="83">
        <v>7.2285396960358499</v>
      </c>
      <c r="F19" s="83">
        <v>6.3723583289754995</v>
      </c>
      <c r="G19" s="83">
        <v>7.4445045406915131</v>
      </c>
      <c r="H19" s="83">
        <v>7.5530856951388827</v>
      </c>
      <c r="I19" s="83">
        <v>5.6101604554756701</v>
      </c>
      <c r="J19" s="83" t="s">
        <v>101</v>
      </c>
      <c r="K19" s="83" t="s">
        <v>101</v>
      </c>
      <c r="L19" s="83" t="s">
        <v>101</v>
      </c>
      <c r="M19" s="83">
        <v>8.1957673488072356</v>
      </c>
      <c r="N19" s="83">
        <v>7.1810195397968579</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6.5965751946236466</v>
      </c>
      <c r="F21" s="83">
        <v>5.96685864158197</v>
      </c>
      <c r="G21" s="83">
        <v>7.5802014362824321</v>
      </c>
      <c r="H21" s="83">
        <v>7.5827440619942328</v>
      </c>
      <c r="I21" s="83">
        <v>6.1868175706613862</v>
      </c>
      <c r="J21" s="83" t="s">
        <v>101</v>
      </c>
      <c r="K21" s="83" t="s">
        <v>101</v>
      </c>
      <c r="L21" s="83" t="s">
        <v>101</v>
      </c>
      <c r="M21" s="83">
        <v>9.1142734011287772</v>
      </c>
      <c r="N21" s="83">
        <v>7.1844739639649609</v>
      </c>
      <c r="O21" s="80"/>
      <c r="P21" s="80"/>
      <c r="Q21" s="80"/>
      <c r="R21" s="80"/>
      <c r="S21" s="80"/>
    </row>
    <row r="22" spans="1:19">
      <c r="A22" s="81"/>
      <c r="B22" s="80" t="s">
        <v>89</v>
      </c>
      <c r="C22" s="80"/>
      <c r="D22" s="80"/>
      <c r="E22" s="83">
        <v>47.29382716308529</v>
      </c>
      <c r="F22" s="83">
        <v>80.480178170268047</v>
      </c>
      <c r="G22" s="83">
        <v>45.205658668233482</v>
      </c>
      <c r="H22" s="83">
        <v>117.40540234655823</v>
      </c>
      <c r="I22" s="83">
        <v>306.18140912554975</v>
      </c>
      <c r="J22" s="83" t="s">
        <v>101</v>
      </c>
      <c r="K22" s="83" t="s">
        <v>101</v>
      </c>
      <c r="L22" s="83" t="s">
        <v>101</v>
      </c>
      <c r="M22" s="83">
        <v>85.800000648266675</v>
      </c>
      <c r="N22" s="83">
        <v>72.742083345683028</v>
      </c>
      <c r="O22" s="80"/>
      <c r="P22" s="80"/>
      <c r="Q22" s="80"/>
      <c r="R22" s="80"/>
      <c r="S22" s="80"/>
    </row>
    <row r="23" spans="1:19">
      <c r="A23" s="81"/>
      <c r="B23" s="80" t="s">
        <v>90</v>
      </c>
      <c r="C23" s="80"/>
      <c r="D23" s="80"/>
      <c r="E23" s="83">
        <v>9.5441455946451228</v>
      </c>
      <c r="F23" s="83">
        <v>7.6906952623682665</v>
      </c>
      <c r="G23" s="83">
        <v>9.8199740594829503</v>
      </c>
      <c r="H23" s="83">
        <v>9.4590085870851315</v>
      </c>
      <c r="I23" s="83">
        <v>6.5664556240036998</v>
      </c>
      <c r="J23" s="83" t="s">
        <v>101</v>
      </c>
      <c r="K23" s="83" t="s">
        <v>101</v>
      </c>
      <c r="L23" s="83" t="s">
        <v>101</v>
      </c>
      <c r="M23" s="83">
        <v>11.932727429223833</v>
      </c>
      <c r="N23" s="83">
        <v>9.283806476430426</v>
      </c>
      <c r="O23" s="80"/>
      <c r="P23" s="80"/>
      <c r="Q23" s="80"/>
      <c r="R23" s="80"/>
      <c r="S23" s="80"/>
    </row>
    <row r="24" spans="1:19">
      <c r="A24" s="81"/>
      <c r="B24" s="80" t="s">
        <v>139</v>
      </c>
      <c r="C24" s="80"/>
      <c r="D24" s="80"/>
      <c r="E24" s="83">
        <v>7.9415072401764579</v>
      </c>
      <c r="F24" s="83">
        <v>7.0198751682041483</v>
      </c>
      <c r="G24" s="83">
        <v>8.0674837063762013</v>
      </c>
      <c r="H24" s="83">
        <v>8.7537450479090495</v>
      </c>
      <c r="I24" s="83">
        <v>6.42858629115777</v>
      </c>
      <c r="J24" s="83" t="s">
        <v>101</v>
      </c>
      <c r="K24" s="83" t="s">
        <v>101</v>
      </c>
      <c r="L24" s="83" t="s">
        <v>101</v>
      </c>
      <c r="M24" s="83">
        <v>10.475794969636166</v>
      </c>
      <c r="N24" s="83">
        <v>8.2330521002361952</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42784160.390000001</v>
      </c>
      <c r="F26" s="84">
        <v>93769200.879999995</v>
      </c>
      <c r="G26" s="84">
        <v>44546997.719999999</v>
      </c>
      <c r="H26" s="84">
        <v>45803407.980000004</v>
      </c>
      <c r="I26" s="84">
        <v>12076621</v>
      </c>
      <c r="J26" s="84" t="s">
        <v>101</v>
      </c>
      <c r="K26" s="84" t="s">
        <v>101</v>
      </c>
      <c r="L26" s="84" t="s">
        <v>101</v>
      </c>
      <c r="M26" s="84">
        <v>111567128.255</v>
      </c>
      <c r="N26" s="84">
        <v>350547516.22499996</v>
      </c>
      <c r="O26" s="78"/>
      <c r="P26" s="78"/>
      <c r="Q26" s="78"/>
      <c r="R26" s="78"/>
      <c r="S26" s="78"/>
    </row>
    <row r="27" spans="1:19">
      <c r="A27" s="76"/>
      <c r="B27" s="78" t="s">
        <v>96</v>
      </c>
      <c r="C27" s="78"/>
      <c r="D27" s="78"/>
      <c r="E27" s="84">
        <v>35026739.920000002</v>
      </c>
      <c r="F27" s="84">
        <v>83064896.760000005</v>
      </c>
      <c r="G27" s="84">
        <v>39468006.600000001</v>
      </c>
      <c r="H27" s="84">
        <v>37943410.539999999</v>
      </c>
      <c r="I27" s="84">
        <v>9840245</v>
      </c>
      <c r="J27" s="84" t="s">
        <v>101</v>
      </c>
      <c r="K27" s="84" t="s">
        <v>101</v>
      </c>
      <c r="L27" s="84" t="s">
        <v>101</v>
      </c>
      <c r="M27" s="84">
        <v>86300278.355000004</v>
      </c>
      <c r="N27" s="84">
        <v>291643577.17500001</v>
      </c>
      <c r="O27" s="78"/>
      <c r="P27" s="78"/>
      <c r="Q27" s="78"/>
      <c r="R27" s="78"/>
      <c r="S27" s="78"/>
    </row>
    <row r="28" spans="1:19">
      <c r="A28" s="76"/>
      <c r="B28" s="78" t="s">
        <v>197</v>
      </c>
      <c r="C28" s="78"/>
      <c r="D28" s="78"/>
      <c r="E28" s="84">
        <v>5900594.4900000002</v>
      </c>
      <c r="F28" s="84">
        <v>8019422.3799999999</v>
      </c>
      <c r="G28" s="84">
        <v>3316969.08</v>
      </c>
      <c r="H28" s="84">
        <v>5036207.92</v>
      </c>
      <c r="I28" s="84">
        <v>978621</v>
      </c>
      <c r="J28" s="84" t="s">
        <v>101</v>
      </c>
      <c r="K28" s="84" t="s">
        <v>101</v>
      </c>
      <c r="L28" s="84" t="s">
        <v>101</v>
      </c>
      <c r="M28" s="84">
        <v>21053523.899999999</v>
      </c>
      <c r="N28" s="84">
        <v>44305338.770000003</v>
      </c>
      <c r="O28" s="78"/>
      <c r="P28" s="78"/>
      <c r="Q28" s="78"/>
      <c r="R28" s="78"/>
      <c r="S28" s="78"/>
    </row>
    <row r="29" spans="1:19">
      <c r="A29" s="76"/>
      <c r="B29" s="78" t="s">
        <v>24</v>
      </c>
      <c r="C29" s="78"/>
      <c r="D29" s="78"/>
      <c r="E29" s="84">
        <v>1189546.73</v>
      </c>
      <c r="F29" s="84">
        <v>797277.74</v>
      </c>
      <c r="G29" s="84">
        <v>295284.12</v>
      </c>
      <c r="H29" s="84">
        <v>1101349.1000000001</v>
      </c>
      <c r="I29" s="84">
        <v>733702</v>
      </c>
      <c r="J29" s="84" t="s">
        <v>101</v>
      </c>
      <c r="K29" s="84" t="s">
        <v>101</v>
      </c>
      <c r="L29" s="84" t="s">
        <v>101</v>
      </c>
      <c r="M29" s="84">
        <v>4149660.02</v>
      </c>
      <c r="N29" s="84">
        <v>8266819.71</v>
      </c>
      <c r="O29" s="78"/>
      <c r="P29" s="78"/>
      <c r="Q29" s="78"/>
      <c r="R29" s="78"/>
      <c r="S29" s="78"/>
    </row>
    <row r="30" spans="1:19">
      <c r="A30" s="76"/>
      <c r="B30" s="78" t="s">
        <v>97</v>
      </c>
      <c r="C30" s="78"/>
      <c r="D30" s="78"/>
      <c r="E30" s="84">
        <v>667279.25</v>
      </c>
      <c r="F30" s="84">
        <v>1887604</v>
      </c>
      <c r="G30" s="84">
        <v>1466737.92</v>
      </c>
      <c r="H30" s="84">
        <v>1722440.42</v>
      </c>
      <c r="I30" s="84">
        <v>524053</v>
      </c>
      <c r="J30" s="84" t="s">
        <v>101</v>
      </c>
      <c r="K30" s="84" t="s">
        <v>101</v>
      </c>
      <c r="L30" s="84" t="s">
        <v>101</v>
      </c>
      <c r="M30" s="84">
        <v>63665.98</v>
      </c>
      <c r="N30" s="84">
        <v>6331780.5700000003</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50037272.390339993</v>
      </c>
      <c r="F32" s="84">
        <v>107901715.65000001</v>
      </c>
      <c r="G32" s="84">
        <v>50441980.919999994</v>
      </c>
      <c r="H32" s="84">
        <v>52944727.980000004</v>
      </c>
      <c r="I32" s="84">
        <v>13924800</v>
      </c>
      <c r="J32" s="84" t="s">
        <v>101</v>
      </c>
      <c r="K32" s="84" t="s">
        <v>101</v>
      </c>
      <c r="L32" s="84" t="s">
        <v>101</v>
      </c>
      <c r="M32" s="84">
        <v>127675693.764735</v>
      </c>
      <c r="N32" s="84">
        <v>402926190.70507497</v>
      </c>
      <c r="O32" s="78"/>
      <c r="P32" s="78"/>
      <c r="Q32" s="78"/>
      <c r="R32" s="78"/>
      <c r="S32" s="78"/>
    </row>
    <row r="33" spans="1:19">
      <c r="A33" s="76"/>
      <c r="B33" s="78" t="s">
        <v>96</v>
      </c>
      <c r="C33" s="78"/>
      <c r="D33" s="78"/>
      <c r="E33" s="84">
        <v>41521664.244999997</v>
      </c>
      <c r="F33" s="84">
        <v>95728361.75</v>
      </c>
      <c r="G33" s="84">
        <v>44730806.990000002</v>
      </c>
      <c r="H33" s="84">
        <v>43884940.170000002</v>
      </c>
      <c r="I33" s="84">
        <v>11367716</v>
      </c>
      <c r="J33" s="84" t="s">
        <v>101</v>
      </c>
      <c r="K33" s="84" t="s">
        <v>101</v>
      </c>
      <c r="L33" s="84" t="s">
        <v>101</v>
      </c>
      <c r="M33" s="84">
        <v>98828255.169</v>
      </c>
      <c r="N33" s="84">
        <v>336061744.324</v>
      </c>
      <c r="O33" s="78"/>
      <c r="P33" s="78"/>
      <c r="Q33" s="78"/>
      <c r="R33" s="78"/>
      <c r="S33" s="78"/>
    </row>
    <row r="34" spans="1:19">
      <c r="A34" s="76"/>
      <c r="B34" s="78" t="s">
        <v>197</v>
      </c>
      <c r="C34" s="78"/>
      <c r="D34" s="78"/>
      <c r="E34" s="84">
        <v>6385767.0131000001</v>
      </c>
      <c r="F34" s="84">
        <v>9077615.4399999995</v>
      </c>
      <c r="G34" s="84">
        <v>3789519.47</v>
      </c>
      <c r="H34" s="84">
        <v>5844617.4900000002</v>
      </c>
      <c r="I34" s="84">
        <v>1135459</v>
      </c>
      <c r="J34" s="84" t="s">
        <v>101</v>
      </c>
      <c r="K34" s="84" t="s">
        <v>101</v>
      </c>
      <c r="L34" s="84" t="s">
        <v>101</v>
      </c>
      <c r="M34" s="84">
        <v>24010515.491999999</v>
      </c>
      <c r="N34" s="84">
        <v>50243493.905099995</v>
      </c>
      <c r="O34" s="78"/>
      <c r="P34" s="78"/>
      <c r="Q34" s="78"/>
      <c r="R34" s="78"/>
      <c r="S34" s="78"/>
    </row>
    <row r="35" spans="1:19">
      <c r="A35" s="76"/>
      <c r="B35" s="78" t="s">
        <v>24</v>
      </c>
      <c r="C35" s="78"/>
      <c r="D35" s="78"/>
      <c r="E35" s="84">
        <v>1294532.1535</v>
      </c>
      <c r="F35" s="84">
        <v>966071.81</v>
      </c>
      <c r="G35" s="84">
        <v>335598.73</v>
      </c>
      <c r="H35" s="84">
        <v>1191106.1499999999</v>
      </c>
      <c r="I35" s="84">
        <v>840228</v>
      </c>
      <c r="J35" s="84" t="s">
        <v>101</v>
      </c>
      <c r="K35" s="84" t="s">
        <v>101</v>
      </c>
      <c r="L35" s="84" t="s">
        <v>101</v>
      </c>
      <c r="M35" s="84">
        <v>4764210.5758999996</v>
      </c>
      <c r="N35" s="84">
        <v>9391747.4193999991</v>
      </c>
      <c r="O35" s="78"/>
      <c r="P35" s="78"/>
      <c r="Q35" s="78"/>
      <c r="R35" s="78"/>
      <c r="S35" s="78"/>
    </row>
    <row r="36" spans="1:19">
      <c r="A36" s="76"/>
      <c r="B36" s="78" t="s">
        <v>97</v>
      </c>
      <c r="C36" s="78"/>
      <c r="D36" s="78"/>
      <c r="E36" s="84">
        <v>835308.97874000005</v>
      </c>
      <c r="F36" s="84">
        <v>2129666.65</v>
      </c>
      <c r="G36" s="84">
        <v>1586055.73</v>
      </c>
      <c r="H36" s="84">
        <v>2024064.17</v>
      </c>
      <c r="I36" s="84">
        <v>581397</v>
      </c>
      <c r="J36" s="84" t="s">
        <v>101</v>
      </c>
      <c r="K36" s="84" t="s">
        <v>101</v>
      </c>
      <c r="L36" s="84" t="s">
        <v>101</v>
      </c>
      <c r="M36" s="84">
        <v>72712.527835000001</v>
      </c>
      <c r="N36" s="84">
        <v>7229205.0565750003</v>
      </c>
      <c r="O36" s="78"/>
      <c r="P36" s="78"/>
      <c r="Q36" s="78"/>
      <c r="R36" s="78"/>
      <c r="S36" s="78"/>
    </row>
    <row r="37" spans="1:19" ht="21" customHeight="1">
      <c r="A37" s="76" t="s">
        <v>98</v>
      </c>
      <c r="C37" s="75"/>
      <c r="D37" s="75"/>
      <c r="E37" s="85"/>
      <c r="F37" s="85"/>
      <c r="G37" s="85"/>
      <c r="H37" s="85"/>
      <c r="I37" s="85"/>
      <c r="J37" s="84"/>
      <c r="K37" s="84"/>
      <c r="L37" s="85"/>
      <c r="M37" s="85"/>
      <c r="N37" s="84"/>
      <c r="O37" s="75"/>
      <c r="P37" s="75"/>
      <c r="Q37" s="75"/>
      <c r="R37" s="75"/>
      <c r="S37" s="75"/>
    </row>
    <row r="38" spans="1:19" ht="12.75" customHeight="1">
      <c r="A38" s="76"/>
      <c r="B38" s="75" t="s">
        <v>166</v>
      </c>
      <c r="C38" s="75"/>
      <c r="D38" s="75"/>
      <c r="E38" s="86">
        <v>863</v>
      </c>
      <c r="F38" s="86">
        <v>1736</v>
      </c>
      <c r="G38" s="86">
        <v>986</v>
      </c>
      <c r="H38" s="86">
        <v>995</v>
      </c>
      <c r="I38" s="86">
        <v>329</v>
      </c>
      <c r="J38" s="84" t="s">
        <v>101</v>
      </c>
      <c r="K38" s="84" t="s">
        <v>101</v>
      </c>
      <c r="L38" s="86" t="s">
        <v>101</v>
      </c>
      <c r="M38" s="86">
        <v>1794</v>
      </c>
      <c r="N38" s="84">
        <v>6703</v>
      </c>
      <c r="O38" s="75"/>
      <c r="P38" s="75"/>
      <c r="Q38" s="75"/>
      <c r="R38" s="75"/>
      <c r="S38" s="75"/>
    </row>
    <row r="39" spans="1:19" ht="12.75" customHeight="1">
      <c r="B39" s="75" t="s">
        <v>167</v>
      </c>
      <c r="C39" s="80"/>
      <c r="D39" s="80"/>
      <c r="E39" s="86">
        <v>844</v>
      </c>
      <c r="F39" s="86">
        <v>1694</v>
      </c>
      <c r="G39" s="86">
        <v>961</v>
      </c>
      <c r="H39" s="86">
        <v>963</v>
      </c>
      <c r="I39" s="86">
        <v>319</v>
      </c>
      <c r="J39" s="84" t="s">
        <v>101</v>
      </c>
      <c r="K39" s="84" t="s">
        <v>101</v>
      </c>
      <c r="L39" s="86" t="s">
        <v>101</v>
      </c>
      <c r="M39" s="86">
        <v>1755</v>
      </c>
      <c r="N39" s="84">
        <v>6536</v>
      </c>
      <c r="O39" s="80"/>
      <c r="P39" s="80"/>
      <c r="Q39" s="80"/>
      <c r="R39" s="75"/>
      <c r="S39" s="75"/>
    </row>
    <row r="40" spans="1:19">
      <c r="B40" s="75" t="s">
        <v>99</v>
      </c>
      <c r="E40" s="86">
        <v>786</v>
      </c>
      <c r="F40" s="86">
        <v>1581.2111083</v>
      </c>
      <c r="G40" s="86">
        <v>903.63787000000002</v>
      </c>
      <c r="H40" s="86">
        <v>915.43888221999998</v>
      </c>
      <c r="I40" s="86">
        <v>289.47222221999999</v>
      </c>
      <c r="J40" s="84" t="s">
        <v>101</v>
      </c>
      <c r="K40" s="84" t="s">
        <v>101</v>
      </c>
      <c r="L40" s="86" t="s">
        <v>101</v>
      </c>
      <c r="M40" s="86">
        <v>1443.1394445000001</v>
      </c>
      <c r="N40" s="84">
        <v>5918.8995272400007</v>
      </c>
    </row>
    <row r="41" spans="1:19" ht="21" customHeight="1">
      <c r="A41" s="29" t="s">
        <v>104</v>
      </c>
      <c r="B41" s="75"/>
      <c r="E41" s="87"/>
      <c r="F41" s="87"/>
      <c r="G41" s="87"/>
      <c r="H41" s="87"/>
      <c r="I41" s="87"/>
      <c r="J41" s="84"/>
      <c r="K41" s="84"/>
      <c r="L41" s="87"/>
      <c r="M41" s="87"/>
      <c r="N41" s="84"/>
    </row>
    <row r="42" spans="1:19" ht="12.75" customHeight="1">
      <c r="B42" s="77" t="s">
        <v>140</v>
      </c>
      <c r="J42" s="84"/>
      <c r="K42" s="84"/>
      <c r="N42" s="84"/>
    </row>
    <row r="43" spans="1:19">
      <c r="B43" s="75" t="s">
        <v>158</v>
      </c>
      <c r="E43" s="86">
        <v>164.11373194000001</v>
      </c>
      <c r="F43" s="86">
        <v>320.24121882799994</v>
      </c>
      <c r="G43" s="86">
        <v>147.34392472299999</v>
      </c>
      <c r="H43" s="86">
        <v>163.500866828</v>
      </c>
      <c r="I43" s="86">
        <v>63.663682863999995</v>
      </c>
      <c r="J43" s="84" t="s">
        <v>101</v>
      </c>
      <c r="K43" s="84" t="s">
        <v>101</v>
      </c>
      <c r="L43" s="86" t="s">
        <v>101</v>
      </c>
      <c r="M43" s="86">
        <v>289.811019031</v>
      </c>
      <c r="N43" s="84">
        <v>1148.6744442139998</v>
      </c>
      <c r="O43" s="87"/>
    </row>
    <row r="44" spans="1:19">
      <c r="B44" s="75" t="s">
        <v>92</v>
      </c>
      <c r="E44" s="86">
        <v>21.17235101</v>
      </c>
      <c r="F44" s="86">
        <v>25.81617885</v>
      </c>
      <c r="G44" s="86">
        <v>24.322353195000002</v>
      </c>
      <c r="H44" s="86">
        <v>15.33179314</v>
      </c>
      <c r="I44" s="86">
        <v>3.498205</v>
      </c>
      <c r="J44" s="84" t="s">
        <v>101</v>
      </c>
      <c r="K44" s="84" t="s">
        <v>101</v>
      </c>
      <c r="L44" s="86" t="s">
        <v>101</v>
      </c>
      <c r="M44" s="86">
        <v>46.805867130000003</v>
      </c>
      <c r="N44" s="84">
        <v>136.94674832500002</v>
      </c>
      <c r="O44" s="87"/>
    </row>
    <row r="45" spans="1:19">
      <c r="B45" s="75" t="s">
        <v>93</v>
      </c>
      <c r="E45" s="86">
        <v>95.58705483</v>
      </c>
      <c r="F45" s="86">
        <v>240.01946826</v>
      </c>
      <c r="G45" s="86">
        <v>104.76615696</v>
      </c>
      <c r="H45" s="86">
        <v>112.16576731000001</v>
      </c>
      <c r="I45" s="86">
        <v>53.362913773999999</v>
      </c>
      <c r="J45" s="84" t="s">
        <v>101</v>
      </c>
      <c r="K45" s="84" t="s">
        <v>101</v>
      </c>
      <c r="L45" s="86" t="s">
        <v>101</v>
      </c>
      <c r="M45" s="86">
        <v>167.32905463</v>
      </c>
      <c r="N45" s="84">
        <v>773.23041576399999</v>
      </c>
      <c r="O45" s="87"/>
    </row>
    <row r="46" spans="1:19">
      <c r="B46" s="75" t="s">
        <v>160</v>
      </c>
      <c r="E46" s="86">
        <v>116.75940584</v>
      </c>
      <c r="F46" s="86">
        <v>265.83564710999997</v>
      </c>
      <c r="G46" s="86">
        <v>129.08851015499999</v>
      </c>
      <c r="H46" s="86">
        <v>127.49756045000001</v>
      </c>
      <c r="I46" s="86">
        <v>56.861118773999998</v>
      </c>
      <c r="J46" s="84" t="s">
        <v>101</v>
      </c>
      <c r="K46" s="84" t="s">
        <v>101</v>
      </c>
      <c r="L46" s="86" t="s">
        <v>101</v>
      </c>
      <c r="M46" s="86">
        <v>214.13492176</v>
      </c>
      <c r="N46" s="84">
        <v>910.17716408900003</v>
      </c>
      <c r="O46" s="87"/>
    </row>
    <row r="47" spans="1:19" ht="21" customHeight="1">
      <c r="B47" s="77" t="s">
        <v>141</v>
      </c>
      <c r="E47" s="86"/>
      <c r="F47" s="86"/>
      <c r="G47" s="86"/>
      <c r="H47" s="86"/>
      <c r="I47" s="86"/>
      <c r="J47" s="84"/>
      <c r="K47" s="84"/>
      <c r="L47" s="86"/>
      <c r="M47" s="86"/>
      <c r="N47" s="84"/>
      <c r="O47" s="87"/>
    </row>
    <row r="48" spans="1:19">
      <c r="B48" s="75" t="s">
        <v>158</v>
      </c>
      <c r="E48" s="86">
        <v>127.9451799</v>
      </c>
      <c r="F48" s="86">
        <v>283.90148011799999</v>
      </c>
      <c r="G48" s="86">
        <v>126.77763356000001</v>
      </c>
      <c r="H48" s="86">
        <v>126.99887957799999</v>
      </c>
      <c r="I48" s="86">
        <v>51.561242327999999</v>
      </c>
      <c r="J48" s="84" t="s">
        <v>101</v>
      </c>
      <c r="K48" s="84" t="s">
        <v>101</v>
      </c>
      <c r="L48" s="86" t="s">
        <v>101</v>
      </c>
      <c r="M48" s="86">
        <v>192.55511907100004</v>
      </c>
      <c r="N48" s="84">
        <v>909.73953455500009</v>
      </c>
      <c r="O48" s="87"/>
    </row>
    <row r="49" spans="1:15">
      <c r="B49" s="75" t="s">
        <v>92</v>
      </c>
      <c r="E49" s="86">
        <v>17.845880755</v>
      </c>
      <c r="F49" s="86">
        <v>21.048661155000001</v>
      </c>
      <c r="G49" s="86">
        <v>21.258400569999999</v>
      </c>
      <c r="H49" s="86">
        <v>8.2023482800000007</v>
      </c>
      <c r="I49" s="86">
        <v>1.041866</v>
      </c>
      <c r="J49" s="84" t="s">
        <v>101</v>
      </c>
      <c r="K49" s="84" t="s">
        <v>101</v>
      </c>
      <c r="L49" s="86" t="s">
        <v>101</v>
      </c>
      <c r="M49" s="86">
        <v>20.454545299999999</v>
      </c>
      <c r="N49" s="84">
        <v>89.851702060000008</v>
      </c>
      <c r="O49" s="87"/>
    </row>
    <row r="50" spans="1:15">
      <c r="B50" s="75" t="s">
        <v>93</v>
      </c>
      <c r="E50" s="86">
        <v>88.431174025000004</v>
      </c>
      <c r="F50" s="86">
        <v>220.26617128999999</v>
      </c>
      <c r="G50" s="86">
        <v>97.861765640000002</v>
      </c>
      <c r="H50" s="86">
        <v>101.80770966999999</v>
      </c>
      <c r="I50" s="86">
        <v>48.580241497999999</v>
      </c>
      <c r="J50" s="84" t="s">
        <v>101</v>
      </c>
      <c r="K50" s="84" t="s">
        <v>101</v>
      </c>
      <c r="L50" s="86" t="s">
        <v>101</v>
      </c>
      <c r="M50" s="86">
        <v>147.07450668000001</v>
      </c>
      <c r="N50" s="84">
        <v>704.02156880300004</v>
      </c>
      <c r="O50" s="87"/>
    </row>
    <row r="51" spans="1:15">
      <c r="B51" s="75" t="s">
        <v>160</v>
      </c>
      <c r="E51" s="86">
        <v>106.27705478</v>
      </c>
      <c r="F51" s="86">
        <v>241.31483244499998</v>
      </c>
      <c r="G51" s="86">
        <v>119.12016621000001</v>
      </c>
      <c r="H51" s="86">
        <v>110.01005794999999</v>
      </c>
      <c r="I51" s="86">
        <v>49.622107497999998</v>
      </c>
      <c r="J51" s="84" t="s">
        <v>101</v>
      </c>
      <c r="K51" s="84" t="s">
        <v>101</v>
      </c>
      <c r="L51" s="86" t="s">
        <v>101</v>
      </c>
      <c r="M51" s="86">
        <v>167.52905198000002</v>
      </c>
      <c r="N51" s="84">
        <v>793.87327086300002</v>
      </c>
      <c r="O51" s="87"/>
    </row>
    <row r="52" spans="1:15">
      <c r="K52" s="84"/>
    </row>
    <row r="56" spans="1:15">
      <c r="A56" s="4" t="s">
        <v>161</v>
      </c>
    </row>
    <row r="57" spans="1:15">
      <c r="A57" s="4" t="s">
        <v>88</v>
      </c>
    </row>
    <row r="58" spans="1:15">
      <c r="A58" s="4" t="s">
        <v>225</v>
      </c>
    </row>
    <row r="59" spans="1:15">
      <c r="A59" s="5"/>
    </row>
  </sheetData>
  <hyperlinks>
    <hyperlink ref="G1" location="Contenu!A1" display="retour" xr:uid="{00000000-0004-0000-19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6">
    <tabColor theme="6" tint="0.39997558519241921"/>
    <pageSetUpPr fitToPage="1"/>
  </sheetPr>
  <dimension ref="A1:S58"/>
  <sheetViews>
    <sheetView zoomScale="84" zoomScaleNormal="84" workbookViewId="0">
      <pane ySplit="4" topLeftCell="A5" activePane="bottomLeft" state="frozen"/>
      <selection activeCell="C18" sqref="C18"/>
      <selection pane="bottomLeft" activeCell="O50" sqref="O50"/>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253</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t="s">
        <v>101</v>
      </c>
      <c r="F6" s="84" t="s">
        <v>101</v>
      </c>
      <c r="G6" s="84" t="s">
        <v>101</v>
      </c>
      <c r="H6" s="84" t="s">
        <v>101</v>
      </c>
      <c r="I6" s="84" t="s">
        <v>101</v>
      </c>
      <c r="J6" s="84" t="s">
        <v>101</v>
      </c>
      <c r="K6" s="84" t="s">
        <v>101</v>
      </c>
      <c r="L6" s="84">
        <v>21972.796154721276</v>
      </c>
      <c r="M6" s="84" t="s">
        <v>101</v>
      </c>
      <c r="N6" s="84">
        <v>21972.796154721276</v>
      </c>
      <c r="O6" s="78"/>
      <c r="P6" s="78"/>
      <c r="Q6" s="78"/>
      <c r="R6" s="78"/>
      <c r="S6" s="78"/>
    </row>
    <row r="7" spans="1:19" ht="12.75" customHeight="1">
      <c r="A7" s="76"/>
      <c r="B7" s="75" t="s">
        <v>135</v>
      </c>
      <c r="C7" s="78"/>
      <c r="D7" s="78"/>
      <c r="E7" s="84" t="s">
        <v>101</v>
      </c>
      <c r="F7" s="84" t="s">
        <v>101</v>
      </c>
      <c r="G7" s="84" t="s">
        <v>101</v>
      </c>
      <c r="H7" s="84" t="s">
        <v>101</v>
      </c>
      <c r="I7" s="84" t="s">
        <v>101</v>
      </c>
      <c r="J7" s="84" t="s">
        <v>101</v>
      </c>
      <c r="K7" s="84" t="s">
        <v>101</v>
      </c>
      <c r="L7" s="84">
        <v>27887.137098976113</v>
      </c>
      <c r="M7" s="84" t="s">
        <v>101</v>
      </c>
      <c r="N7" s="84">
        <v>27887.137098976113</v>
      </c>
      <c r="O7" s="78"/>
      <c r="P7" s="78"/>
      <c r="Q7" s="78"/>
      <c r="R7" s="78"/>
      <c r="S7" s="78"/>
    </row>
    <row r="8" spans="1:19" ht="21" customHeight="1">
      <c r="A8" s="76"/>
      <c r="B8" s="75" t="s">
        <v>136</v>
      </c>
      <c r="C8" s="78"/>
      <c r="D8" s="78"/>
      <c r="E8" s="84" t="s">
        <v>101</v>
      </c>
      <c r="F8" s="84" t="s">
        <v>101</v>
      </c>
      <c r="G8" s="84" t="s">
        <v>101</v>
      </c>
      <c r="H8" s="84" t="s">
        <v>101</v>
      </c>
      <c r="I8" s="84" t="s">
        <v>101</v>
      </c>
      <c r="J8" s="84" t="s">
        <v>101</v>
      </c>
      <c r="K8" s="84" t="s">
        <v>101</v>
      </c>
      <c r="L8" s="84">
        <v>25223.177769674439</v>
      </c>
      <c r="M8" s="84" t="s">
        <v>101</v>
      </c>
      <c r="N8" s="84">
        <v>25223.177769674439</v>
      </c>
      <c r="O8" s="78"/>
      <c r="P8" s="78"/>
      <c r="Q8" s="78"/>
      <c r="R8" s="78"/>
      <c r="S8" s="78"/>
    </row>
    <row r="9" spans="1:19" ht="12.75" customHeight="1">
      <c r="A9" s="76"/>
      <c r="B9" s="75" t="s">
        <v>137</v>
      </c>
      <c r="C9" s="78"/>
      <c r="D9" s="78"/>
      <c r="E9" s="84" t="s">
        <v>101</v>
      </c>
      <c r="F9" s="84" t="s">
        <v>101</v>
      </c>
      <c r="G9" s="84" t="s">
        <v>101</v>
      </c>
      <c r="H9" s="84" t="s">
        <v>101</v>
      </c>
      <c r="I9" s="84" t="s">
        <v>101</v>
      </c>
      <c r="J9" s="84" t="s">
        <v>101</v>
      </c>
      <c r="K9" s="84" t="s">
        <v>101</v>
      </c>
      <c r="L9" s="84">
        <v>32012.412602463352</v>
      </c>
      <c r="M9" s="84" t="s">
        <v>101</v>
      </c>
      <c r="N9" s="84">
        <v>32012.412602463352</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t="s">
        <v>101</v>
      </c>
      <c r="F11" s="84" t="s">
        <v>101</v>
      </c>
      <c r="G11" s="84" t="s">
        <v>101</v>
      </c>
      <c r="H11" s="84" t="s">
        <v>101</v>
      </c>
      <c r="I11" s="84" t="s">
        <v>101</v>
      </c>
      <c r="J11" s="84" t="s">
        <v>101</v>
      </c>
      <c r="K11" s="84" t="s">
        <v>101</v>
      </c>
      <c r="L11" s="84">
        <v>24244.430113765644</v>
      </c>
      <c r="M11" s="84" t="s">
        <v>101</v>
      </c>
      <c r="N11" s="84">
        <v>24244.430113765644</v>
      </c>
      <c r="O11" s="78"/>
      <c r="P11" s="78"/>
      <c r="Q11" s="78"/>
      <c r="R11" s="78"/>
      <c r="S11" s="78"/>
    </row>
    <row r="12" spans="1:19" ht="12.75" customHeight="1">
      <c r="A12" s="76"/>
      <c r="B12" s="75" t="s">
        <v>135</v>
      </c>
      <c r="C12" s="78"/>
      <c r="D12" s="78"/>
      <c r="E12" s="84" t="s">
        <v>101</v>
      </c>
      <c r="F12" s="84" t="s">
        <v>101</v>
      </c>
      <c r="G12" s="84" t="s">
        <v>101</v>
      </c>
      <c r="H12" s="84" t="s">
        <v>101</v>
      </c>
      <c r="I12" s="84" t="s">
        <v>101</v>
      </c>
      <c r="J12" s="84" t="s">
        <v>101</v>
      </c>
      <c r="K12" s="84" t="s">
        <v>101</v>
      </c>
      <c r="L12" s="84">
        <v>30659.222468714448</v>
      </c>
      <c r="M12" s="84" t="s">
        <v>101</v>
      </c>
      <c r="N12" s="84">
        <v>30659.222468714448</v>
      </c>
      <c r="O12" s="78"/>
      <c r="P12" s="78"/>
      <c r="Q12" s="78"/>
      <c r="R12" s="78"/>
      <c r="S12" s="78"/>
    </row>
    <row r="13" spans="1:19" ht="21" customHeight="1">
      <c r="A13" s="76"/>
      <c r="B13" s="75" t="s">
        <v>136</v>
      </c>
      <c r="C13" s="78"/>
      <c r="D13" s="78"/>
      <c r="E13" s="84" t="s">
        <v>101</v>
      </c>
      <c r="F13" s="84" t="s">
        <v>101</v>
      </c>
      <c r="G13" s="84" t="s">
        <v>101</v>
      </c>
      <c r="H13" s="84" t="s">
        <v>101</v>
      </c>
      <c r="I13" s="84" t="s">
        <v>101</v>
      </c>
      <c r="J13" s="84" t="s">
        <v>101</v>
      </c>
      <c r="K13" s="84" t="s">
        <v>101</v>
      </c>
      <c r="L13" s="84">
        <v>27830.848945119898</v>
      </c>
      <c r="M13" s="84" t="s">
        <v>101</v>
      </c>
      <c r="N13" s="84">
        <v>27830.848945119898</v>
      </c>
      <c r="O13" s="78"/>
      <c r="P13" s="78"/>
      <c r="Q13" s="78"/>
      <c r="R13" s="78"/>
      <c r="S13" s="78"/>
    </row>
    <row r="14" spans="1:19">
      <c r="A14" s="76"/>
      <c r="B14" s="75" t="s">
        <v>137</v>
      </c>
      <c r="C14" s="78"/>
      <c r="D14" s="78"/>
      <c r="E14" s="84" t="s">
        <v>101</v>
      </c>
      <c r="F14" s="84" t="s">
        <v>101</v>
      </c>
      <c r="G14" s="84" t="s">
        <v>101</v>
      </c>
      <c r="H14" s="84" t="s">
        <v>101</v>
      </c>
      <c r="I14" s="84" t="s">
        <v>101</v>
      </c>
      <c r="J14" s="84" t="s">
        <v>101</v>
      </c>
      <c r="K14" s="84" t="s">
        <v>101</v>
      </c>
      <c r="L14" s="84">
        <v>35194.565733147174</v>
      </c>
      <c r="M14" s="84" t="s">
        <v>101</v>
      </c>
      <c r="N14" s="84">
        <v>35194.565733147174</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84" t="s">
        <v>101</v>
      </c>
      <c r="F16" s="84" t="s">
        <v>101</v>
      </c>
      <c r="G16" s="84" t="s">
        <v>101</v>
      </c>
      <c r="H16" s="84" t="s">
        <v>101</v>
      </c>
      <c r="I16" s="84" t="s">
        <v>101</v>
      </c>
      <c r="J16" s="84" t="s">
        <v>101</v>
      </c>
      <c r="K16" s="84" t="s">
        <v>101</v>
      </c>
      <c r="L16" s="83">
        <v>10.12300634906201</v>
      </c>
      <c r="M16" s="83" t="s">
        <v>101</v>
      </c>
      <c r="N16" s="83">
        <v>10.12300634906201</v>
      </c>
      <c r="O16" s="79"/>
      <c r="P16" s="79"/>
      <c r="Q16" s="79"/>
      <c r="R16" s="75"/>
      <c r="S16" s="75"/>
    </row>
    <row r="17" spans="1:19">
      <c r="A17" s="81"/>
      <c r="B17" s="80" t="s">
        <v>89</v>
      </c>
      <c r="C17" s="80"/>
      <c r="D17" s="80"/>
      <c r="E17" s="84" t="s">
        <v>101</v>
      </c>
      <c r="F17" s="84" t="s">
        <v>101</v>
      </c>
      <c r="G17" s="84" t="s">
        <v>101</v>
      </c>
      <c r="H17" s="84" t="s">
        <v>101</v>
      </c>
      <c r="I17" s="84" t="s">
        <v>101</v>
      </c>
      <c r="J17" s="84" t="s">
        <v>101</v>
      </c>
      <c r="K17" s="84" t="s">
        <v>101</v>
      </c>
      <c r="L17" s="83">
        <v>27.564244399531983</v>
      </c>
      <c r="M17" s="83" t="s">
        <v>101</v>
      </c>
      <c r="N17" s="83">
        <v>27.564244399531983</v>
      </c>
      <c r="O17" s="80"/>
      <c r="P17" s="80"/>
      <c r="Q17" s="80"/>
      <c r="R17" s="80"/>
      <c r="S17" s="80"/>
    </row>
    <row r="18" spans="1:19">
      <c r="A18" s="81"/>
      <c r="B18" s="80" t="s">
        <v>90</v>
      </c>
      <c r="C18" s="80"/>
      <c r="D18" s="80"/>
      <c r="E18" s="84" t="s">
        <v>101</v>
      </c>
      <c r="F18" s="84" t="s">
        <v>101</v>
      </c>
      <c r="G18" s="84" t="s">
        <v>101</v>
      </c>
      <c r="H18" s="84" t="s">
        <v>101</v>
      </c>
      <c r="I18" s="84" t="s">
        <v>101</v>
      </c>
      <c r="J18" s="84" t="s">
        <v>101</v>
      </c>
      <c r="K18" s="84" t="s">
        <v>101</v>
      </c>
      <c r="L18" s="83">
        <v>22.909374510571283</v>
      </c>
      <c r="M18" s="83" t="s">
        <v>101</v>
      </c>
      <c r="N18" s="83">
        <v>22.909374510571283</v>
      </c>
      <c r="O18" s="80"/>
      <c r="P18" s="80"/>
      <c r="Q18" s="80"/>
      <c r="R18" s="80"/>
      <c r="S18" s="80"/>
    </row>
    <row r="19" spans="1:19">
      <c r="A19" s="81"/>
      <c r="B19" s="80" t="s">
        <v>139</v>
      </c>
      <c r="C19" s="80"/>
      <c r="D19" s="80"/>
      <c r="E19" s="84" t="s">
        <v>101</v>
      </c>
      <c r="F19" s="84" t="s">
        <v>101</v>
      </c>
      <c r="G19" s="84" t="s">
        <v>101</v>
      </c>
      <c r="H19" s="84" t="s">
        <v>101</v>
      </c>
      <c r="I19" s="84" t="s">
        <v>101</v>
      </c>
      <c r="J19" s="84" t="s">
        <v>101</v>
      </c>
      <c r="K19" s="84" t="s">
        <v>101</v>
      </c>
      <c r="L19" s="83">
        <v>12.51108225812975</v>
      </c>
      <c r="M19" s="83" t="s">
        <v>101</v>
      </c>
      <c r="N19" s="83">
        <v>12.51108225812975</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4" t="s">
        <v>101</v>
      </c>
      <c r="F21" s="84" t="s">
        <v>101</v>
      </c>
      <c r="G21" s="84" t="s">
        <v>101</v>
      </c>
      <c r="H21" s="84" t="s">
        <v>101</v>
      </c>
      <c r="I21" s="84" t="s">
        <v>101</v>
      </c>
      <c r="J21" s="84" t="s">
        <v>101</v>
      </c>
      <c r="K21" s="84" t="s">
        <v>101</v>
      </c>
      <c r="L21" s="83">
        <v>17.39097678980621</v>
      </c>
      <c r="M21" s="83" t="s">
        <v>101</v>
      </c>
      <c r="N21" s="83">
        <v>17.39097678980621</v>
      </c>
      <c r="O21" s="80"/>
      <c r="P21" s="80"/>
      <c r="Q21" s="80"/>
      <c r="R21" s="80"/>
      <c r="S21" s="80"/>
    </row>
    <row r="22" spans="1:19">
      <c r="A22" s="81"/>
      <c r="B22" s="80" t="s">
        <v>89</v>
      </c>
      <c r="C22" s="80"/>
      <c r="D22" s="80"/>
      <c r="E22" s="84" t="s">
        <v>101</v>
      </c>
      <c r="F22" s="84" t="s">
        <v>101</v>
      </c>
      <c r="G22" s="84" t="s">
        <v>101</v>
      </c>
      <c r="H22" s="84" t="s">
        <v>101</v>
      </c>
      <c r="I22" s="84" t="s">
        <v>101</v>
      </c>
      <c r="J22" s="84" t="s">
        <v>101</v>
      </c>
      <c r="K22" s="84" t="s">
        <v>101</v>
      </c>
      <c r="L22" s="83">
        <v>48.131984830783459</v>
      </c>
      <c r="M22" s="83" t="s">
        <v>101</v>
      </c>
      <c r="N22" s="83">
        <v>48.131984830783459</v>
      </c>
      <c r="O22" s="80"/>
      <c r="P22" s="80"/>
      <c r="Q22" s="80"/>
      <c r="R22" s="80"/>
      <c r="S22" s="80"/>
    </row>
    <row r="23" spans="1:19">
      <c r="A23" s="81"/>
      <c r="B23" s="80" t="s">
        <v>90</v>
      </c>
      <c r="C23" s="80"/>
      <c r="D23" s="80"/>
      <c r="E23" s="84" t="s">
        <v>101</v>
      </c>
      <c r="F23" s="84" t="s">
        <v>101</v>
      </c>
      <c r="G23" s="84" t="s">
        <v>101</v>
      </c>
      <c r="H23" s="84" t="s">
        <v>101</v>
      </c>
      <c r="I23" s="84" t="s">
        <v>101</v>
      </c>
      <c r="J23" s="84" t="s">
        <v>101</v>
      </c>
      <c r="K23" s="84" t="s">
        <v>101</v>
      </c>
      <c r="L23" s="83">
        <v>32.438844891584736</v>
      </c>
      <c r="M23" s="83" t="s">
        <v>101</v>
      </c>
      <c r="N23" s="83">
        <v>32.438844891584736</v>
      </c>
      <c r="O23" s="80"/>
      <c r="P23" s="80"/>
      <c r="Q23" s="80"/>
      <c r="R23" s="80"/>
      <c r="S23" s="80"/>
    </row>
    <row r="24" spans="1:19">
      <c r="A24" s="81"/>
      <c r="B24" s="80" t="s">
        <v>139</v>
      </c>
      <c r="C24" s="80"/>
      <c r="D24" s="80"/>
      <c r="E24" s="84" t="s">
        <v>101</v>
      </c>
      <c r="F24" s="84" t="s">
        <v>101</v>
      </c>
      <c r="G24" s="84" t="s">
        <v>101</v>
      </c>
      <c r="H24" s="84" t="s">
        <v>101</v>
      </c>
      <c r="I24" s="84" t="s">
        <v>101</v>
      </c>
      <c r="J24" s="84" t="s">
        <v>101</v>
      </c>
      <c r="K24" s="84" t="s">
        <v>101</v>
      </c>
      <c r="L24" s="83">
        <v>19.378551711953278</v>
      </c>
      <c r="M24" s="83" t="s">
        <v>101</v>
      </c>
      <c r="N24" s="83">
        <v>19.378551711953278</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t="s">
        <v>101</v>
      </c>
      <c r="F26" s="84" t="s">
        <v>101</v>
      </c>
      <c r="G26" s="84" t="s">
        <v>101</v>
      </c>
      <c r="H26" s="84" t="s">
        <v>101</v>
      </c>
      <c r="I26" s="84" t="s">
        <v>101</v>
      </c>
      <c r="J26" s="84" t="s">
        <v>101</v>
      </c>
      <c r="K26" s="84" t="s">
        <v>101</v>
      </c>
      <c r="L26" s="84">
        <v>28446285.520000003</v>
      </c>
      <c r="M26" s="84" t="s">
        <v>101</v>
      </c>
      <c r="N26" s="84">
        <v>28446285.520000003</v>
      </c>
      <c r="O26" s="78"/>
      <c r="P26" s="78"/>
      <c r="Q26" s="78"/>
      <c r="R26" s="78"/>
      <c r="S26" s="78"/>
    </row>
    <row r="27" spans="1:19">
      <c r="A27" s="76"/>
      <c r="B27" s="78" t="s">
        <v>96</v>
      </c>
      <c r="C27" s="78"/>
      <c r="D27" s="78"/>
      <c r="E27" s="84" t="s">
        <v>101</v>
      </c>
      <c r="F27" s="84" t="s">
        <v>101</v>
      </c>
      <c r="G27" s="84" t="s">
        <v>101</v>
      </c>
      <c r="H27" s="84" t="s">
        <v>101</v>
      </c>
      <c r="I27" s="84" t="s">
        <v>101</v>
      </c>
      <c r="J27" s="84" t="s">
        <v>101</v>
      </c>
      <c r="K27" s="84" t="s">
        <v>101</v>
      </c>
      <c r="L27" s="84">
        <v>19314087.82</v>
      </c>
      <c r="M27" s="84" t="s">
        <v>101</v>
      </c>
      <c r="N27" s="84">
        <v>19314087.82</v>
      </c>
      <c r="O27" s="78"/>
      <c r="P27" s="78"/>
      <c r="Q27" s="78"/>
      <c r="R27" s="78"/>
      <c r="S27" s="78"/>
    </row>
    <row r="28" spans="1:19">
      <c r="A28" s="76"/>
      <c r="B28" s="78" t="s">
        <v>197</v>
      </c>
      <c r="C28" s="78"/>
      <c r="D28" s="78"/>
      <c r="E28" s="84" t="s">
        <v>101</v>
      </c>
      <c r="F28" s="84" t="s">
        <v>101</v>
      </c>
      <c r="G28" s="84" t="s">
        <v>101</v>
      </c>
      <c r="H28" s="84" t="s">
        <v>101</v>
      </c>
      <c r="I28" s="84" t="s">
        <v>101</v>
      </c>
      <c r="J28" s="84" t="s">
        <v>101</v>
      </c>
      <c r="K28" s="84" t="s">
        <v>101</v>
      </c>
      <c r="L28" s="84">
        <v>5198705.6900000004</v>
      </c>
      <c r="M28" s="84" t="s">
        <v>101</v>
      </c>
      <c r="N28" s="84">
        <v>5198705.6900000004</v>
      </c>
      <c r="O28" s="78"/>
      <c r="P28" s="78"/>
      <c r="Q28" s="78"/>
      <c r="R28" s="78"/>
      <c r="S28" s="78"/>
    </row>
    <row r="29" spans="1:19">
      <c r="A29" s="76"/>
      <c r="B29" s="78" t="s">
        <v>24</v>
      </c>
      <c r="C29" s="78"/>
      <c r="D29" s="78"/>
      <c r="E29" s="84" t="s">
        <v>101</v>
      </c>
      <c r="F29" s="84" t="s">
        <v>101</v>
      </c>
      <c r="G29" s="84" t="s">
        <v>101</v>
      </c>
      <c r="H29" s="84" t="s">
        <v>101</v>
      </c>
      <c r="I29" s="84" t="s">
        <v>101</v>
      </c>
      <c r="J29" s="84" t="s">
        <v>101</v>
      </c>
      <c r="K29" s="84" t="s">
        <v>101</v>
      </c>
      <c r="L29" s="84">
        <v>2670381.14</v>
      </c>
      <c r="M29" s="84" t="s">
        <v>101</v>
      </c>
      <c r="N29" s="84">
        <v>2670381.14</v>
      </c>
      <c r="O29" s="78"/>
      <c r="P29" s="78"/>
      <c r="Q29" s="78"/>
      <c r="R29" s="78"/>
      <c r="S29" s="78"/>
    </row>
    <row r="30" spans="1:19">
      <c r="A30" s="76"/>
      <c r="B30" s="78" t="s">
        <v>97</v>
      </c>
      <c r="C30" s="78"/>
      <c r="D30" s="78"/>
      <c r="E30" s="84" t="s">
        <v>101</v>
      </c>
      <c r="F30" s="84" t="s">
        <v>101</v>
      </c>
      <c r="G30" s="84" t="s">
        <v>101</v>
      </c>
      <c r="H30" s="84" t="s">
        <v>101</v>
      </c>
      <c r="I30" s="84" t="s">
        <v>101</v>
      </c>
      <c r="J30" s="84" t="s">
        <v>101</v>
      </c>
      <c r="K30" s="84" t="s">
        <v>101</v>
      </c>
      <c r="L30" s="84">
        <v>1263110.8700000001</v>
      </c>
      <c r="M30" s="84" t="s">
        <v>101</v>
      </c>
      <c r="N30" s="84">
        <v>1263110.8700000001</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t="s">
        <v>101</v>
      </c>
      <c r="F32" s="84" t="s">
        <v>101</v>
      </c>
      <c r="G32" s="84" t="s">
        <v>101</v>
      </c>
      <c r="H32" s="84" t="s">
        <v>101</v>
      </c>
      <c r="I32" s="84" t="s">
        <v>101</v>
      </c>
      <c r="J32" s="84" t="s">
        <v>101</v>
      </c>
      <c r="K32" s="84" t="s">
        <v>101</v>
      </c>
      <c r="L32" s="84">
        <v>31261903.530000001</v>
      </c>
      <c r="M32" s="84" t="s">
        <v>101</v>
      </c>
      <c r="N32" s="84">
        <v>31261903.530000001</v>
      </c>
      <c r="O32" s="78"/>
      <c r="P32" s="78"/>
      <c r="Q32" s="78"/>
      <c r="R32" s="78"/>
      <c r="S32" s="78"/>
    </row>
    <row r="33" spans="1:19">
      <c r="A33" s="76"/>
      <c r="B33" s="78" t="s">
        <v>96</v>
      </c>
      <c r="C33" s="78"/>
      <c r="D33" s="78"/>
      <c r="E33" s="84" t="s">
        <v>101</v>
      </c>
      <c r="F33" s="84" t="s">
        <v>101</v>
      </c>
      <c r="G33" s="84" t="s">
        <v>101</v>
      </c>
      <c r="H33" s="84" t="s">
        <v>101</v>
      </c>
      <c r="I33" s="84" t="s">
        <v>101</v>
      </c>
      <c r="J33" s="84" t="s">
        <v>101</v>
      </c>
      <c r="K33" s="84" t="s">
        <v>101</v>
      </c>
      <c r="L33" s="84">
        <v>21310854.07</v>
      </c>
      <c r="M33" s="84" t="s">
        <v>101</v>
      </c>
      <c r="N33" s="84">
        <v>21310854.07</v>
      </c>
      <c r="O33" s="78"/>
      <c r="P33" s="78"/>
      <c r="Q33" s="78"/>
      <c r="R33" s="78"/>
      <c r="S33" s="78"/>
    </row>
    <row r="34" spans="1:19">
      <c r="A34" s="76"/>
      <c r="B34" s="78" t="s">
        <v>197</v>
      </c>
      <c r="C34" s="78"/>
      <c r="D34" s="78"/>
      <c r="E34" s="84" t="s">
        <v>101</v>
      </c>
      <c r="F34" s="84" t="s">
        <v>101</v>
      </c>
      <c r="G34" s="84" t="s">
        <v>101</v>
      </c>
      <c r="H34" s="84" t="s">
        <v>101</v>
      </c>
      <c r="I34" s="84" t="s">
        <v>101</v>
      </c>
      <c r="J34" s="84" t="s">
        <v>101</v>
      </c>
      <c r="K34" s="84" t="s">
        <v>101</v>
      </c>
      <c r="L34" s="84">
        <v>5638602.4800000004</v>
      </c>
      <c r="M34" s="84" t="s">
        <v>101</v>
      </c>
      <c r="N34" s="84">
        <v>5638602.4800000004</v>
      </c>
      <c r="O34" s="78"/>
      <c r="P34" s="78"/>
      <c r="Q34" s="78"/>
      <c r="R34" s="78"/>
      <c r="S34" s="78"/>
    </row>
    <row r="35" spans="1:19">
      <c r="A35" s="76"/>
      <c r="B35" s="78" t="s">
        <v>24</v>
      </c>
      <c r="C35" s="78"/>
      <c r="D35" s="78"/>
      <c r="E35" s="84" t="s">
        <v>101</v>
      </c>
      <c r="F35" s="84" t="s">
        <v>101</v>
      </c>
      <c r="G35" s="84" t="s">
        <v>101</v>
      </c>
      <c r="H35" s="84" t="s">
        <v>101</v>
      </c>
      <c r="I35" s="84" t="s">
        <v>101</v>
      </c>
      <c r="J35" s="84" t="s">
        <v>101</v>
      </c>
      <c r="K35" s="84" t="s">
        <v>101</v>
      </c>
      <c r="L35" s="84">
        <v>2949488.32</v>
      </c>
      <c r="M35" s="84" t="s">
        <v>101</v>
      </c>
      <c r="N35" s="84">
        <v>2949488.32</v>
      </c>
      <c r="O35" s="78"/>
      <c r="P35" s="78"/>
      <c r="Q35" s="78"/>
      <c r="R35" s="78"/>
      <c r="S35" s="78"/>
    </row>
    <row r="36" spans="1:19">
      <c r="A36" s="76"/>
      <c r="B36" s="78" t="s">
        <v>97</v>
      </c>
      <c r="C36" s="78"/>
      <c r="D36" s="78"/>
      <c r="E36" s="84" t="s">
        <v>101</v>
      </c>
      <c r="F36" s="84" t="s">
        <v>101</v>
      </c>
      <c r="G36" s="84" t="s">
        <v>101</v>
      </c>
      <c r="H36" s="84" t="s">
        <v>101</v>
      </c>
      <c r="I36" s="84" t="s">
        <v>101</v>
      </c>
      <c r="J36" s="84" t="s">
        <v>101</v>
      </c>
      <c r="K36" s="84" t="s">
        <v>101</v>
      </c>
      <c r="L36" s="84">
        <v>1362958.66</v>
      </c>
      <c r="M36" s="84" t="s">
        <v>101</v>
      </c>
      <c r="N36" s="84">
        <v>1362958.66</v>
      </c>
      <c r="O36" s="78"/>
      <c r="P36" s="78"/>
      <c r="Q36" s="78"/>
      <c r="R36" s="78"/>
      <c r="S36" s="78"/>
    </row>
    <row r="37" spans="1:19" ht="21" customHeight="1">
      <c r="A37" s="76" t="s">
        <v>98</v>
      </c>
      <c r="C37" s="75"/>
      <c r="D37" s="75"/>
      <c r="E37" s="85"/>
      <c r="F37" s="85"/>
      <c r="G37" s="85"/>
      <c r="H37" s="85"/>
      <c r="I37" s="85"/>
      <c r="J37" s="85"/>
      <c r="K37" s="85"/>
      <c r="L37" s="85"/>
      <c r="M37" s="85"/>
      <c r="N37" s="84"/>
      <c r="O37" s="75"/>
      <c r="P37" s="75"/>
      <c r="Q37" s="75"/>
      <c r="R37" s="75"/>
      <c r="S37" s="75"/>
    </row>
    <row r="38" spans="1:19" ht="12.75" customHeight="1">
      <c r="A38" s="76"/>
      <c r="B38" s="75" t="s">
        <v>166</v>
      </c>
      <c r="C38" s="75"/>
      <c r="D38" s="75"/>
      <c r="E38" s="84" t="s">
        <v>101</v>
      </c>
      <c r="F38" s="84" t="s">
        <v>101</v>
      </c>
      <c r="G38" s="84" t="s">
        <v>101</v>
      </c>
      <c r="H38" s="84" t="s">
        <v>101</v>
      </c>
      <c r="I38" s="84" t="s">
        <v>101</v>
      </c>
      <c r="J38" s="84" t="s">
        <v>101</v>
      </c>
      <c r="K38" s="84" t="s">
        <v>101</v>
      </c>
      <c r="L38" s="85">
        <v>896</v>
      </c>
      <c r="M38" s="85" t="s">
        <v>101</v>
      </c>
      <c r="N38" s="84">
        <v>896</v>
      </c>
      <c r="O38" s="75"/>
      <c r="P38" s="75"/>
      <c r="Q38" s="75"/>
      <c r="R38" s="75"/>
      <c r="S38" s="75"/>
    </row>
    <row r="39" spans="1:19" ht="12.75" customHeight="1">
      <c r="B39" s="75" t="s">
        <v>167</v>
      </c>
      <c r="C39" s="80"/>
      <c r="D39" s="80"/>
      <c r="E39" s="84" t="s">
        <v>101</v>
      </c>
      <c r="F39" s="84" t="s">
        <v>101</v>
      </c>
      <c r="G39" s="84" t="s">
        <v>101</v>
      </c>
      <c r="H39" s="84" t="s">
        <v>101</v>
      </c>
      <c r="I39" s="84" t="s">
        <v>101</v>
      </c>
      <c r="J39" s="84" t="s">
        <v>101</v>
      </c>
      <c r="K39" s="84" t="s">
        <v>101</v>
      </c>
      <c r="L39" s="85">
        <v>879</v>
      </c>
      <c r="M39" s="85" t="s">
        <v>101</v>
      </c>
      <c r="N39" s="84">
        <v>879</v>
      </c>
      <c r="O39" s="80"/>
      <c r="P39" s="80"/>
      <c r="Q39" s="80"/>
      <c r="R39" s="75"/>
      <c r="S39" s="75"/>
    </row>
    <row r="40" spans="1:19">
      <c r="B40" s="75" t="s">
        <v>99</v>
      </c>
      <c r="E40" s="84" t="s">
        <v>101</v>
      </c>
      <c r="F40" s="84" t="s">
        <v>101</v>
      </c>
      <c r="G40" s="84" t="s">
        <v>101</v>
      </c>
      <c r="H40" s="84" t="s">
        <v>101</v>
      </c>
      <c r="I40" s="84" t="s">
        <v>101</v>
      </c>
      <c r="J40" s="84" t="s">
        <v>101</v>
      </c>
      <c r="K40" s="84" t="s">
        <v>101</v>
      </c>
      <c r="L40" s="86">
        <v>765.72777611000004</v>
      </c>
      <c r="M40" s="86" t="s">
        <v>101</v>
      </c>
      <c r="N40" s="84">
        <v>765.72777611000004</v>
      </c>
    </row>
    <row r="41" spans="1:19" ht="21" customHeight="1">
      <c r="A41" s="29" t="s">
        <v>104</v>
      </c>
      <c r="B41" s="75"/>
      <c r="E41" s="85"/>
      <c r="F41" s="85"/>
      <c r="G41" s="85"/>
      <c r="H41" s="85"/>
      <c r="I41" s="85"/>
      <c r="J41" s="85"/>
      <c r="K41" s="85"/>
      <c r="N41" s="84"/>
    </row>
    <row r="42" spans="1:19" ht="12.75" customHeight="1">
      <c r="B42" s="77" t="s">
        <v>140</v>
      </c>
      <c r="N42" s="84"/>
    </row>
    <row r="43" spans="1:19">
      <c r="B43" s="75" t="s">
        <v>158</v>
      </c>
      <c r="E43" s="84" t="s">
        <v>101</v>
      </c>
      <c r="F43" s="84" t="s">
        <v>101</v>
      </c>
      <c r="G43" s="84" t="s">
        <v>101</v>
      </c>
      <c r="H43" s="84" t="s">
        <v>101</v>
      </c>
      <c r="I43" s="84" t="s">
        <v>101</v>
      </c>
      <c r="J43" s="84" t="s">
        <v>101</v>
      </c>
      <c r="K43" s="84" t="s">
        <v>101</v>
      </c>
      <c r="L43" s="86">
        <v>86.831912348000003</v>
      </c>
      <c r="M43" s="86" t="s">
        <v>101</v>
      </c>
      <c r="N43" s="84">
        <v>86.831912348000003</v>
      </c>
      <c r="O43" s="86"/>
    </row>
    <row r="44" spans="1:19">
      <c r="B44" s="75" t="s">
        <v>92</v>
      </c>
      <c r="E44" s="84" t="s">
        <v>101</v>
      </c>
      <c r="F44" s="84" t="s">
        <v>101</v>
      </c>
      <c r="G44" s="84" t="s">
        <v>101</v>
      </c>
      <c r="H44" s="84" t="s">
        <v>101</v>
      </c>
      <c r="I44" s="84" t="s">
        <v>101</v>
      </c>
      <c r="J44" s="84" t="s">
        <v>101</v>
      </c>
      <c r="K44" s="84" t="s">
        <v>101</v>
      </c>
      <c r="L44" s="86">
        <v>31.889138235000001</v>
      </c>
      <c r="M44" s="86" t="s">
        <v>101</v>
      </c>
      <c r="N44" s="84">
        <v>31.889138235000001</v>
      </c>
      <c r="O44" s="86"/>
    </row>
    <row r="45" spans="1:19">
      <c r="B45" s="75" t="s">
        <v>93</v>
      </c>
      <c r="E45" s="84" t="s">
        <v>101</v>
      </c>
      <c r="F45" s="84" t="s">
        <v>101</v>
      </c>
      <c r="G45" s="84" t="s">
        <v>101</v>
      </c>
      <c r="H45" s="84" t="s">
        <v>101</v>
      </c>
      <c r="I45" s="84" t="s">
        <v>101</v>
      </c>
      <c r="J45" s="84" t="s">
        <v>101</v>
      </c>
      <c r="K45" s="84" t="s">
        <v>101</v>
      </c>
      <c r="L45" s="86">
        <v>38.368572638000003</v>
      </c>
      <c r="M45" s="86" t="s">
        <v>101</v>
      </c>
      <c r="N45" s="84">
        <v>38.368572638000003</v>
      </c>
      <c r="O45" s="86"/>
    </row>
    <row r="46" spans="1:19">
      <c r="B46" s="75" t="s">
        <v>160</v>
      </c>
      <c r="E46" s="84" t="s">
        <v>101</v>
      </c>
      <c r="F46" s="84" t="s">
        <v>101</v>
      </c>
      <c r="G46" s="84" t="s">
        <v>101</v>
      </c>
      <c r="H46" s="84" t="s">
        <v>101</v>
      </c>
      <c r="I46" s="84" t="s">
        <v>101</v>
      </c>
      <c r="J46" s="84" t="s">
        <v>101</v>
      </c>
      <c r="K46" s="84" t="s">
        <v>101</v>
      </c>
      <c r="L46" s="84">
        <v>70.257710873000008</v>
      </c>
      <c r="M46" s="84" t="s">
        <v>101</v>
      </c>
      <c r="N46" s="84">
        <v>70.257710873000008</v>
      </c>
      <c r="O46" s="86"/>
    </row>
    <row r="47" spans="1:19" ht="21" customHeight="1">
      <c r="B47" s="77" t="s">
        <v>141</v>
      </c>
      <c r="E47" s="84"/>
      <c r="F47" s="84"/>
      <c r="G47" s="84"/>
      <c r="H47" s="84"/>
      <c r="I47" s="84"/>
      <c r="J47" s="84"/>
      <c r="K47" s="84"/>
      <c r="L47" s="86"/>
      <c r="M47" s="86"/>
      <c r="N47" s="84"/>
      <c r="O47" s="87"/>
    </row>
    <row r="48" spans="1:19">
      <c r="B48" s="75" t="s">
        <v>158</v>
      </c>
      <c r="E48" s="84" t="s">
        <v>101</v>
      </c>
      <c r="F48" s="84" t="s">
        <v>101</v>
      </c>
      <c r="G48" s="84" t="s">
        <v>101</v>
      </c>
      <c r="H48" s="84" t="s">
        <v>101</v>
      </c>
      <c r="I48" s="84" t="s">
        <v>101</v>
      </c>
      <c r="J48" s="84" t="s">
        <v>101</v>
      </c>
      <c r="K48" s="84" t="s">
        <v>101</v>
      </c>
      <c r="L48" s="86">
        <v>50.543451964999996</v>
      </c>
      <c r="M48" s="86" t="s">
        <v>101</v>
      </c>
      <c r="N48" s="84">
        <v>50.543451964999996</v>
      </c>
      <c r="O48" s="86"/>
    </row>
    <row r="49" spans="1:15">
      <c r="B49" s="75" t="s">
        <v>92</v>
      </c>
      <c r="E49" s="84" t="s">
        <v>101</v>
      </c>
      <c r="F49" s="84" t="s">
        <v>101</v>
      </c>
      <c r="G49" s="84" t="s">
        <v>101</v>
      </c>
      <c r="H49" s="84" t="s">
        <v>101</v>
      </c>
      <c r="I49" s="84" t="s">
        <v>101</v>
      </c>
      <c r="J49" s="84" t="s">
        <v>101</v>
      </c>
      <c r="K49" s="84" t="s">
        <v>101</v>
      </c>
      <c r="L49" s="86">
        <v>18.262284488999999</v>
      </c>
      <c r="M49" s="86" t="s">
        <v>101</v>
      </c>
      <c r="N49" s="84">
        <v>18.262284488999999</v>
      </c>
      <c r="O49" s="86"/>
    </row>
    <row r="50" spans="1:15">
      <c r="B50" s="75" t="s">
        <v>93</v>
      </c>
      <c r="E50" s="84" t="s">
        <v>101</v>
      </c>
      <c r="F50" s="84" t="s">
        <v>101</v>
      </c>
      <c r="G50" s="84" t="s">
        <v>101</v>
      </c>
      <c r="H50" s="84" t="s">
        <v>101</v>
      </c>
      <c r="I50" s="84" t="s">
        <v>101</v>
      </c>
      <c r="J50" s="84" t="s">
        <v>101</v>
      </c>
      <c r="K50" s="84" t="s">
        <v>101</v>
      </c>
      <c r="L50" s="86">
        <v>27.097142421000001</v>
      </c>
      <c r="M50" s="86" t="s">
        <v>101</v>
      </c>
      <c r="N50" s="84">
        <v>27.097142421000001</v>
      </c>
      <c r="O50" s="86"/>
    </row>
    <row r="51" spans="1:15">
      <c r="B51" s="75" t="s">
        <v>160</v>
      </c>
      <c r="E51" s="84" t="s">
        <v>101</v>
      </c>
      <c r="F51" s="84" t="s">
        <v>101</v>
      </c>
      <c r="G51" s="84" t="s">
        <v>101</v>
      </c>
      <c r="H51" s="84" t="s">
        <v>101</v>
      </c>
      <c r="I51" s="84" t="s">
        <v>101</v>
      </c>
      <c r="J51" s="84" t="s">
        <v>101</v>
      </c>
      <c r="K51" s="84" t="s">
        <v>101</v>
      </c>
      <c r="L51" s="84">
        <v>45.359426909999996</v>
      </c>
      <c r="M51" s="84" t="s">
        <v>101</v>
      </c>
      <c r="N51" s="84">
        <v>45.359426909999996</v>
      </c>
      <c r="O51" s="86"/>
    </row>
    <row r="54" spans="1:15">
      <c r="A54" s="4"/>
    </row>
    <row r="56" spans="1:15">
      <c r="A56" s="4" t="s">
        <v>161</v>
      </c>
    </row>
    <row r="57" spans="1:15">
      <c r="A57" s="4" t="s">
        <v>88</v>
      </c>
    </row>
    <row r="58" spans="1:15">
      <c r="A58" s="4" t="s">
        <v>225</v>
      </c>
    </row>
  </sheetData>
  <hyperlinks>
    <hyperlink ref="G1" location="Contenu!A1" display="retour" xr:uid="{00000000-0004-0000-1A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7">
    <tabColor theme="6" tint="0.39997558519241921"/>
    <pageSetUpPr fitToPage="1"/>
  </sheetPr>
  <dimension ref="A1:S58"/>
  <sheetViews>
    <sheetView zoomScale="89" zoomScaleNormal="89" workbookViewId="0">
      <pane ySplit="4" topLeftCell="A5" activePane="bottomLeft" state="frozen"/>
      <selection activeCell="C18" sqref="C18"/>
      <selection pane="bottomLeft" activeCell="O38" sqref="O38"/>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254</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12948.306605995716</v>
      </c>
      <c r="F6" s="84">
        <v>19744.46432867429</v>
      </c>
      <c r="G6" s="84">
        <v>15039.804456591639</v>
      </c>
      <c r="H6" s="84">
        <v>15788.128405438814</v>
      </c>
      <c r="I6" s="84">
        <v>15435.99416909621</v>
      </c>
      <c r="J6" s="84">
        <v>17041.947499999998</v>
      </c>
      <c r="K6" s="84" t="s">
        <v>101</v>
      </c>
      <c r="L6" s="84">
        <v>14967.804036697247</v>
      </c>
      <c r="M6" s="84" t="s">
        <v>101</v>
      </c>
      <c r="N6" s="84">
        <v>16496.460274314213</v>
      </c>
      <c r="O6" s="78"/>
      <c r="P6" s="78"/>
      <c r="Q6" s="78"/>
      <c r="R6" s="78"/>
      <c r="S6" s="78"/>
    </row>
    <row r="7" spans="1:19" ht="12.75" customHeight="1">
      <c r="A7" s="76"/>
      <c r="B7" s="75" t="s">
        <v>135</v>
      </c>
      <c r="C7" s="78"/>
      <c r="D7" s="78"/>
      <c r="E7" s="84">
        <v>20142.861616702354</v>
      </c>
      <c r="F7" s="84">
        <v>29203.37683185091</v>
      </c>
      <c r="G7" s="84">
        <v>21670.082147909969</v>
      </c>
      <c r="H7" s="84">
        <v>23294.111681087765</v>
      </c>
      <c r="I7" s="84">
        <v>20523.005830903789</v>
      </c>
      <c r="J7" s="84">
        <v>23268.636572327043</v>
      </c>
      <c r="K7" s="84" t="s">
        <v>101</v>
      </c>
      <c r="L7" s="84">
        <v>21248.456034658513</v>
      </c>
      <c r="M7" s="84" t="s">
        <v>101</v>
      </c>
      <c r="N7" s="84">
        <v>24017.259321433256</v>
      </c>
      <c r="O7" s="78"/>
      <c r="P7" s="78"/>
      <c r="Q7" s="78"/>
      <c r="R7" s="78"/>
      <c r="S7" s="78"/>
    </row>
    <row r="8" spans="1:19" ht="21" customHeight="1">
      <c r="A8" s="76"/>
      <c r="B8" s="75" t="s">
        <v>136</v>
      </c>
      <c r="C8" s="78"/>
      <c r="D8" s="78"/>
      <c r="E8" s="84">
        <v>17625.044988984089</v>
      </c>
      <c r="F8" s="84">
        <v>23051.887899793339</v>
      </c>
      <c r="G8" s="84">
        <v>21237.336542558372</v>
      </c>
      <c r="H8" s="84">
        <v>21641.94647932208</v>
      </c>
      <c r="I8" s="84">
        <v>23036.458303452306</v>
      </c>
      <c r="J8" s="84">
        <v>21550.829902911784</v>
      </c>
      <c r="K8" s="84" t="s">
        <v>101</v>
      </c>
      <c r="L8" s="84">
        <v>19909.116401607229</v>
      </c>
      <c r="M8" s="84" t="s">
        <v>101</v>
      </c>
      <c r="N8" s="84">
        <v>21411.304137499847</v>
      </c>
      <c r="O8" s="78"/>
      <c r="P8" s="78"/>
      <c r="Q8" s="78"/>
      <c r="R8" s="78"/>
      <c r="S8" s="78"/>
    </row>
    <row r="9" spans="1:19" ht="12.75" customHeight="1">
      <c r="A9" s="76"/>
      <c r="B9" s="75" t="s">
        <v>137</v>
      </c>
      <c r="C9" s="78"/>
      <c r="D9" s="78"/>
      <c r="E9" s="84">
        <v>27418.167719079822</v>
      </c>
      <c r="F9" s="84">
        <v>34095.276418595531</v>
      </c>
      <c r="G9" s="84">
        <v>30599.787969872668</v>
      </c>
      <c r="H9" s="84">
        <v>31930.948706484181</v>
      </c>
      <c r="I9" s="84">
        <v>30628.242204940223</v>
      </c>
      <c r="J9" s="84">
        <v>29424.948577202955</v>
      </c>
      <c r="K9" s="84" t="s">
        <v>101</v>
      </c>
      <c r="L9" s="84">
        <v>28263.196358748977</v>
      </c>
      <c r="M9" s="84" t="s">
        <v>101</v>
      </c>
      <c r="N9" s="84">
        <v>31172.799214453811</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14030.524258029978</v>
      </c>
      <c r="F11" s="84">
        <v>21583.957611181704</v>
      </c>
      <c r="G11" s="84">
        <v>16384.367112540192</v>
      </c>
      <c r="H11" s="84">
        <v>16900.229925834363</v>
      </c>
      <c r="I11" s="84">
        <v>16299.527696793002</v>
      </c>
      <c r="J11" s="84">
        <v>19404.640047169811</v>
      </c>
      <c r="K11" s="84" t="s">
        <v>101</v>
      </c>
      <c r="L11" s="84">
        <v>15922.2001019368</v>
      </c>
      <c r="M11" s="84" t="s">
        <v>101</v>
      </c>
      <c r="N11" s="84">
        <v>17950.646780023628</v>
      </c>
      <c r="O11" s="78"/>
      <c r="P11" s="78"/>
      <c r="Q11" s="78"/>
      <c r="R11" s="78"/>
      <c r="S11" s="78"/>
    </row>
    <row r="12" spans="1:19" ht="12.75" customHeight="1">
      <c r="A12" s="76"/>
      <c r="B12" s="75" t="s">
        <v>135</v>
      </c>
      <c r="C12" s="78"/>
      <c r="D12" s="78"/>
      <c r="E12" s="84">
        <v>21694.726962526765</v>
      </c>
      <c r="F12" s="84">
        <v>31564.663261329948</v>
      </c>
      <c r="G12" s="84">
        <v>23613.358109324759</v>
      </c>
      <c r="H12" s="84">
        <v>24986.245389369593</v>
      </c>
      <c r="I12" s="84">
        <v>21464.294460641398</v>
      </c>
      <c r="J12" s="84">
        <v>25952.13246855346</v>
      </c>
      <c r="K12" s="84" t="s">
        <v>101</v>
      </c>
      <c r="L12" s="84">
        <v>22593.39354740061</v>
      </c>
      <c r="M12" s="84" t="s">
        <v>101</v>
      </c>
      <c r="N12" s="84">
        <v>25955.062034781469</v>
      </c>
      <c r="O12" s="78"/>
      <c r="P12" s="78"/>
      <c r="Q12" s="78"/>
      <c r="R12" s="78"/>
      <c r="S12" s="78"/>
    </row>
    <row r="13" spans="1:19" ht="21" customHeight="1">
      <c r="A13" s="76"/>
      <c r="B13" s="75" t="s">
        <v>136</v>
      </c>
      <c r="C13" s="78"/>
      <c r="D13" s="78"/>
      <c r="E13" s="84">
        <v>19098.143779844067</v>
      </c>
      <c r="F13" s="84">
        <v>25199.517343414253</v>
      </c>
      <c r="G13" s="84">
        <v>23135.960271966003</v>
      </c>
      <c r="H13" s="84">
        <v>23166.385663366342</v>
      </c>
      <c r="I13" s="84">
        <v>24325.183466632709</v>
      </c>
      <c r="J13" s="84">
        <v>24538.633098346698</v>
      </c>
      <c r="K13" s="84" t="s">
        <v>101</v>
      </c>
      <c r="L13" s="84">
        <v>21178.58667991286</v>
      </c>
      <c r="M13" s="84" t="s">
        <v>101</v>
      </c>
      <c r="N13" s="84">
        <v>23298.741140871578</v>
      </c>
      <c r="O13" s="78"/>
      <c r="P13" s="78"/>
      <c r="Q13" s="78"/>
      <c r="R13" s="78"/>
      <c r="S13" s="78"/>
    </row>
    <row r="14" spans="1:19">
      <c r="A14" s="76"/>
      <c r="B14" s="75" t="s">
        <v>137</v>
      </c>
      <c r="C14" s="78"/>
      <c r="D14" s="78"/>
      <c r="E14" s="84">
        <v>29530.544060580367</v>
      </c>
      <c r="F14" s="84">
        <v>36852.105328489219</v>
      </c>
      <c r="G14" s="84">
        <v>33343.839975784336</v>
      </c>
      <c r="H14" s="84">
        <v>34250.480585758523</v>
      </c>
      <c r="I14" s="84">
        <v>32033.007977259364</v>
      </c>
      <c r="J14" s="84">
        <v>32818.431839883895</v>
      </c>
      <c r="K14" s="84" t="s">
        <v>101</v>
      </c>
      <c r="L14" s="84">
        <v>30052.137303487521</v>
      </c>
      <c r="M14" s="84" t="s">
        <v>101</v>
      </c>
      <c r="N14" s="84">
        <v>33687.937769273012</v>
      </c>
      <c r="O14" s="78"/>
      <c r="P14" s="78"/>
      <c r="Q14" s="78"/>
      <c r="R14" s="78"/>
      <c r="S14" s="78"/>
    </row>
    <row r="15" spans="1:19" ht="21" customHeight="1">
      <c r="A15" s="29" t="s">
        <v>124</v>
      </c>
      <c r="B15" s="79"/>
      <c r="C15" s="79"/>
      <c r="D15" s="79"/>
      <c r="E15" s="83"/>
      <c r="F15" s="83"/>
      <c r="G15" s="83"/>
      <c r="H15" s="83"/>
      <c r="I15" s="83"/>
      <c r="J15" s="83"/>
      <c r="K15" s="84"/>
      <c r="L15" s="83"/>
      <c r="M15" s="83"/>
      <c r="N15" s="83"/>
      <c r="O15" s="79"/>
      <c r="P15" s="79"/>
      <c r="Q15" s="79"/>
      <c r="R15" s="75"/>
      <c r="S15" s="75"/>
    </row>
    <row r="16" spans="1:19" ht="14.25" customHeight="1">
      <c r="B16" s="80" t="s">
        <v>159</v>
      </c>
      <c r="C16" s="79"/>
      <c r="D16" s="79"/>
      <c r="E16" s="83">
        <v>11.074327730894231</v>
      </c>
      <c r="F16" s="83">
        <v>7.8030509795537961</v>
      </c>
      <c r="G16" s="83">
        <v>9.690904329572275</v>
      </c>
      <c r="H16" s="83">
        <v>10.365848401061657</v>
      </c>
      <c r="I16" s="83">
        <v>8.0928415625605314</v>
      </c>
      <c r="J16" s="83">
        <v>11.209607176713238</v>
      </c>
      <c r="K16" s="83" t="s">
        <v>101</v>
      </c>
      <c r="L16" s="83">
        <v>12.73914876108161</v>
      </c>
      <c r="M16" s="83" t="s">
        <v>101</v>
      </c>
      <c r="N16" s="83">
        <v>9.5053981158863134</v>
      </c>
      <c r="O16" s="79"/>
      <c r="P16" s="79"/>
      <c r="Q16" s="79"/>
      <c r="R16" s="75"/>
      <c r="S16" s="75"/>
    </row>
    <row r="17" spans="1:19">
      <c r="A17" s="81"/>
      <c r="B17" s="80" t="s">
        <v>89</v>
      </c>
      <c r="C17" s="80"/>
      <c r="D17" s="80"/>
      <c r="E17" s="83">
        <v>69.272728878527658</v>
      </c>
      <c r="F17" s="83">
        <v>151.50609066805183</v>
      </c>
      <c r="G17" s="83">
        <v>40.615869371361079</v>
      </c>
      <c r="H17" s="83">
        <v>180.26929442758598</v>
      </c>
      <c r="I17" s="83">
        <v>80.132811514383221</v>
      </c>
      <c r="J17" s="83">
        <v>166.23758871796255</v>
      </c>
      <c r="K17" s="83" t="s">
        <v>101</v>
      </c>
      <c r="L17" s="83">
        <v>82.17262292084304</v>
      </c>
      <c r="M17" s="83" t="s">
        <v>101</v>
      </c>
      <c r="N17" s="83">
        <v>82.919537646843239</v>
      </c>
      <c r="O17" s="80"/>
      <c r="P17" s="80"/>
      <c r="Q17" s="80"/>
      <c r="R17" s="80"/>
      <c r="S17" s="80"/>
    </row>
    <row r="18" spans="1:19">
      <c r="A18" s="81"/>
      <c r="B18" s="80" t="s">
        <v>90</v>
      </c>
      <c r="C18" s="80"/>
      <c r="D18" s="80"/>
      <c r="E18" s="83">
        <v>22.646621457443363</v>
      </c>
      <c r="F18" s="83">
        <v>12.420835272416337</v>
      </c>
      <c r="G18" s="83">
        <v>26.372392505352664</v>
      </c>
      <c r="H18" s="83">
        <v>13.751331656265345</v>
      </c>
      <c r="I18" s="83">
        <v>13.114506184990073</v>
      </c>
      <c r="J18" s="83">
        <v>19.913519011058305</v>
      </c>
      <c r="K18" s="83" t="s">
        <v>101</v>
      </c>
      <c r="L18" s="83">
        <v>26.654710654993082</v>
      </c>
      <c r="M18" s="83" t="s">
        <v>101</v>
      </c>
      <c r="N18" s="83">
        <v>17.159276934289835</v>
      </c>
      <c r="O18" s="80"/>
      <c r="P18" s="80"/>
      <c r="Q18" s="80"/>
      <c r="R18" s="80"/>
      <c r="S18" s="80"/>
    </row>
    <row r="19" spans="1:19">
      <c r="A19" s="81"/>
      <c r="B19" s="80" t="s">
        <v>139</v>
      </c>
      <c r="C19" s="80"/>
      <c r="D19" s="80"/>
      <c r="E19" s="83">
        <v>17.067062185514612</v>
      </c>
      <c r="F19" s="83">
        <v>11.479701605818274</v>
      </c>
      <c r="G19" s="83">
        <v>15.989930459443841</v>
      </c>
      <c r="H19" s="83">
        <v>12.776697535463772</v>
      </c>
      <c r="I19" s="83">
        <v>11.27005342517306</v>
      </c>
      <c r="J19" s="83">
        <v>17.783269858949936</v>
      </c>
      <c r="K19" s="83" t="s">
        <v>101</v>
      </c>
      <c r="L19" s="83">
        <v>20.126262545894559</v>
      </c>
      <c r="M19" s="83" t="s">
        <v>101</v>
      </c>
      <c r="N19" s="83">
        <v>14.217187880377725</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24.635643832654463</v>
      </c>
      <c r="F21" s="83">
        <v>14.457445979974183</v>
      </c>
      <c r="G21" s="83">
        <v>20.70404978949475</v>
      </c>
      <c r="H21" s="83">
        <v>23.553950569436225</v>
      </c>
      <c r="I21" s="83">
        <v>14.428004491275935</v>
      </c>
      <c r="J21" s="83">
        <v>20.437000732422838</v>
      </c>
      <c r="K21" s="83" t="s">
        <v>101</v>
      </c>
      <c r="L21" s="83">
        <v>29.497022250226181</v>
      </c>
      <c r="M21" s="83" t="s">
        <v>101</v>
      </c>
      <c r="N21" s="83">
        <v>19.103713138554369</v>
      </c>
      <c r="O21" s="80"/>
      <c r="P21" s="80"/>
      <c r="Q21" s="80"/>
      <c r="R21" s="80"/>
      <c r="S21" s="80"/>
    </row>
    <row r="22" spans="1:19">
      <c r="A22" s="81"/>
      <c r="B22" s="80" t="s">
        <v>89</v>
      </c>
      <c r="C22" s="80"/>
      <c r="D22" s="80"/>
      <c r="E22" s="83">
        <v>157.45738781204528</v>
      </c>
      <c r="F22" s="83">
        <v>287.97634223486136</v>
      </c>
      <c r="G22" s="83">
        <v>84.812209512012402</v>
      </c>
      <c r="H22" s="83">
        <v>827.79020014483353</v>
      </c>
      <c r="I22" s="83">
        <v>161.06380624859949</v>
      </c>
      <c r="J22" s="83">
        <v>298.78218074348842</v>
      </c>
      <c r="K22" s="83" t="s">
        <v>101</v>
      </c>
      <c r="L22" s="83">
        <v>151.91135190481944</v>
      </c>
      <c r="M22" s="83" t="s">
        <v>101</v>
      </c>
      <c r="N22" s="83">
        <v>172.53864113600727</v>
      </c>
      <c r="O22" s="80"/>
      <c r="P22" s="80"/>
      <c r="Q22" s="80"/>
      <c r="R22" s="80"/>
      <c r="S22" s="80"/>
    </row>
    <row r="23" spans="1:19">
      <c r="A23" s="81"/>
      <c r="B23" s="80" t="s">
        <v>90</v>
      </c>
      <c r="C23" s="80"/>
      <c r="D23" s="80"/>
      <c r="E23" s="83">
        <v>44.193935646875218</v>
      </c>
      <c r="F23" s="83">
        <v>18.222830289588579</v>
      </c>
      <c r="G23" s="83">
        <v>40.1786024974325</v>
      </c>
      <c r="H23" s="83">
        <v>26.134530452096104</v>
      </c>
      <c r="I23" s="83">
        <v>19.272270827713331</v>
      </c>
      <c r="J23" s="83">
        <v>27.930718165921611</v>
      </c>
      <c r="K23" s="83" t="s">
        <v>101</v>
      </c>
      <c r="L23" s="83">
        <v>60.534208865558199</v>
      </c>
      <c r="M23" s="83" t="s">
        <v>101</v>
      </c>
      <c r="N23" s="83">
        <v>27.492690081325794</v>
      </c>
      <c r="O23" s="80"/>
      <c r="P23" s="80"/>
      <c r="Q23" s="80"/>
      <c r="R23" s="80"/>
      <c r="S23" s="80"/>
    </row>
    <row r="24" spans="1:19">
      <c r="A24" s="81"/>
      <c r="B24" s="80" t="s">
        <v>139</v>
      </c>
      <c r="C24" s="80"/>
      <c r="D24" s="80"/>
      <c r="E24" s="83">
        <v>34.508385785567093</v>
      </c>
      <c r="F24" s="83">
        <v>17.138335053937244</v>
      </c>
      <c r="G24" s="83">
        <v>27.263092367578288</v>
      </c>
      <c r="H24" s="83">
        <v>25.3346781261492</v>
      </c>
      <c r="I24" s="83">
        <v>17.212669505125195</v>
      </c>
      <c r="J24" s="83">
        <v>25.542918296775781</v>
      </c>
      <c r="K24" s="83" t="s">
        <v>101</v>
      </c>
      <c r="L24" s="83">
        <v>43.285599717449465</v>
      </c>
      <c r="M24" s="83" t="s">
        <v>101</v>
      </c>
      <c r="N24" s="83">
        <v>23.71404199000952</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23377675.669999998</v>
      </c>
      <c r="F26" s="84">
        <v>80524555.680000007</v>
      </c>
      <c r="G26" s="84">
        <v>42615073.270000003</v>
      </c>
      <c r="H26" s="84">
        <v>24888353.060000002</v>
      </c>
      <c r="I26" s="84">
        <v>8163318</v>
      </c>
      <c r="J26" s="84">
        <v>17018507.609999999</v>
      </c>
      <c r="K26" s="175" t="s">
        <v>101</v>
      </c>
      <c r="L26" s="84">
        <v>27439288.470000003</v>
      </c>
      <c r="M26" s="84" t="s">
        <v>101</v>
      </c>
      <c r="N26" s="84">
        <v>224026771.76000002</v>
      </c>
      <c r="O26" s="78"/>
      <c r="P26" s="78"/>
      <c r="Q26" s="78"/>
      <c r="R26" s="78"/>
      <c r="S26" s="78"/>
    </row>
    <row r="27" spans="1:19">
      <c r="A27" s="76"/>
      <c r="B27" s="78" t="s">
        <v>96</v>
      </c>
      <c r="C27" s="78"/>
      <c r="D27" s="78"/>
      <c r="E27" s="84">
        <v>12093718.369999999</v>
      </c>
      <c r="F27" s="84">
        <v>46616680.280000001</v>
      </c>
      <c r="G27" s="84">
        <v>23386895.93</v>
      </c>
      <c r="H27" s="84">
        <v>12772595.880000001</v>
      </c>
      <c r="I27" s="84">
        <v>5294546</v>
      </c>
      <c r="J27" s="84">
        <v>10838678.609999999</v>
      </c>
      <c r="K27" s="175" t="s">
        <v>101</v>
      </c>
      <c r="L27" s="84">
        <v>14683415.76</v>
      </c>
      <c r="M27" s="84" t="s">
        <v>101</v>
      </c>
      <c r="N27" s="84">
        <v>125686530.83</v>
      </c>
      <c r="O27" s="78"/>
      <c r="P27" s="78"/>
      <c r="Q27" s="78"/>
      <c r="R27" s="78"/>
      <c r="S27" s="78"/>
    </row>
    <row r="28" spans="1:19">
      <c r="A28" s="76"/>
      <c r="B28" s="78" t="s">
        <v>197</v>
      </c>
      <c r="C28" s="78"/>
      <c r="D28" s="78"/>
      <c r="E28" s="84">
        <v>6719714.3799999999</v>
      </c>
      <c r="F28" s="84">
        <v>22332492.420000002</v>
      </c>
      <c r="G28" s="84">
        <v>10310081.810000001</v>
      </c>
      <c r="H28" s="84">
        <v>6072340.4699999997</v>
      </c>
      <c r="I28" s="84">
        <v>1744845</v>
      </c>
      <c r="J28" s="84">
        <v>3960174.25</v>
      </c>
      <c r="K28" s="175" t="s">
        <v>101</v>
      </c>
      <c r="L28" s="84">
        <v>6161319.6100000003</v>
      </c>
      <c r="M28" s="84" t="s">
        <v>101</v>
      </c>
      <c r="N28" s="84">
        <v>57300967.939999998</v>
      </c>
      <c r="O28" s="78"/>
      <c r="P28" s="78"/>
      <c r="Q28" s="78"/>
      <c r="R28" s="78"/>
      <c r="S28" s="78"/>
    </row>
    <row r="29" spans="1:19">
      <c r="A29" s="76"/>
      <c r="B29" s="78" t="s">
        <v>24</v>
      </c>
      <c r="C29" s="78"/>
      <c r="D29" s="78"/>
      <c r="E29" s="84">
        <v>4503072.26</v>
      </c>
      <c r="F29" s="84">
        <v>7758577.8300000001</v>
      </c>
      <c r="G29" s="84">
        <v>8081366.9500000002</v>
      </c>
      <c r="H29" s="84">
        <v>5260237.16</v>
      </c>
      <c r="I29" s="84">
        <v>1100251</v>
      </c>
      <c r="J29" s="84">
        <v>1305775.1100000001</v>
      </c>
      <c r="K29" s="175" t="s">
        <v>101</v>
      </c>
      <c r="L29" s="84">
        <v>5751971.0800000001</v>
      </c>
      <c r="M29" s="84" t="s">
        <v>101</v>
      </c>
      <c r="N29" s="84">
        <v>33761251.390000001</v>
      </c>
      <c r="O29" s="78"/>
      <c r="P29" s="78"/>
      <c r="Q29" s="78"/>
      <c r="R29" s="78"/>
      <c r="S29" s="78"/>
    </row>
    <row r="30" spans="1:19">
      <c r="A30" s="76"/>
      <c r="B30" s="78" t="s">
        <v>97</v>
      </c>
      <c r="C30" s="78"/>
      <c r="D30" s="78"/>
      <c r="E30" s="84">
        <v>61170.66</v>
      </c>
      <c r="F30" s="84">
        <v>3816805.15</v>
      </c>
      <c r="G30" s="84">
        <v>836728.58</v>
      </c>
      <c r="H30" s="84">
        <v>783179.55</v>
      </c>
      <c r="I30" s="84">
        <v>23676</v>
      </c>
      <c r="J30" s="84">
        <v>913879.64</v>
      </c>
      <c r="K30" s="175" t="s">
        <v>101</v>
      </c>
      <c r="L30" s="84">
        <v>842582.02</v>
      </c>
      <c r="M30" s="84" t="s">
        <v>101</v>
      </c>
      <c r="N30" s="84">
        <v>7278021.5999999996</v>
      </c>
      <c r="O30" s="78"/>
      <c r="P30" s="78"/>
      <c r="Q30" s="78"/>
      <c r="R30" s="78"/>
      <c r="S30" s="78"/>
    </row>
    <row r="31" spans="1:19" ht="21" customHeight="1">
      <c r="A31" s="76" t="s">
        <v>143</v>
      </c>
      <c r="B31" s="78"/>
      <c r="C31" s="78"/>
      <c r="D31" s="78"/>
      <c r="E31" s="84"/>
      <c r="F31" s="84"/>
      <c r="G31" s="84"/>
      <c r="H31" s="84"/>
      <c r="I31" s="84"/>
      <c r="J31" s="84"/>
      <c r="K31" s="175"/>
      <c r="L31" s="84"/>
      <c r="M31" s="84"/>
      <c r="N31" s="84"/>
      <c r="O31" s="78"/>
      <c r="P31" s="78"/>
      <c r="Q31" s="78"/>
      <c r="R31" s="78"/>
      <c r="S31" s="78"/>
    </row>
    <row r="32" spans="1:19" ht="12.75" customHeight="1">
      <c r="A32" s="76"/>
      <c r="B32" s="78" t="s">
        <v>91</v>
      </c>
      <c r="C32" s="78"/>
      <c r="D32" s="78"/>
      <c r="E32" s="84">
        <v>25326045.069554001</v>
      </c>
      <c r="F32" s="84">
        <v>87259174.790000007</v>
      </c>
      <c r="G32" s="84">
        <v>46412556.349999994</v>
      </c>
      <c r="H32" s="84">
        <v>26639442.059999999</v>
      </c>
      <c r="I32" s="84">
        <v>8576544</v>
      </c>
      <c r="J32" s="84">
        <v>18953694.690000001</v>
      </c>
      <c r="K32" s="175" t="s">
        <v>101</v>
      </c>
      <c r="L32" s="84">
        <v>29098773.469999999</v>
      </c>
      <c r="M32" s="84" t="s">
        <v>101</v>
      </c>
      <c r="N32" s="84">
        <v>242266230.42955402</v>
      </c>
      <c r="O32" s="78"/>
      <c r="P32" s="78"/>
      <c r="Q32" s="78"/>
      <c r="R32" s="78"/>
      <c r="S32" s="78"/>
    </row>
    <row r="33" spans="1:19">
      <c r="A33" s="76"/>
      <c r="B33" s="78" t="s">
        <v>96</v>
      </c>
      <c r="C33" s="78"/>
      <c r="D33" s="78"/>
      <c r="E33" s="84">
        <v>13104509.657</v>
      </c>
      <c r="F33" s="84">
        <v>50959723.920000002</v>
      </c>
      <c r="G33" s="84">
        <v>25477690.859999999</v>
      </c>
      <c r="H33" s="84">
        <v>13672286.01</v>
      </c>
      <c r="I33" s="84">
        <v>5590738</v>
      </c>
      <c r="J33" s="84">
        <v>12341351.07</v>
      </c>
      <c r="K33" s="175" t="s">
        <v>101</v>
      </c>
      <c r="L33" s="84">
        <v>15619678.300000001</v>
      </c>
      <c r="M33" s="84" t="s">
        <v>101</v>
      </c>
      <c r="N33" s="84">
        <v>136765977.81700003</v>
      </c>
      <c r="O33" s="78"/>
      <c r="P33" s="78"/>
      <c r="Q33" s="78"/>
      <c r="R33" s="78"/>
      <c r="S33" s="78"/>
    </row>
    <row r="34" spans="1:19">
      <c r="A34" s="76"/>
      <c r="B34" s="78" t="s">
        <v>197</v>
      </c>
      <c r="C34" s="78"/>
      <c r="D34" s="78"/>
      <c r="E34" s="84">
        <v>7158365.3260000004</v>
      </c>
      <c r="F34" s="84">
        <v>23564446.039999999</v>
      </c>
      <c r="G34" s="84">
        <v>11241081</v>
      </c>
      <c r="H34" s="84">
        <v>6541586.5099999998</v>
      </c>
      <c r="I34" s="84">
        <v>1771515</v>
      </c>
      <c r="J34" s="84">
        <v>4164205.18</v>
      </c>
      <c r="K34" s="175" t="s">
        <v>101</v>
      </c>
      <c r="L34" s="84">
        <v>6544440.7699999996</v>
      </c>
      <c r="M34" s="84" t="s">
        <v>101</v>
      </c>
      <c r="N34" s="84">
        <v>60985639.82599999</v>
      </c>
      <c r="O34" s="78"/>
      <c r="P34" s="78"/>
      <c r="Q34" s="78"/>
      <c r="R34" s="78"/>
      <c r="S34" s="78"/>
    </row>
    <row r="35" spans="1:19">
      <c r="A35" s="76"/>
      <c r="B35" s="78" t="s">
        <v>24</v>
      </c>
      <c r="C35" s="78"/>
      <c r="D35" s="78"/>
      <c r="E35" s="84">
        <v>4996101.8638000004</v>
      </c>
      <c r="F35" s="84">
        <v>8459557.0399999991</v>
      </c>
      <c r="G35" s="84">
        <v>8781538.5800000001</v>
      </c>
      <c r="H35" s="84">
        <v>5583084.79</v>
      </c>
      <c r="I35" s="84">
        <v>1189249</v>
      </c>
      <c r="J35" s="84">
        <v>1489253.6</v>
      </c>
      <c r="K35" s="175" t="s">
        <v>101</v>
      </c>
      <c r="L35" s="84">
        <v>6038942.25</v>
      </c>
      <c r="M35" s="84" t="s">
        <v>101</v>
      </c>
      <c r="N35" s="84">
        <v>36537727.123800002</v>
      </c>
      <c r="O35" s="78"/>
      <c r="P35" s="78"/>
      <c r="Q35" s="78"/>
      <c r="R35" s="78"/>
      <c r="S35" s="78"/>
    </row>
    <row r="36" spans="1:19">
      <c r="A36" s="76"/>
      <c r="B36" s="78" t="s">
        <v>97</v>
      </c>
      <c r="C36" s="78"/>
      <c r="D36" s="78"/>
      <c r="E36" s="84">
        <v>67068.222754000002</v>
      </c>
      <c r="F36" s="84">
        <v>4275447.79</v>
      </c>
      <c r="G36" s="84">
        <v>912245.91</v>
      </c>
      <c r="H36" s="84">
        <v>842484.75</v>
      </c>
      <c r="I36" s="84">
        <v>25042</v>
      </c>
      <c r="J36" s="84">
        <v>958884.84</v>
      </c>
      <c r="K36" s="175" t="s">
        <v>101</v>
      </c>
      <c r="L36" s="84">
        <v>895712.15</v>
      </c>
      <c r="M36" s="84" t="s">
        <v>101</v>
      </c>
      <c r="N36" s="84">
        <v>7976885.6627540002</v>
      </c>
      <c r="O36" s="78"/>
      <c r="P36" s="78"/>
      <c r="Q36" s="78"/>
      <c r="R36" s="78"/>
      <c r="S36" s="78"/>
    </row>
    <row r="37" spans="1:19" ht="21" customHeight="1">
      <c r="A37" s="76" t="s">
        <v>98</v>
      </c>
      <c r="C37" s="75"/>
      <c r="D37" s="75"/>
      <c r="E37" s="85"/>
      <c r="F37" s="85"/>
      <c r="G37" s="85"/>
      <c r="H37" s="85"/>
      <c r="I37" s="85"/>
      <c r="J37" s="85"/>
      <c r="K37" s="175"/>
      <c r="L37" s="85"/>
      <c r="M37" s="85"/>
      <c r="N37" s="84"/>
      <c r="O37" s="75"/>
      <c r="P37" s="75"/>
      <c r="Q37" s="75"/>
      <c r="R37" s="75"/>
      <c r="S37" s="75"/>
    </row>
    <row r="38" spans="1:19" ht="12.75" customHeight="1">
      <c r="A38" s="76"/>
      <c r="B38" s="75" t="s">
        <v>166</v>
      </c>
      <c r="C38" s="75"/>
      <c r="D38" s="75"/>
      <c r="E38" s="86">
        <v>965</v>
      </c>
      <c r="F38" s="86">
        <v>2425</v>
      </c>
      <c r="G38" s="86">
        <v>1593</v>
      </c>
      <c r="H38" s="86">
        <v>825</v>
      </c>
      <c r="I38" s="86">
        <v>358</v>
      </c>
      <c r="J38" s="86">
        <v>649</v>
      </c>
      <c r="K38" s="175" t="s">
        <v>101</v>
      </c>
      <c r="L38" s="86">
        <v>995</v>
      </c>
      <c r="M38" s="86" t="s">
        <v>101</v>
      </c>
      <c r="N38" s="84">
        <v>7810</v>
      </c>
      <c r="O38" s="75"/>
      <c r="P38" s="75"/>
      <c r="Q38" s="75"/>
      <c r="R38" s="75"/>
      <c r="S38" s="75"/>
    </row>
    <row r="39" spans="1:19" ht="12.75" customHeight="1">
      <c r="B39" s="75" t="s">
        <v>167</v>
      </c>
      <c r="C39" s="80"/>
      <c r="D39" s="80"/>
      <c r="E39" s="86">
        <v>934</v>
      </c>
      <c r="F39" s="86">
        <v>2361</v>
      </c>
      <c r="G39" s="86">
        <v>1555</v>
      </c>
      <c r="H39" s="86">
        <v>809</v>
      </c>
      <c r="I39" s="86">
        <v>343</v>
      </c>
      <c r="J39" s="86">
        <v>636</v>
      </c>
      <c r="K39" s="175" t="s">
        <v>101</v>
      </c>
      <c r="L39" s="86">
        <v>981</v>
      </c>
      <c r="M39" s="86" t="s">
        <v>101</v>
      </c>
      <c r="N39" s="84">
        <v>7619</v>
      </c>
      <c r="O39" s="80"/>
      <c r="P39" s="80"/>
      <c r="Q39" s="80"/>
      <c r="R39" s="75"/>
      <c r="S39" s="75"/>
    </row>
    <row r="40" spans="1:19">
      <c r="B40" s="75" t="s">
        <v>99</v>
      </c>
      <c r="E40" s="86">
        <v>686.16666667000004</v>
      </c>
      <c r="F40" s="86">
        <v>2022.2499989</v>
      </c>
      <c r="G40" s="86">
        <v>1101.2160533000001</v>
      </c>
      <c r="H40" s="86">
        <v>590.17777778000004</v>
      </c>
      <c r="I40" s="86">
        <v>229.83333332999999</v>
      </c>
      <c r="J40" s="86">
        <v>502.93555556000001</v>
      </c>
      <c r="K40" s="175" t="s">
        <v>101</v>
      </c>
      <c r="L40" s="86">
        <v>737.52222167000002</v>
      </c>
      <c r="M40" s="86" t="s">
        <v>101</v>
      </c>
      <c r="N40" s="84">
        <v>5870.101607210001</v>
      </c>
    </row>
    <row r="41" spans="1:19" ht="21" customHeight="1">
      <c r="A41" s="29" t="s">
        <v>104</v>
      </c>
      <c r="B41" s="75"/>
      <c r="E41" s="87"/>
      <c r="F41" s="87"/>
      <c r="G41" s="87"/>
      <c r="H41" s="87"/>
      <c r="I41" s="87"/>
      <c r="J41" s="87"/>
      <c r="K41" s="175"/>
      <c r="L41" s="87"/>
      <c r="M41" s="87"/>
      <c r="N41" s="84"/>
    </row>
    <row r="42" spans="1:19" ht="12.75" customHeight="1">
      <c r="B42" s="77" t="s">
        <v>140</v>
      </c>
      <c r="K42" s="175"/>
      <c r="N42" s="84"/>
    </row>
    <row r="43" spans="1:19">
      <c r="B43" s="75" t="s">
        <v>158</v>
      </c>
      <c r="E43" s="86">
        <v>84.339205294999999</v>
      </c>
      <c r="F43" s="86">
        <v>302.57395551900004</v>
      </c>
      <c r="G43" s="86">
        <v>160.45974112600001</v>
      </c>
      <c r="H43" s="86">
        <v>78.044745465999995</v>
      </c>
      <c r="I43" s="86">
        <v>42.383135435</v>
      </c>
      <c r="J43" s="86">
        <v>56.737046176</v>
      </c>
      <c r="K43" s="175" t="s">
        <v>101</v>
      </c>
      <c r="L43" s="86">
        <v>77.006715157999992</v>
      </c>
      <c r="M43" s="86" t="s">
        <v>101</v>
      </c>
      <c r="N43" s="84">
        <v>801.54454417500006</v>
      </c>
      <c r="O43" s="87"/>
    </row>
    <row r="44" spans="1:19">
      <c r="B44" s="75" t="s">
        <v>92</v>
      </c>
      <c r="E44" s="86">
        <v>13.48293932</v>
      </c>
      <c r="F44" s="86">
        <v>15.58353192</v>
      </c>
      <c r="G44" s="86">
        <v>38.285527899999998</v>
      </c>
      <c r="H44" s="86">
        <v>4.48773044</v>
      </c>
      <c r="I44" s="86">
        <v>4.2803939299999998</v>
      </c>
      <c r="J44" s="86">
        <v>3.8258495259999998</v>
      </c>
      <c r="K44" s="175" t="s">
        <v>101</v>
      </c>
      <c r="L44" s="86">
        <v>11.938282667999999</v>
      </c>
      <c r="M44" s="86" t="s">
        <v>101</v>
      </c>
      <c r="N44" s="84">
        <v>91.884255704000012</v>
      </c>
      <c r="O44" s="87"/>
    </row>
    <row r="45" spans="1:19">
      <c r="B45" s="75" t="s">
        <v>93</v>
      </c>
      <c r="E45" s="86">
        <v>41.242354925000001</v>
      </c>
      <c r="F45" s="86">
        <v>190.08383480000001</v>
      </c>
      <c r="G45" s="86">
        <v>58.963175210000003</v>
      </c>
      <c r="H45" s="86">
        <v>58.830666020000002</v>
      </c>
      <c r="I45" s="86">
        <v>26.154244404</v>
      </c>
      <c r="J45" s="86">
        <v>31.938101931999999</v>
      </c>
      <c r="K45" s="175" t="s">
        <v>101</v>
      </c>
      <c r="L45" s="86">
        <v>36.80400109</v>
      </c>
      <c r="M45" s="86" t="s">
        <v>101</v>
      </c>
      <c r="N45" s="84">
        <v>444.01637838099998</v>
      </c>
      <c r="O45" s="87"/>
    </row>
    <row r="46" spans="1:19">
      <c r="B46" s="75" t="s">
        <v>160</v>
      </c>
      <c r="E46" s="86">
        <v>54.725294245000001</v>
      </c>
      <c r="F46" s="86">
        <v>205.66736672000002</v>
      </c>
      <c r="G46" s="86">
        <v>97.248703110000008</v>
      </c>
      <c r="H46" s="86">
        <v>63.318396460000002</v>
      </c>
      <c r="I46" s="86">
        <v>30.434638333999999</v>
      </c>
      <c r="J46" s="86">
        <v>35.763951458000001</v>
      </c>
      <c r="K46" s="175" t="s">
        <v>101</v>
      </c>
      <c r="L46" s="86">
        <v>48.742283757999999</v>
      </c>
      <c r="M46" s="86" t="s">
        <v>101</v>
      </c>
      <c r="N46" s="84">
        <v>535.90063408499998</v>
      </c>
      <c r="O46" s="87"/>
    </row>
    <row r="47" spans="1:19" ht="21" customHeight="1">
      <c r="B47" s="77" t="s">
        <v>141</v>
      </c>
      <c r="E47" s="86"/>
      <c r="F47" s="86"/>
      <c r="G47" s="86"/>
      <c r="H47" s="86"/>
      <c r="I47" s="86"/>
      <c r="J47" s="86"/>
      <c r="K47" s="175"/>
      <c r="L47" s="86"/>
      <c r="M47" s="86"/>
      <c r="N47" s="84"/>
      <c r="O47" s="87"/>
    </row>
    <row r="48" spans="1:19">
      <c r="B48" s="75" t="s">
        <v>158</v>
      </c>
      <c r="E48" s="86">
        <v>37.912546809999995</v>
      </c>
      <c r="F48" s="86">
        <v>163.30685262599999</v>
      </c>
      <c r="G48" s="86">
        <v>75.106079042999994</v>
      </c>
      <c r="H48" s="86">
        <v>34.346679875</v>
      </c>
      <c r="I48" s="86">
        <v>23.773211341</v>
      </c>
      <c r="J48" s="86">
        <v>31.120026286000002</v>
      </c>
      <c r="K48" s="175" t="s">
        <v>101</v>
      </c>
      <c r="L48" s="86">
        <v>33.257594331999996</v>
      </c>
      <c r="M48" s="86" t="s">
        <v>101</v>
      </c>
      <c r="N48" s="84">
        <v>398.82299031299999</v>
      </c>
      <c r="O48" s="87"/>
    </row>
    <row r="49" spans="1:15">
      <c r="B49" s="75" t="s">
        <v>92</v>
      </c>
      <c r="E49" s="86">
        <v>5.9317635900000001</v>
      </c>
      <c r="F49" s="86">
        <v>8.1985901400000003</v>
      </c>
      <c r="G49" s="86">
        <v>18.33462433</v>
      </c>
      <c r="H49" s="86">
        <v>0.97730077000000004</v>
      </c>
      <c r="I49" s="86">
        <v>2.1295907999999999</v>
      </c>
      <c r="J49" s="86">
        <v>2.128641</v>
      </c>
      <c r="K49" s="175" t="s">
        <v>101</v>
      </c>
      <c r="L49" s="86">
        <v>6.457713579</v>
      </c>
      <c r="M49" s="86" t="s">
        <v>101</v>
      </c>
      <c r="N49" s="84">
        <v>44.158224209000004</v>
      </c>
      <c r="O49" s="87"/>
    </row>
    <row r="50" spans="1:15">
      <c r="B50" s="75" t="s">
        <v>93</v>
      </c>
      <c r="E50" s="86">
        <v>21.134121374999999</v>
      </c>
      <c r="F50" s="86">
        <v>129.56274972</v>
      </c>
      <c r="G50" s="86">
        <v>38.702192295000003</v>
      </c>
      <c r="H50" s="86">
        <v>30.955214652999999</v>
      </c>
      <c r="I50" s="86">
        <v>17.797591319999999</v>
      </c>
      <c r="J50" s="86">
        <v>22.770628246000001</v>
      </c>
      <c r="K50" s="175" t="s">
        <v>101</v>
      </c>
      <c r="L50" s="86">
        <v>16.205712742999999</v>
      </c>
      <c r="M50" s="86" t="s">
        <v>101</v>
      </c>
      <c r="N50" s="84">
        <v>277.12821035200005</v>
      </c>
      <c r="O50" s="87"/>
    </row>
    <row r="51" spans="1:15">
      <c r="B51" s="75" t="s">
        <v>160</v>
      </c>
      <c r="E51" s="86">
        <v>27.065884964999999</v>
      </c>
      <c r="F51" s="86">
        <v>137.76133985999999</v>
      </c>
      <c r="G51" s="86">
        <v>57.036816625</v>
      </c>
      <c r="H51" s="86">
        <v>31.932515422999998</v>
      </c>
      <c r="I51" s="86">
        <v>19.927182119999998</v>
      </c>
      <c r="J51" s="86">
        <v>24.899269246000003</v>
      </c>
      <c r="K51" s="175" t="s">
        <v>101</v>
      </c>
      <c r="L51" s="86">
        <v>22.663426321999999</v>
      </c>
      <c r="M51" s="86" t="s">
        <v>101</v>
      </c>
      <c r="N51" s="84">
        <v>321.28643456100002</v>
      </c>
      <c r="O51" s="87"/>
    </row>
    <row r="56" spans="1:15">
      <c r="A56" s="4" t="s">
        <v>161</v>
      </c>
    </row>
    <row r="57" spans="1:15">
      <c r="A57" s="4" t="s">
        <v>88</v>
      </c>
    </row>
    <row r="58" spans="1:15">
      <c r="A58" s="4" t="s">
        <v>225</v>
      </c>
    </row>
  </sheetData>
  <hyperlinks>
    <hyperlink ref="G1" location="Contenu!A1" display="retour" xr:uid="{00000000-0004-0000-1B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8">
    <tabColor theme="6" tint="0.39997558519241921"/>
    <pageSetUpPr fitToPage="1"/>
  </sheetPr>
  <dimension ref="A1:S58"/>
  <sheetViews>
    <sheetView zoomScale="76" zoomScaleNormal="76" workbookViewId="0">
      <pane ySplit="4" topLeftCell="A5" activePane="bottomLeft" state="frozen"/>
      <selection activeCell="C18" sqref="C18"/>
      <selection pane="bottomLeft" activeCell="R59" sqref="R59"/>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255</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t="s">
        <v>101</v>
      </c>
      <c r="F6" s="84" t="s">
        <v>101</v>
      </c>
      <c r="G6" s="84">
        <v>12142.642045184306</v>
      </c>
      <c r="H6" s="84">
        <v>11812.631009421266</v>
      </c>
      <c r="I6" s="84" t="s">
        <v>101</v>
      </c>
      <c r="J6" s="84" t="s">
        <v>101</v>
      </c>
      <c r="K6" s="84" t="s">
        <v>101</v>
      </c>
      <c r="L6" s="84">
        <v>13182.487972190034</v>
      </c>
      <c r="M6" s="84" t="s">
        <v>101</v>
      </c>
      <c r="N6" s="84">
        <v>12409.167928075194</v>
      </c>
      <c r="O6" s="78"/>
      <c r="P6" s="78"/>
      <c r="Q6" s="78"/>
      <c r="R6" s="78"/>
      <c r="S6" s="78"/>
    </row>
    <row r="7" spans="1:19" ht="12.75" customHeight="1">
      <c r="A7" s="76"/>
      <c r="B7" s="75" t="s">
        <v>135</v>
      </c>
      <c r="C7" s="78"/>
      <c r="D7" s="78"/>
      <c r="E7" s="84" t="s">
        <v>101</v>
      </c>
      <c r="F7" s="84" t="s">
        <v>101</v>
      </c>
      <c r="G7" s="84">
        <v>22133.128252080856</v>
      </c>
      <c r="H7" s="84">
        <v>13021.24928667564</v>
      </c>
      <c r="I7" s="84" t="s">
        <v>101</v>
      </c>
      <c r="J7" s="84" t="s">
        <v>101</v>
      </c>
      <c r="K7" s="84" t="s">
        <v>101</v>
      </c>
      <c r="L7" s="84">
        <v>17534.911123986094</v>
      </c>
      <c r="M7" s="84" t="s">
        <v>101</v>
      </c>
      <c r="N7" s="84">
        <v>17744.739427870863</v>
      </c>
      <c r="O7" s="78"/>
      <c r="P7" s="78"/>
      <c r="Q7" s="78"/>
      <c r="R7" s="78"/>
      <c r="S7" s="78"/>
    </row>
    <row r="8" spans="1:19" ht="21" customHeight="1">
      <c r="A8" s="76"/>
      <c r="B8" s="75" t="s">
        <v>136</v>
      </c>
      <c r="C8" s="78"/>
      <c r="D8" s="78"/>
      <c r="E8" s="84" t="s">
        <v>101</v>
      </c>
      <c r="F8" s="84" t="s">
        <v>101</v>
      </c>
      <c r="G8" s="84">
        <v>15683.822242195502</v>
      </c>
      <c r="H8" s="84">
        <v>14288.232320304493</v>
      </c>
      <c r="I8" s="84" t="s">
        <v>101</v>
      </c>
      <c r="J8" s="84" t="s">
        <v>101</v>
      </c>
      <c r="K8" s="84" t="s">
        <v>101</v>
      </c>
      <c r="L8" s="84">
        <v>18011.853987052575</v>
      </c>
      <c r="M8" s="84" t="s">
        <v>101</v>
      </c>
      <c r="N8" s="84">
        <v>16007.042531307736</v>
      </c>
      <c r="O8" s="78"/>
      <c r="P8" s="78"/>
      <c r="Q8" s="78"/>
      <c r="R8" s="78"/>
      <c r="S8" s="78"/>
    </row>
    <row r="9" spans="1:19" ht="12.75" customHeight="1">
      <c r="A9" s="76"/>
      <c r="B9" s="75" t="s">
        <v>137</v>
      </c>
      <c r="C9" s="78"/>
      <c r="D9" s="78"/>
      <c r="E9" s="84" t="s">
        <v>101</v>
      </c>
      <c r="F9" s="84" t="s">
        <v>101</v>
      </c>
      <c r="G9" s="84">
        <v>28587.851628799493</v>
      </c>
      <c r="H9" s="84">
        <v>15750.143618321306</v>
      </c>
      <c r="I9" s="84" t="s">
        <v>101</v>
      </c>
      <c r="J9" s="84" t="s">
        <v>101</v>
      </c>
      <c r="K9" s="84" t="s">
        <v>101</v>
      </c>
      <c r="L9" s="84">
        <v>23958.774664348202</v>
      </c>
      <c r="M9" s="84" t="s">
        <v>101</v>
      </c>
      <c r="N9" s="84">
        <v>22889.592628227107</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t="s">
        <v>101</v>
      </c>
      <c r="F11" s="84" t="s">
        <v>101</v>
      </c>
      <c r="G11" s="84">
        <v>13285.601367419738</v>
      </c>
      <c r="H11" s="84">
        <v>13361.591224764468</v>
      </c>
      <c r="I11" s="84" t="s">
        <v>101</v>
      </c>
      <c r="J11" s="84" t="s">
        <v>101</v>
      </c>
      <c r="K11" s="84" t="s">
        <v>101</v>
      </c>
      <c r="L11" s="84">
        <v>14054.835028968715</v>
      </c>
      <c r="M11" s="84" t="s">
        <v>101</v>
      </c>
      <c r="N11" s="84">
        <v>13579.965533306091</v>
      </c>
      <c r="O11" s="78"/>
      <c r="P11" s="78"/>
      <c r="Q11" s="78"/>
      <c r="R11" s="78"/>
      <c r="S11" s="78"/>
    </row>
    <row r="12" spans="1:19" ht="12.75" customHeight="1">
      <c r="A12" s="76"/>
      <c r="B12" s="75" t="s">
        <v>135</v>
      </c>
      <c r="C12" s="78"/>
      <c r="D12" s="78"/>
      <c r="E12" s="84" t="s">
        <v>101</v>
      </c>
      <c r="F12" s="84" t="s">
        <v>101</v>
      </c>
      <c r="G12" s="84">
        <v>24200.880380499402</v>
      </c>
      <c r="H12" s="84">
        <v>14719.33876177658</v>
      </c>
      <c r="I12" s="84" t="s">
        <v>101</v>
      </c>
      <c r="J12" s="84" t="s">
        <v>101</v>
      </c>
      <c r="K12" s="84" t="s">
        <v>101</v>
      </c>
      <c r="L12" s="84">
        <v>18690.54873696408</v>
      </c>
      <c r="M12" s="84" t="s">
        <v>101</v>
      </c>
      <c r="N12" s="84">
        <v>19378.566677564366</v>
      </c>
      <c r="O12" s="78"/>
      <c r="P12" s="78"/>
      <c r="Q12" s="78"/>
      <c r="R12" s="78"/>
      <c r="S12" s="78"/>
    </row>
    <row r="13" spans="1:19" ht="21" customHeight="1">
      <c r="A13" s="76"/>
      <c r="B13" s="75" t="s">
        <v>136</v>
      </c>
      <c r="C13" s="78"/>
      <c r="D13" s="78"/>
      <c r="E13" s="84" t="s">
        <v>101</v>
      </c>
      <c r="F13" s="84" t="s">
        <v>101</v>
      </c>
      <c r="G13" s="84">
        <v>17160.10481507346</v>
      </c>
      <c r="H13" s="84">
        <v>16161.811829736478</v>
      </c>
      <c r="I13" s="84" t="s">
        <v>101</v>
      </c>
      <c r="J13" s="84" t="s">
        <v>101</v>
      </c>
      <c r="K13" s="84" t="s">
        <v>101</v>
      </c>
      <c r="L13" s="84">
        <v>19203.782843417182</v>
      </c>
      <c r="M13" s="84" t="s">
        <v>101</v>
      </c>
      <c r="N13" s="84">
        <v>17517.297463073428</v>
      </c>
      <c r="O13" s="78"/>
      <c r="P13" s="78"/>
      <c r="Q13" s="78"/>
      <c r="R13" s="78"/>
      <c r="S13" s="78"/>
    </row>
    <row r="14" spans="1:19">
      <c r="A14" s="76"/>
      <c r="B14" s="75" t="s">
        <v>137</v>
      </c>
      <c r="C14" s="78"/>
      <c r="D14" s="78"/>
      <c r="E14" s="84" t="s">
        <v>101</v>
      </c>
      <c r="F14" s="84" t="s">
        <v>101</v>
      </c>
      <c r="G14" s="84">
        <v>31258.625971184028</v>
      </c>
      <c r="H14" s="84">
        <v>17804.105762872779</v>
      </c>
      <c r="I14" s="84" t="s">
        <v>101</v>
      </c>
      <c r="J14" s="84" t="s">
        <v>101</v>
      </c>
      <c r="K14" s="84" t="s">
        <v>101</v>
      </c>
      <c r="L14" s="84">
        <v>25537.776745807896</v>
      </c>
      <c r="M14" s="84" t="s">
        <v>101</v>
      </c>
      <c r="N14" s="84">
        <v>24997.12654397693</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176" t="s">
        <v>101</v>
      </c>
      <c r="F16" s="176" t="s">
        <v>101</v>
      </c>
      <c r="G16" s="176">
        <v>9.4154794136983941</v>
      </c>
      <c r="H16" s="176">
        <v>18.658539345978916</v>
      </c>
      <c r="I16" s="176" t="s">
        <v>101</v>
      </c>
      <c r="J16" s="176" t="s">
        <v>101</v>
      </c>
      <c r="K16" s="176" t="s">
        <v>101</v>
      </c>
      <c r="L16" s="176">
        <v>8.2157419532243257</v>
      </c>
      <c r="M16" s="176" t="s">
        <v>101</v>
      </c>
      <c r="N16" s="176">
        <v>10.345603584253988</v>
      </c>
      <c r="O16" s="79"/>
      <c r="P16" s="79"/>
      <c r="Q16" s="79"/>
      <c r="R16" s="75"/>
      <c r="S16" s="75"/>
    </row>
    <row r="17" spans="1:19">
      <c r="A17" s="81"/>
      <c r="B17" s="80" t="s">
        <v>89</v>
      </c>
      <c r="C17" s="80"/>
      <c r="D17" s="80"/>
      <c r="E17" s="176" t="s">
        <v>101</v>
      </c>
      <c r="F17" s="176" t="s">
        <v>101</v>
      </c>
      <c r="G17" s="176">
        <v>43.28882152967531</v>
      </c>
      <c r="H17" s="176">
        <v>539.55918697043137</v>
      </c>
      <c r="I17" s="176" t="s">
        <v>101</v>
      </c>
      <c r="J17" s="176" t="s">
        <v>101</v>
      </c>
      <c r="K17" s="176" t="s">
        <v>101</v>
      </c>
      <c r="L17" s="176">
        <v>53.695871832067922</v>
      </c>
      <c r="M17" s="176" t="s">
        <v>101</v>
      </c>
      <c r="N17" s="176">
        <v>66.154655281991367</v>
      </c>
      <c r="O17" s="80"/>
      <c r="P17" s="80"/>
      <c r="Q17" s="80"/>
      <c r="R17" s="80"/>
      <c r="S17" s="80"/>
    </row>
    <row r="18" spans="1:19">
      <c r="A18" s="81"/>
      <c r="B18" s="80" t="s">
        <v>90</v>
      </c>
      <c r="C18" s="80"/>
      <c r="D18" s="80"/>
      <c r="E18" s="176" t="s">
        <v>101</v>
      </c>
      <c r="F18" s="176" t="s">
        <v>101</v>
      </c>
      <c r="G18" s="176">
        <v>41.641115095418989</v>
      </c>
      <c r="H18" s="176">
        <v>21.403077088072287</v>
      </c>
      <c r="I18" s="176" t="s">
        <v>101</v>
      </c>
      <c r="J18" s="176" t="s">
        <v>101</v>
      </c>
      <c r="K18" s="176" t="s">
        <v>101</v>
      </c>
      <c r="L18" s="176">
        <v>19.299086011412307</v>
      </c>
      <c r="M18" s="176" t="s">
        <v>101</v>
      </c>
      <c r="N18" s="176">
        <v>24.187144008437524</v>
      </c>
      <c r="O18" s="80"/>
      <c r="P18" s="80"/>
      <c r="Q18" s="80"/>
      <c r="R18" s="80"/>
      <c r="S18" s="80"/>
    </row>
    <row r="19" spans="1:19">
      <c r="A19" s="81"/>
      <c r="B19" s="80" t="s">
        <v>139</v>
      </c>
      <c r="C19" s="80"/>
      <c r="D19" s="80"/>
      <c r="E19" s="176" t="s">
        <v>101</v>
      </c>
      <c r="F19" s="176" t="s">
        <v>101</v>
      </c>
      <c r="G19" s="176">
        <v>21.224492461585655</v>
      </c>
      <c r="H19" s="176">
        <v>20.586459397028833</v>
      </c>
      <c r="I19" s="176" t="s">
        <v>101</v>
      </c>
      <c r="J19" s="176" t="s">
        <v>101</v>
      </c>
      <c r="K19" s="176" t="s">
        <v>101</v>
      </c>
      <c r="L19" s="176">
        <v>14.196614116373638</v>
      </c>
      <c r="M19" s="176" t="s">
        <v>101</v>
      </c>
      <c r="N19" s="176">
        <v>17.711537590591096</v>
      </c>
      <c r="O19" s="80"/>
      <c r="P19" s="80"/>
      <c r="Q19" s="80"/>
      <c r="R19" s="80"/>
      <c r="S19" s="80"/>
    </row>
    <row r="20" spans="1:19" ht="21" customHeight="1">
      <c r="A20" s="29" t="s">
        <v>144</v>
      </c>
      <c r="B20" s="79"/>
      <c r="C20" s="80"/>
      <c r="D20" s="80"/>
      <c r="E20" s="176"/>
      <c r="F20" s="176"/>
      <c r="G20" s="176"/>
      <c r="H20" s="176"/>
      <c r="I20" s="176"/>
      <c r="J20" s="176"/>
      <c r="K20" s="176"/>
      <c r="L20" s="176"/>
      <c r="M20" s="176"/>
      <c r="N20" s="176"/>
      <c r="O20" s="80"/>
      <c r="P20" s="80"/>
      <c r="Q20" s="80"/>
      <c r="R20" s="80"/>
      <c r="S20" s="80"/>
    </row>
    <row r="21" spans="1:19">
      <c r="A21" s="81"/>
      <c r="B21" s="80" t="s">
        <v>159</v>
      </c>
      <c r="C21" s="80"/>
      <c r="D21" s="80"/>
      <c r="E21" s="176" t="s">
        <v>101</v>
      </c>
      <c r="F21" s="176" t="s">
        <v>101</v>
      </c>
      <c r="G21" s="176">
        <v>24.69201420859849</v>
      </c>
      <c r="H21" s="176">
        <v>24.669580985381657</v>
      </c>
      <c r="I21" s="176" t="s">
        <v>101</v>
      </c>
      <c r="J21" s="176" t="s">
        <v>101</v>
      </c>
      <c r="K21" s="176" t="s">
        <v>101</v>
      </c>
      <c r="L21" s="176">
        <v>26.642359231038292</v>
      </c>
      <c r="M21" s="176" t="s">
        <v>101</v>
      </c>
      <c r="N21" s="176">
        <v>25.339215060307676</v>
      </c>
      <c r="O21" s="80"/>
      <c r="P21" s="80"/>
      <c r="Q21" s="80"/>
      <c r="R21" s="80"/>
      <c r="S21" s="80"/>
    </row>
    <row r="22" spans="1:19">
      <c r="A22" s="81"/>
      <c r="B22" s="80" t="s">
        <v>89</v>
      </c>
      <c r="C22" s="80"/>
      <c r="D22" s="80"/>
      <c r="E22" s="176" t="s">
        <v>101</v>
      </c>
      <c r="F22" s="176" t="s">
        <v>101</v>
      </c>
      <c r="G22" s="176">
        <v>95.270264771494823</v>
      </c>
      <c r="H22" s="176">
        <v>852.76678951041993</v>
      </c>
      <c r="I22" s="176" t="s">
        <v>101</v>
      </c>
      <c r="J22" s="176" t="s">
        <v>101</v>
      </c>
      <c r="K22" s="176" t="s">
        <v>101</v>
      </c>
      <c r="L22" s="176">
        <v>152.9522056684612</v>
      </c>
      <c r="M22" s="176" t="s">
        <v>101</v>
      </c>
      <c r="N22" s="176">
        <v>159.50631659500957</v>
      </c>
      <c r="O22" s="80"/>
      <c r="P22" s="80"/>
      <c r="Q22" s="80"/>
      <c r="R22" s="80"/>
      <c r="S22" s="80"/>
    </row>
    <row r="23" spans="1:19">
      <c r="A23" s="81"/>
      <c r="B23" s="80" t="s">
        <v>90</v>
      </c>
      <c r="C23" s="80"/>
      <c r="D23" s="80"/>
      <c r="E23" s="176" t="s">
        <v>101</v>
      </c>
      <c r="F23" s="176" t="s">
        <v>101</v>
      </c>
      <c r="G23" s="176">
        <v>56.647278060282986</v>
      </c>
      <c r="H23" s="176">
        <v>26.262360346096916</v>
      </c>
      <c r="I23" s="176" t="s">
        <v>101</v>
      </c>
      <c r="J23" s="176" t="s">
        <v>101</v>
      </c>
      <c r="K23" s="176" t="s">
        <v>101</v>
      </c>
      <c r="L23" s="176">
        <v>74.119072242836481</v>
      </c>
      <c r="M23" s="176" t="s">
        <v>101</v>
      </c>
      <c r="N23" s="176">
        <v>44.668671434463889</v>
      </c>
      <c r="O23" s="80"/>
      <c r="P23" s="80"/>
      <c r="Q23" s="80"/>
      <c r="R23" s="80"/>
      <c r="S23" s="80"/>
    </row>
    <row r="24" spans="1:19">
      <c r="A24" s="81"/>
      <c r="B24" s="80" t="s">
        <v>139</v>
      </c>
      <c r="C24" s="80"/>
      <c r="D24" s="80"/>
      <c r="E24" s="176" t="s">
        <v>101</v>
      </c>
      <c r="F24" s="176" t="s">
        <v>101</v>
      </c>
      <c r="G24" s="176">
        <v>35.524542319405903</v>
      </c>
      <c r="H24" s="176">
        <v>25.477731564376967</v>
      </c>
      <c r="I24" s="176" t="s">
        <v>101</v>
      </c>
      <c r="J24" s="176" t="s">
        <v>101</v>
      </c>
      <c r="K24" s="176" t="s">
        <v>101</v>
      </c>
      <c r="L24" s="176">
        <v>49.925625494873799</v>
      </c>
      <c r="M24" s="176" t="s">
        <v>101</v>
      </c>
      <c r="N24" s="176">
        <v>34.896219740076802</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t="s">
        <v>101</v>
      </c>
      <c r="F26" s="84" t="s">
        <v>101</v>
      </c>
      <c r="G26" s="84">
        <v>22193069.239999998</v>
      </c>
      <c r="H26" s="84">
        <v>11729656.630000001</v>
      </c>
      <c r="I26" s="84" t="s">
        <v>101</v>
      </c>
      <c r="J26" s="84" t="s">
        <v>101</v>
      </c>
      <c r="K26" s="84" t="s">
        <v>101</v>
      </c>
      <c r="L26" s="84">
        <v>37392754.509999998</v>
      </c>
      <c r="M26" s="84" t="s">
        <v>101</v>
      </c>
      <c r="N26" s="84">
        <v>71315480.379999995</v>
      </c>
      <c r="O26" s="78"/>
      <c r="P26" s="78"/>
      <c r="Q26" s="78"/>
      <c r="R26" s="78"/>
      <c r="S26" s="78"/>
    </row>
    <row r="27" spans="1:19">
      <c r="A27" s="76"/>
      <c r="B27" s="78" t="s">
        <v>96</v>
      </c>
      <c r="C27" s="78"/>
      <c r="D27" s="78"/>
      <c r="E27" s="84" t="s">
        <v>101</v>
      </c>
      <c r="F27" s="84">
        <v>0</v>
      </c>
      <c r="G27" s="84">
        <v>10211961.960000001</v>
      </c>
      <c r="H27" s="84">
        <v>8776784.8399999999</v>
      </c>
      <c r="I27" s="84" t="s">
        <v>101</v>
      </c>
      <c r="J27" s="84" t="s">
        <v>101</v>
      </c>
      <c r="K27" s="84" t="s">
        <v>101</v>
      </c>
      <c r="L27" s="84">
        <v>11376487.119999999</v>
      </c>
      <c r="M27" s="84" t="s">
        <v>101</v>
      </c>
      <c r="N27" s="84">
        <v>30365233.920000002</v>
      </c>
      <c r="O27" s="78"/>
      <c r="P27" s="78"/>
      <c r="Q27" s="78"/>
      <c r="R27" s="78"/>
      <c r="S27" s="78"/>
    </row>
    <row r="28" spans="1:19">
      <c r="A28" s="76"/>
      <c r="B28" s="78" t="s">
        <v>197</v>
      </c>
      <c r="C28" s="78"/>
      <c r="D28" s="78"/>
      <c r="E28" s="84" t="s">
        <v>101</v>
      </c>
      <c r="F28" s="84" t="s">
        <v>101</v>
      </c>
      <c r="G28" s="84">
        <v>8401998.9000000004</v>
      </c>
      <c r="H28" s="84">
        <v>898003.38</v>
      </c>
      <c r="I28" s="84" t="s">
        <v>101</v>
      </c>
      <c r="J28" s="84" t="s">
        <v>101</v>
      </c>
      <c r="K28" s="84" t="s">
        <v>101</v>
      </c>
      <c r="L28" s="84">
        <v>3756141.18</v>
      </c>
      <c r="M28" s="84" t="s">
        <v>101</v>
      </c>
      <c r="N28" s="84">
        <v>13056143.460000001</v>
      </c>
      <c r="O28" s="78"/>
      <c r="P28" s="78"/>
      <c r="Q28" s="78"/>
      <c r="R28" s="78"/>
      <c r="S28" s="78"/>
    </row>
    <row r="29" spans="1:19">
      <c r="A29" s="76"/>
      <c r="B29" s="78" t="s">
        <v>24</v>
      </c>
      <c r="C29" s="78"/>
      <c r="D29" s="78"/>
      <c r="E29" s="84" t="s">
        <v>101</v>
      </c>
      <c r="F29" s="84" t="s">
        <v>101</v>
      </c>
      <c r="G29" s="84">
        <v>3451096.77</v>
      </c>
      <c r="H29" s="84">
        <v>2054868.41</v>
      </c>
      <c r="I29" s="84" t="s">
        <v>101</v>
      </c>
      <c r="J29" s="84" t="s">
        <v>101</v>
      </c>
      <c r="K29" s="84" t="s">
        <v>101</v>
      </c>
      <c r="L29" s="84">
        <v>14031939.279999999</v>
      </c>
      <c r="M29" s="84" t="s">
        <v>101</v>
      </c>
      <c r="N29" s="84">
        <v>19537904.460000001</v>
      </c>
      <c r="O29" s="78"/>
      <c r="P29" s="78"/>
      <c r="Q29" s="78"/>
      <c r="R29" s="78"/>
      <c r="S29" s="78"/>
    </row>
    <row r="30" spans="1:19">
      <c r="A30" s="76"/>
      <c r="B30" s="78" t="s">
        <v>97</v>
      </c>
      <c r="C30" s="78"/>
      <c r="D30" s="78"/>
      <c r="E30" s="84" t="s">
        <v>101</v>
      </c>
      <c r="F30" s="84" t="s">
        <v>101</v>
      </c>
      <c r="G30" s="84">
        <v>128011.61</v>
      </c>
      <c r="H30" s="84">
        <v>0</v>
      </c>
      <c r="I30" s="84" t="s">
        <v>101</v>
      </c>
      <c r="J30" s="84" t="s">
        <v>101</v>
      </c>
      <c r="K30" s="84" t="s">
        <v>101</v>
      </c>
      <c r="L30" s="84">
        <v>8228186.9299999997</v>
      </c>
      <c r="M30" s="84" t="s">
        <v>101</v>
      </c>
      <c r="N30" s="84">
        <v>8356198.54</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t="s">
        <v>101</v>
      </c>
      <c r="F32" s="84" t="s">
        <v>101</v>
      </c>
      <c r="G32" s="84">
        <v>24264443.280000001</v>
      </c>
      <c r="H32" s="84">
        <v>13181468.619999999</v>
      </c>
      <c r="I32" s="84" t="s">
        <v>101</v>
      </c>
      <c r="J32" s="84" t="s">
        <v>101</v>
      </c>
      <c r="K32" s="84" t="s">
        <v>101</v>
      </c>
      <c r="L32" s="84">
        <v>39631436.509999998</v>
      </c>
      <c r="M32" s="84" t="s">
        <v>101</v>
      </c>
      <c r="N32" s="84">
        <v>77077348.409999996</v>
      </c>
      <c r="O32" s="78"/>
      <c r="P32" s="78"/>
      <c r="Q32" s="78"/>
      <c r="R32" s="78"/>
      <c r="S32" s="78"/>
    </row>
    <row r="33" spans="1:19">
      <c r="A33" s="76"/>
      <c r="B33" s="78" t="s">
        <v>96</v>
      </c>
      <c r="C33" s="78"/>
      <c r="D33" s="78"/>
      <c r="E33" s="84" t="s">
        <v>101</v>
      </c>
      <c r="F33" s="84" t="s">
        <v>101</v>
      </c>
      <c r="G33" s="84">
        <v>11173190.75</v>
      </c>
      <c r="H33" s="84">
        <v>9927662.2799999993</v>
      </c>
      <c r="I33" s="84" t="s">
        <v>101</v>
      </c>
      <c r="J33" s="84" t="s">
        <v>101</v>
      </c>
      <c r="K33" s="84" t="s">
        <v>101</v>
      </c>
      <c r="L33" s="84">
        <v>12129322.630000001</v>
      </c>
      <c r="M33" s="84" t="s">
        <v>101</v>
      </c>
      <c r="N33" s="84">
        <v>33230175.660000004</v>
      </c>
      <c r="O33" s="78"/>
      <c r="P33" s="78"/>
      <c r="Q33" s="78"/>
      <c r="R33" s="78"/>
      <c r="S33" s="78"/>
    </row>
    <row r="34" spans="1:19">
      <c r="A34" s="76"/>
      <c r="B34" s="78" t="s">
        <v>197</v>
      </c>
      <c r="C34" s="78"/>
      <c r="D34" s="78"/>
      <c r="E34" s="84" t="s">
        <v>101</v>
      </c>
      <c r="F34" s="84" t="s">
        <v>101</v>
      </c>
      <c r="G34" s="84">
        <v>9179749.6500000004</v>
      </c>
      <c r="H34" s="84">
        <v>1008806.42</v>
      </c>
      <c r="I34" s="84" t="s">
        <v>101</v>
      </c>
      <c r="J34" s="84" t="s">
        <v>101</v>
      </c>
      <c r="K34" s="84" t="s">
        <v>101</v>
      </c>
      <c r="L34" s="84">
        <v>4000620.93</v>
      </c>
      <c r="M34" s="84" t="s">
        <v>101</v>
      </c>
      <c r="N34" s="84">
        <v>14189177</v>
      </c>
      <c r="O34" s="78"/>
      <c r="P34" s="78"/>
      <c r="Q34" s="78"/>
      <c r="R34" s="78"/>
      <c r="S34" s="78"/>
    </row>
    <row r="35" spans="1:19">
      <c r="A35" s="76"/>
      <c r="B35" s="78" t="s">
        <v>24</v>
      </c>
      <c r="C35" s="78"/>
      <c r="D35" s="78"/>
      <c r="E35" s="84" t="s">
        <v>101</v>
      </c>
      <c r="F35" s="84" t="s">
        <v>101</v>
      </c>
      <c r="G35" s="84">
        <v>3771227.24</v>
      </c>
      <c r="H35" s="84">
        <v>2244999.92</v>
      </c>
      <c r="I35" s="84" t="s">
        <v>101</v>
      </c>
      <c r="J35" s="84" t="s">
        <v>101</v>
      </c>
      <c r="K35" s="84" t="s">
        <v>101</v>
      </c>
      <c r="L35" s="84">
        <v>14759220.41</v>
      </c>
      <c r="M35" s="84" t="s">
        <v>101</v>
      </c>
      <c r="N35" s="84">
        <v>20775447.57</v>
      </c>
      <c r="O35" s="78"/>
      <c r="P35" s="78"/>
      <c r="Q35" s="78"/>
      <c r="R35" s="78"/>
      <c r="S35" s="78"/>
    </row>
    <row r="36" spans="1:19">
      <c r="A36" s="76"/>
      <c r="B36" s="78" t="s">
        <v>97</v>
      </c>
      <c r="C36" s="78"/>
      <c r="D36" s="78"/>
      <c r="E36" s="84" t="s">
        <v>101</v>
      </c>
      <c r="F36" s="84" t="s">
        <v>101</v>
      </c>
      <c r="G36" s="84">
        <v>140275.64000000001</v>
      </c>
      <c r="H36" s="84">
        <v>0</v>
      </c>
      <c r="I36" s="84" t="s">
        <v>101</v>
      </c>
      <c r="J36" s="84" t="s">
        <v>101</v>
      </c>
      <c r="K36" s="84" t="s">
        <v>101</v>
      </c>
      <c r="L36" s="84">
        <v>8742272.5399999991</v>
      </c>
      <c r="M36" s="84" t="s">
        <v>101</v>
      </c>
      <c r="N36" s="84">
        <v>8882548.1799999997</v>
      </c>
      <c r="O36" s="78"/>
      <c r="P36" s="78"/>
      <c r="Q36" s="78"/>
      <c r="R36" s="78"/>
      <c r="S36" s="78"/>
    </row>
    <row r="37" spans="1:19" ht="21" customHeight="1">
      <c r="A37" s="76" t="s">
        <v>98</v>
      </c>
      <c r="C37" s="75"/>
      <c r="D37" s="75"/>
      <c r="E37" s="85"/>
      <c r="F37" s="85"/>
      <c r="G37" s="85"/>
      <c r="H37" s="85"/>
      <c r="I37" s="84"/>
      <c r="J37" s="84"/>
      <c r="K37" s="84"/>
      <c r="L37" s="85"/>
      <c r="M37" s="85"/>
      <c r="N37" s="84"/>
      <c r="O37" s="75"/>
      <c r="P37" s="75"/>
      <c r="Q37" s="75"/>
      <c r="R37" s="75"/>
      <c r="S37" s="75"/>
    </row>
    <row r="38" spans="1:19" ht="12.75" customHeight="1">
      <c r="A38" s="76"/>
      <c r="B38" s="75" t="s">
        <v>166</v>
      </c>
      <c r="C38" s="75"/>
      <c r="D38" s="75"/>
      <c r="E38" s="84" t="s">
        <v>101</v>
      </c>
      <c r="F38" s="84" t="s">
        <v>101</v>
      </c>
      <c r="G38" s="84">
        <v>873</v>
      </c>
      <c r="H38" s="84">
        <v>749</v>
      </c>
      <c r="I38" s="84" t="s">
        <v>101</v>
      </c>
      <c r="J38" s="84" t="s">
        <v>101</v>
      </c>
      <c r="K38" s="84" t="s">
        <v>101</v>
      </c>
      <c r="L38" s="84">
        <v>884</v>
      </c>
      <c r="M38" s="84" t="s">
        <v>101</v>
      </c>
      <c r="N38" s="84">
        <v>2506</v>
      </c>
      <c r="O38" s="75"/>
      <c r="P38" s="75"/>
      <c r="Q38" s="75"/>
      <c r="R38" s="75"/>
      <c r="S38" s="75"/>
    </row>
    <row r="39" spans="1:19" ht="12.75" customHeight="1">
      <c r="B39" s="75" t="s">
        <v>167</v>
      </c>
      <c r="C39" s="80"/>
      <c r="D39" s="80"/>
      <c r="E39" s="84" t="s">
        <v>101</v>
      </c>
      <c r="F39" s="84" t="s">
        <v>101</v>
      </c>
      <c r="G39" s="84">
        <v>841</v>
      </c>
      <c r="H39" s="84">
        <v>743</v>
      </c>
      <c r="I39" s="84" t="s">
        <v>101</v>
      </c>
      <c r="J39" s="84" t="s">
        <v>101</v>
      </c>
      <c r="K39" s="84" t="s">
        <v>101</v>
      </c>
      <c r="L39" s="84">
        <v>863</v>
      </c>
      <c r="M39" s="84" t="s">
        <v>101</v>
      </c>
      <c r="N39" s="84">
        <v>2447</v>
      </c>
      <c r="O39" s="80"/>
      <c r="P39" s="80"/>
      <c r="Q39" s="80"/>
      <c r="R39" s="75"/>
      <c r="S39" s="75"/>
    </row>
    <row r="40" spans="1:19">
      <c r="B40" s="75" t="s">
        <v>99</v>
      </c>
      <c r="E40" s="84" t="s">
        <v>101</v>
      </c>
      <c r="F40" s="84" t="s">
        <v>101</v>
      </c>
      <c r="G40" s="84">
        <v>651.11436500000002</v>
      </c>
      <c r="H40" s="84">
        <v>614.26666666999995</v>
      </c>
      <c r="I40" s="84" t="s">
        <v>101</v>
      </c>
      <c r="J40" s="84" t="s">
        <v>101</v>
      </c>
      <c r="K40" s="84" t="s">
        <v>101</v>
      </c>
      <c r="L40" s="84">
        <v>631.61111167000001</v>
      </c>
      <c r="M40" s="84" t="s">
        <v>101</v>
      </c>
      <c r="N40" s="84">
        <v>1896.99214334</v>
      </c>
    </row>
    <row r="41" spans="1:19" ht="21" customHeight="1">
      <c r="A41" s="29" t="s">
        <v>104</v>
      </c>
      <c r="B41" s="75"/>
      <c r="E41" s="84"/>
      <c r="F41" s="84"/>
      <c r="G41" s="90"/>
      <c r="H41" s="90"/>
      <c r="I41" s="84"/>
      <c r="J41" s="84"/>
      <c r="K41" s="84"/>
      <c r="L41" s="90"/>
      <c r="M41" s="90"/>
      <c r="N41" s="84"/>
    </row>
    <row r="42" spans="1:19" ht="12.75" customHeight="1">
      <c r="B42" s="77" t="s">
        <v>140</v>
      </c>
      <c r="J42" s="84"/>
      <c r="K42" s="84"/>
      <c r="N42" s="84"/>
    </row>
    <row r="43" spans="1:19">
      <c r="B43" s="75" t="s">
        <v>158</v>
      </c>
      <c r="E43" s="84" t="s">
        <v>101</v>
      </c>
      <c r="F43" s="84" t="s">
        <v>101</v>
      </c>
      <c r="G43" s="86">
        <v>89.320996100999992</v>
      </c>
      <c r="H43" s="86">
        <v>39.820909141000001</v>
      </c>
      <c r="I43" s="86">
        <v>2.34143802</v>
      </c>
      <c r="J43" s="84" t="s">
        <v>101</v>
      </c>
      <c r="K43" s="84" t="s">
        <v>101</v>
      </c>
      <c r="L43" s="86">
        <v>105.042247543</v>
      </c>
      <c r="M43" s="86" t="s">
        <v>101</v>
      </c>
      <c r="N43" s="84">
        <v>236.52559080500001</v>
      </c>
      <c r="O43" s="86"/>
    </row>
    <row r="44" spans="1:19">
      <c r="B44" s="75" t="s">
        <v>92</v>
      </c>
      <c r="E44" s="84" t="s">
        <v>101</v>
      </c>
      <c r="F44" s="84" t="s">
        <v>101</v>
      </c>
      <c r="G44" s="86">
        <v>19.427648300000001</v>
      </c>
      <c r="H44" s="86">
        <v>1.3770500400000001</v>
      </c>
      <c r="I44" s="86">
        <v>0.1123851</v>
      </c>
      <c r="J44" s="84" t="s">
        <v>101</v>
      </c>
      <c r="K44" s="84" t="s">
        <v>101</v>
      </c>
      <c r="L44" s="86">
        <v>16.071999030000001</v>
      </c>
      <c r="M44" s="86" t="s">
        <v>101</v>
      </c>
      <c r="N44" s="84">
        <v>36.98908247</v>
      </c>
      <c r="O44" s="86"/>
    </row>
    <row r="45" spans="1:19">
      <c r="B45" s="75" t="s">
        <v>93</v>
      </c>
      <c r="E45" s="84" t="s">
        <v>101</v>
      </c>
      <c r="F45" s="84" t="s">
        <v>101</v>
      </c>
      <c r="G45" s="86">
        <v>20.196385185</v>
      </c>
      <c r="H45" s="86">
        <v>34.714634580000002</v>
      </c>
      <c r="I45" s="86">
        <v>1.5412843300000001</v>
      </c>
      <c r="J45" s="84" t="s">
        <v>101</v>
      </c>
      <c r="K45" s="84" t="s">
        <v>101</v>
      </c>
      <c r="L45" s="86">
        <v>44.717143573000001</v>
      </c>
      <c r="M45" s="86" t="s">
        <v>101</v>
      </c>
      <c r="N45" s="84">
        <v>101.169447668</v>
      </c>
      <c r="O45" s="86"/>
    </row>
    <row r="46" spans="1:19">
      <c r="B46" s="75" t="s">
        <v>160</v>
      </c>
      <c r="E46" s="84" t="s">
        <v>101</v>
      </c>
      <c r="F46" s="84" t="s">
        <v>101</v>
      </c>
      <c r="G46" s="84">
        <v>39.624033484999998</v>
      </c>
      <c r="H46" s="84">
        <v>36.091684620000002</v>
      </c>
      <c r="I46" s="84">
        <v>1.6536694300000001</v>
      </c>
      <c r="J46" s="84" t="s">
        <v>101</v>
      </c>
      <c r="K46" s="84" t="s">
        <v>101</v>
      </c>
      <c r="L46" s="84">
        <v>60.789142603000002</v>
      </c>
      <c r="M46" s="84" t="s">
        <v>101</v>
      </c>
      <c r="N46" s="84">
        <v>138.158530138</v>
      </c>
      <c r="O46" s="86"/>
    </row>
    <row r="47" spans="1:19" ht="21" customHeight="1">
      <c r="B47" s="77" t="s">
        <v>141</v>
      </c>
      <c r="E47" s="84"/>
      <c r="F47" s="84"/>
      <c r="G47" s="86"/>
      <c r="H47" s="86"/>
      <c r="I47" s="84"/>
      <c r="J47" s="175"/>
      <c r="K47" s="175"/>
      <c r="L47" s="86"/>
      <c r="M47" s="86"/>
      <c r="N47" s="84"/>
      <c r="O47" s="87"/>
    </row>
    <row r="48" spans="1:19">
      <c r="B48" s="75" t="s">
        <v>158</v>
      </c>
      <c r="E48" s="84" t="s">
        <v>101</v>
      </c>
      <c r="F48" s="84" t="s">
        <v>101</v>
      </c>
      <c r="G48" s="86">
        <v>34.059594851</v>
      </c>
      <c r="H48" s="86">
        <v>30.118063230999997</v>
      </c>
      <c r="I48" s="86">
        <v>0</v>
      </c>
      <c r="J48" s="84" t="s">
        <v>101</v>
      </c>
      <c r="K48" s="84" t="s">
        <v>101</v>
      </c>
      <c r="L48" s="86">
        <v>32.392026266000002</v>
      </c>
      <c r="M48" s="86" t="s">
        <v>101</v>
      </c>
      <c r="N48" s="84">
        <v>96.569684347999996</v>
      </c>
      <c r="O48" s="86"/>
    </row>
    <row r="49" spans="1:15">
      <c r="B49" s="75" t="s">
        <v>92</v>
      </c>
      <c r="E49" s="84" t="s">
        <v>101</v>
      </c>
      <c r="F49" s="84" t="s">
        <v>101</v>
      </c>
      <c r="G49" s="86">
        <v>8.8275182399999998</v>
      </c>
      <c r="H49" s="86">
        <v>0.87128158499999997</v>
      </c>
      <c r="I49" s="86">
        <v>0</v>
      </c>
      <c r="J49" s="84" t="s">
        <v>101</v>
      </c>
      <c r="K49" s="84" t="s">
        <v>101</v>
      </c>
      <c r="L49" s="86">
        <v>5.6422854200000003</v>
      </c>
      <c r="M49" s="86" t="s">
        <v>101</v>
      </c>
      <c r="N49" s="84">
        <v>15.341085245</v>
      </c>
      <c r="O49" s="86"/>
    </row>
    <row r="50" spans="1:15">
      <c r="B50" s="75" t="s">
        <v>93</v>
      </c>
      <c r="E50" s="84" t="s">
        <v>101</v>
      </c>
      <c r="F50" s="84" t="s">
        <v>101</v>
      </c>
      <c r="G50" s="86">
        <v>14.846256145</v>
      </c>
      <c r="H50" s="86">
        <v>28.291440304999998</v>
      </c>
      <c r="I50" s="86">
        <v>0</v>
      </c>
      <c r="J50" s="84" t="s">
        <v>101</v>
      </c>
      <c r="K50" s="84" t="s">
        <v>101</v>
      </c>
      <c r="L50" s="86">
        <v>11.643426906</v>
      </c>
      <c r="M50" s="86" t="s">
        <v>101</v>
      </c>
      <c r="N50" s="84">
        <v>54.781123356000002</v>
      </c>
      <c r="O50" s="86"/>
    </row>
    <row r="51" spans="1:15">
      <c r="B51" s="75" t="s">
        <v>160</v>
      </c>
      <c r="E51" s="84" t="s">
        <v>101</v>
      </c>
      <c r="F51" s="84" t="s">
        <v>101</v>
      </c>
      <c r="G51" s="84">
        <v>23.673774385000002</v>
      </c>
      <c r="H51" s="84">
        <v>29.162721889999997</v>
      </c>
      <c r="I51" s="84">
        <v>0</v>
      </c>
      <c r="J51" s="84" t="s">
        <v>101</v>
      </c>
      <c r="K51" s="84" t="s">
        <v>101</v>
      </c>
      <c r="L51" s="84">
        <v>17.285712326000002</v>
      </c>
      <c r="M51" s="84" t="s">
        <v>101</v>
      </c>
      <c r="N51" s="84">
        <v>70.122208601000011</v>
      </c>
      <c r="O51" s="86"/>
    </row>
    <row r="56" spans="1:15">
      <c r="A56" s="4" t="s">
        <v>161</v>
      </c>
    </row>
    <row r="57" spans="1:15">
      <c r="A57" s="4" t="s">
        <v>88</v>
      </c>
    </row>
    <row r="58" spans="1:15">
      <c r="A58" s="4" t="s">
        <v>225</v>
      </c>
    </row>
  </sheetData>
  <hyperlinks>
    <hyperlink ref="G1" location="Contenu!A1" display="retour" xr:uid="{00000000-0004-0000-1C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9">
    <tabColor theme="6" tint="0.39997558519241921"/>
    <pageSetUpPr fitToPage="1"/>
  </sheetPr>
  <dimension ref="A1:S58"/>
  <sheetViews>
    <sheetView zoomScale="82" zoomScaleNormal="82" workbookViewId="0">
      <pane ySplit="4" topLeftCell="A5" activePane="bottomLeft" state="frozen"/>
      <selection activeCell="C18" sqref="C18"/>
      <selection pane="bottomLeft" activeCell="O60" sqref="O60"/>
    </sheetView>
  </sheetViews>
  <sheetFormatPr baseColWidth="10" defaultColWidth="11.42578125" defaultRowHeight="12.75"/>
  <cols>
    <col min="1" max="1" width="2.28515625" style="29" customWidth="1"/>
    <col min="2" max="2" width="47.7109375" style="4" customWidth="1"/>
    <col min="3" max="4" width="3.7109375" style="4" customWidth="1"/>
    <col min="5" max="13" width="10.7109375" style="4" customWidth="1"/>
    <col min="14" max="14" width="13.7109375" style="4" customWidth="1"/>
    <col min="15" max="15" width="10.7109375" style="4" customWidth="1"/>
    <col min="16" max="19" width="11.42578125" style="4"/>
    <col min="20" max="16384" width="11.42578125" style="57"/>
  </cols>
  <sheetData>
    <row r="1" spans="1:19">
      <c r="A1" s="6" t="s">
        <v>256</v>
      </c>
      <c r="E1" s="57"/>
      <c r="G1" s="26" t="s">
        <v>52</v>
      </c>
    </row>
    <row r="2" spans="1:19">
      <c r="A2" s="29" t="s">
        <v>0</v>
      </c>
    </row>
    <row r="3" spans="1:19">
      <c r="A3" s="29" t="s">
        <v>0</v>
      </c>
      <c r="B3" s="33"/>
    </row>
    <row r="4" spans="1:19">
      <c r="A4" s="71"/>
      <c r="B4" s="72"/>
      <c r="C4" s="73"/>
      <c r="D4" s="73"/>
      <c r="E4" s="71" t="s">
        <v>35</v>
      </c>
      <c r="F4" s="71" t="s">
        <v>36</v>
      </c>
      <c r="G4" s="71" t="s">
        <v>37</v>
      </c>
      <c r="H4" s="71" t="s">
        <v>209</v>
      </c>
      <c r="I4" s="71" t="s">
        <v>38</v>
      </c>
      <c r="J4" s="71" t="s">
        <v>198</v>
      </c>
      <c r="K4" s="71" t="s">
        <v>199</v>
      </c>
      <c r="L4" s="71" t="s">
        <v>214</v>
      </c>
      <c r="M4" s="71" t="s">
        <v>212</v>
      </c>
      <c r="N4" s="71" t="s">
        <v>100</v>
      </c>
      <c r="O4" s="73"/>
      <c r="P4" s="91"/>
      <c r="Q4" s="91"/>
      <c r="R4" s="74"/>
      <c r="S4" s="74"/>
    </row>
    <row r="5" spans="1:19">
      <c r="A5" s="29" t="s">
        <v>94</v>
      </c>
      <c r="B5" s="75"/>
      <c r="C5" s="75"/>
      <c r="D5" s="75"/>
      <c r="E5" s="85"/>
      <c r="F5" s="85"/>
      <c r="G5" s="85"/>
      <c r="H5" s="85"/>
      <c r="I5" s="85"/>
      <c r="J5" s="85"/>
      <c r="K5" s="85"/>
      <c r="L5" s="85"/>
      <c r="M5" s="85"/>
      <c r="N5" s="85"/>
      <c r="O5" s="75"/>
      <c r="P5" s="75"/>
      <c r="Q5" s="75"/>
      <c r="R5" s="75"/>
      <c r="S5" s="75"/>
    </row>
    <row r="6" spans="1:19">
      <c r="A6" s="76"/>
      <c r="B6" s="75" t="s">
        <v>134</v>
      </c>
      <c r="C6" s="78"/>
      <c r="D6" s="78"/>
      <c r="E6" s="84">
        <v>19804.303753790176</v>
      </c>
      <c r="F6" s="84">
        <v>25476.679722824778</v>
      </c>
      <c r="G6" s="84" t="s">
        <v>101</v>
      </c>
      <c r="H6" s="84">
        <v>23388.895555555555</v>
      </c>
      <c r="I6" s="84">
        <v>15847.646222222222</v>
      </c>
      <c r="J6" s="84">
        <v>19530.598236658934</v>
      </c>
      <c r="K6" s="84" t="s">
        <v>101</v>
      </c>
      <c r="L6" s="84">
        <v>19649.409737675262</v>
      </c>
      <c r="M6" s="84" t="s">
        <v>101</v>
      </c>
      <c r="N6" s="84">
        <v>21757.439440683265</v>
      </c>
      <c r="O6" s="78"/>
      <c r="P6" s="78"/>
      <c r="Q6" s="78"/>
      <c r="R6" s="78"/>
      <c r="S6" s="78"/>
    </row>
    <row r="7" spans="1:19" ht="12.75" customHeight="1">
      <c r="A7" s="76"/>
      <c r="B7" s="75" t="s">
        <v>135</v>
      </c>
      <c r="C7" s="78"/>
      <c r="D7" s="78"/>
      <c r="E7" s="84">
        <v>27518.063371740449</v>
      </c>
      <c r="F7" s="84">
        <v>31896.271896842612</v>
      </c>
      <c r="G7" s="84" t="s">
        <v>101</v>
      </c>
      <c r="H7" s="84">
        <v>23388.895555555555</v>
      </c>
      <c r="I7" s="84">
        <v>20369.809777777777</v>
      </c>
      <c r="J7" s="84">
        <v>26042.016798143854</v>
      </c>
      <c r="K7" s="84" t="s">
        <v>101</v>
      </c>
      <c r="L7" s="84">
        <v>23628.321759384893</v>
      </c>
      <c r="M7" s="84" t="s">
        <v>101</v>
      </c>
      <c r="N7" s="84">
        <v>27594.967554421415</v>
      </c>
      <c r="O7" s="78"/>
      <c r="P7" s="78"/>
      <c r="Q7" s="78"/>
      <c r="R7" s="78"/>
      <c r="S7" s="78"/>
    </row>
    <row r="8" spans="1:19" ht="21" customHeight="1">
      <c r="A8" s="76"/>
      <c r="B8" s="75" t="s">
        <v>136</v>
      </c>
      <c r="C8" s="78"/>
      <c r="D8" s="78"/>
      <c r="E8" s="84">
        <v>27389.401921369565</v>
      </c>
      <c r="F8" s="84">
        <v>28652.502799436508</v>
      </c>
      <c r="G8" s="84" t="s">
        <v>101</v>
      </c>
      <c r="H8" s="84">
        <v>75178.592857142867</v>
      </c>
      <c r="I8" s="84">
        <v>22339.273676609959</v>
      </c>
      <c r="J8" s="84">
        <v>26727.72097899246</v>
      </c>
      <c r="K8" s="84" t="s">
        <v>101</v>
      </c>
      <c r="L8" s="84">
        <v>26253.04101882346</v>
      </c>
      <c r="M8" s="84" t="s">
        <v>101</v>
      </c>
      <c r="N8" s="84">
        <v>27268.739121038187</v>
      </c>
      <c r="O8" s="78"/>
      <c r="P8" s="78"/>
      <c r="Q8" s="78"/>
      <c r="R8" s="78"/>
      <c r="S8" s="78"/>
    </row>
    <row r="9" spans="1:19" ht="12.75" customHeight="1">
      <c r="A9" s="76"/>
      <c r="B9" s="75" t="s">
        <v>137</v>
      </c>
      <c r="C9" s="78"/>
      <c r="D9" s="78"/>
      <c r="E9" s="84">
        <v>38057.550881690171</v>
      </c>
      <c r="F9" s="84">
        <v>35872.336181904146</v>
      </c>
      <c r="G9" s="84" t="s">
        <v>101</v>
      </c>
      <c r="H9" s="84">
        <v>75178.592857142867</v>
      </c>
      <c r="I9" s="84">
        <v>28713.838571697666</v>
      </c>
      <c r="J9" s="84">
        <v>35638.629717166034</v>
      </c>
      <c r="K9" s="84" t="s">
        <v>101</v>
      </c>
      <c r="L9" s="84">
        <v>31569.156968909567</v>
      </c>
      <c r="M9" s="84" t="s">
        <v>101</v>
      </c>
      <c r="N9" s="84">
        <v>34584.950740481072</v>
      </c>
      <c r="O9" s="78"/>
      <c r="P9" s="78"/>
      <c r="Q9" s="78"/>
      <c r="R9" s="78"/>
      <c r="S9" s="78"/>
    </row>
    <row r="10" spans="1:19" ht="21" customHeight="1">
      <c r="A10" s="29" t="s">
        <v>95</v>
      </c>
      <c r="B10" s="75"/>
      <c r="C10" s="78"/>
      <c r="D10" s="78"/>
      <c r="E10" s="84"/>
      <c r="F10" s="84"/>
      <c r="G10" s="84"/>
      <c r="H10" s="84"/>
      <c r="I10" s="84"/>
      <c r="J10" s="84"/>
      <c r="K10" s="84"/>
      <c r="L10" s="84"/>
      <c r="M10" s="84"/>
      <c r="N10" s="84"/>
      <c r="O10" s="78"/>
      <c r="P10" s="78"/>
      <c r="Q10" s="78"/>
      <c r="R10" s="78"/>
      <c r="S10" s="78"/>
    </row>
    <row r="11" spans="1:19">
      <c r="A11" s="76"/>
      <c r="B11" s="75" t="s">
        <v>134</v>
      </c>
      <c r="C11" s="78"/>
      <c r="D11" s="78"/>
      <c r="E11" s="84">
        <v>21544.165275318373</v>
      </c>
      <c r="F11" s="84">
        <v>28163.380093998556</v>
      </c>
      <c r="G11" s="84" t="s">
        <v>101</v>
      </c>
      <c r="H11" s="84">
        <v>25507.20111111111</v>
      </c>
      <c r="I11" s="84">
        <v>18687.305777777779</v>
      </c>
      <c r="J11" s="84">
        <v>25501.68819025522</v>
      </c>
      <c r="K11" s="84" t="s">
        <v>101</v>
      </c>
      <c r="L11" s="84">
        <v>21716.167964721844</v>
      </c>
      <c r="M11" s="84" t="s">
        <v>101</v>
      </c>
      <c r="N11" s="84">
        <v>24301.983727632538</v>
      </c>
      <c r="O11" s="78"/>
      <c r="P11" s="78"/>
      <c r="Q11" s="78"/>
      <c r="R11" s="78"/>
      <c r="S11" s="78"/>
    </row>
    <row r="12" spans="1:19" ht="12.75" customHeight="1">
      <c r="A12" s="76"/>
      <c r="B12" s="75" t="s">
        <v>135</v>
      </c>
      <c r="C12" s="78"/>
      <c r="D12" s="78"/>
      <c r="E12" s="84">
        <v>29643.497388114007</v>
      </c>
      <c r="F12" s="84">
        <v>35033.738086285848</v>
      </c>
      <c r="G12" s="84" t="s">
        <v>101</v>
      </c>
      <c r="H12" s="84">
        <v>25507.20111111111</v>
      </c>
      <c r="I12" s="84">
        <v>23274.118222222223</v>
      </c>
      <c r="J12" s="84">
        <v>32354.411160092804</v>
      </c>
      <c r="K12" s="84" t="s">
        <v>101</v>
      </c>
      <c r="L12" s="84">
        <v>26151.042460425146</v>
      </c>
      <c r="M12" s="84" t="s">
        <v>101</v>
      </c>
      <c r="N12" s="84">
        <v>30528.429834704719</v>
      </c>
      <c r="O12" s="78"/>
      <c r="P12" s="78"/>
      <c r="Q12" s="78"/>
      <c r="R12" s="78"/>
      <c r="S12" s="78"/>
    </row>
    <row r="13" spans="1:19" ht="21" customHeight="1">
      <c r="A13" s="76"/>
      <c r="B13" s="75" t="s">
        <v>136</v>
      </c>
      <c r="C13" s="78"/>
      <c r="D13" s="78"/>
      <c r="E13" s="84">
        <v>29795.634783332276</v>
      </c>
      <c r="F13" s="84">
        <v>31674.116712388284</v>
      </c>
      <c r="G13" s="84" t="s">
        <v>101</v>
      </c>
      <c r="H13" s="84">
        <v>81987.432142857142</v>
      </c>
      <c r="I13" s="84">
        <v>26342.135115490622</v>
      </c>
      <c r="J13" s="84">
        <v>34899.187325611034</v>
      </c>
      <c r="K13" s="84" t="s">
        <v>101</v>
      </c>
      <c r="L13" s="84">
        <v>29014.380378886304</v>
      </c>
      <c r="M13" s="84" t="s">
        <v>101</v>
      </c>
      <c r="N13" s="84">
        <v>30457.832880527418</v>
      </c>
      <c r="O13" s="78"/>
      <c r="P13" s="78"/>
      <c r="Q13" s="78"/>
      <c r="R13" s="78"/>
      <c r="S13" s="78"/>
    </row>
    <row r="14" spans="1:19">
      <c r="A14" s="76"/>
      <c r="B14" s="75" t="s">
        <v>137</v>
      </c>
      <c r="C14" s="78"/>
      <c r="D14" s="78"/>
      <c r="E14" s="84">
        <v>40997.031474168209</v>
      </c>
      <c r="F14" s="84">
        <v>39400.906613930296</v>
      </c>
      <c r="G14" s="84" t="s">
        <v>101</v>
      </c>
      <c r="H14" s="84">
        <v>81987.432142857142</v>
      </c>
      <c r="I14" s="84">
        <v>32807.830844869197</v>
      </c>
      <c r="J14" s="84">
        <v>44277.172846830996</v>
      </c>
      <c r="K14" s="84" t="s">
        <v>101</v>
      </c>
      <c r="L14" s="84">
        <v>34939.695368160254</v>
      </c>
      <c r="M14" s="84" t="s">
        <v>101</v>
      </c>
      <c r="N14" s="84">
        <v>38261.477928366883</v>
      </c>
      <c r="O14" s="78"/>
      <c r="P14" s="78"/>
      <c r="Q14" s="78"/>
      <c r="R14" s="78"/>
      <c r="S14" s="78"/>
    </row>
    <row r="15" spans="1:19" ht="21" customHeight="1">
      <c r="A15" s="29" t="s">
        <v>124</v>
      </c>
      <c r="B15" s="79"/>
      <c r="C15" s="79"/>
      <c r="D15" s="79"/>
      <c r="E15" s="83"/>
      <c r="F15" s="83"/>
      <c r="G15" s="83"/>
      <c r="H15" s="83"/>
      <c r="I15" s="83"/>
      <c r="J15" s="83"/>
      <c r="K15" s="83"/>
      <c r="L15" s="83"/>
      <c r="M15" s="83"/>
      <c r="N15" s="83"/>
      <c r="O15" s="79"/>
      <c r="P15" s="79"/>
      <c r="Q15" s="79"/>
      <c r="R15" s="75"/>
      <c r="S15" s="75"/>
    </row>
    <row r="16" spans="1:19" ht="14.25" customHeight="1">
      <c r="B16" s="80" t="s">
        <v>159</v>
      </c>
      <c r="C16" s="79"/>
      <c r="D16" s="79"/>
      <c r="E16" s="83">
        <v>8.2151103806293193</v>
      </c>
      <c r="F16" s="83">
        <v>8.0206373367168506</v>
      </c>
      <c r="G16" s="83" t="s">
        <v>101</v>
      </c>
      <c r="H16" s="83">
        <v>13.567642872528431</v>
      </c>
      <c r="I16" s="83">
        <v>9.3027520333175904</v>
      </c>
      <c r="J16" s="83">
        <v>9.5934436442039299</v>
      </c>
      <c r="K16" s="83" t="s">
        <v>101</v>
      </c>
      <c r="L16" s="83">
        <v>12.044094432531352</v>
      </c>
      <c r="M16" s="83" t="s">
        <v>101</v>
      </c>
      <c r="N16" s="83">
        <v>8.9720123545434305</v>
      </c>
      <c r="O16" s="79"/>
      <c r="P16" s="79"/>
      <c r="Q16" s="79"/>
      <c r="R16" s="75"/>
      <c r="S16" s="75"/>
    </row>
    <row r="17" spans="1:19">
      <c r="A17" s="81"/>
      <c r="B17" s="80" t="s">
        <v>89</v>
      </c>
      <c r="C17" s="80"/>
      <c r="D17" s="80"/>
      <c r="E17" s="83">
        <v>92.683358969593513</v>
      </c>
      <c r="F17" s="83">
        <v>111.12254467194795</v>
      </c>
      <c r="G17" s="83" t="s">
        <v>101</v>
      </c>
      <c r="H17" s="83">
        <v>30.706510752652406</v>
      </c>
      <c r="I17" s="83">
        <v>59.987762250151228</v>
      </c>
      <c r="J17" s="83">
        <v>83.41609858635853</v>
      </c>
      <c r="K17" s="83" t="s">
        <v>101</v>
      </c>
      <c r="L17" s="83">
        <v>67.98773538116545</v>
      </c>
      <c r="M17" s="83" t="s">
        <v>101</v>
      </c>
      <c r="N17" s="83">
        <v>85.158603868841496</v>
      </c>
      <c r="O17" s="80"/>
      <c r="P17" s="80"/>
      <c r="Q17" s="80"/>
      <c r="R17" s="80"/>
      <c r="S17" s="80"/>
    </row>
    <row r="18" spans="1:19">
      <c r="A18" s="81"/>
      <c r="B18" s="80" t="s">
        <v>90</v>
      </c>
      <c r="C18" s="80"/>
      <c r="D18" s="80"/>
      <c r="E18" s="83">
        <v>17.906967302716261</v>
      </c>
      <c r="F18" s="83">
        <v>11.21822894687921</v>
      </c>
      <c r="G18" s="83" t="s">
        <v>101</v>
      </c>
      <c r="H18" s="83">
        <v>24.308196706305925</v>
      </c>
      <c r="I18" s="83">
        <v>16.550587060033823</v>
      </c>
      <c r="J18" s="83">
        <v>17.477128536276915</v>
      </c>
      <c r="K18" s="83" t="s">
        <v>101</v>
      </c>
      <c r="L18" s="83">
        <v>21.313954721946395</v>
      </c>
      <c r="M18" s="83" t="s">
        <v>101</v>
      </c>
      <c r="N18" s="83">
        <v>14.551785123609386</v>
      </c>
      <c r="O18" s="80"/>
      <c r="P18" s="80"/>
      <c r="Q18" s="80"/>
      <c r="R18" s="80"/>
      <c r="S18" s="80"/>
    </row>
    <row r="19" spans="1:19">
      <c r="A19" s="81"/>
      <c r="B19" s="80" t="s">
        <v>139</v>
      </c>
      <c r="C19" s="80"/>
      <c r="D19" s="80"/>
      <c r="E19" s="83">
        <v>15.007441740317791</v>
      </c>
      <c r="F19" s="83">
        <v>10.189555864455349</v>
      </c>
      <c r="G19" s="83" t="s">
        <v>101</v>
      </c>
      <c r="H19" s="83">
        <v>13.567642872528431</v>
      </c>
      <c r="I19" s="83">
        <v>12.971702298335574</v>
      </c>
      <c r="J19" s="83">
        <v>14.449670394787685</v>
      </c>
      <c r="K19" s="83" t="s">
        <v>101</v>
      </c>
      <c r="L19" s="83">
        <v>16.226876690560392</v>
      </c>
      <c r="M19" s="83" t="s">
        <v>101</v>
      </c>
      <c r="N19" s="83">
        <v>12.428090166409573</v>
      </c>
      <c r="O19" s="80"/>
      <c r="P19" s="80"/>
      <c r="Q19" s="80"/>
      <c r="R19" s="80"/>
      <c r="S19" s="80"/>
    </row>
    <row r="20" spans="1:19" ht="21" customHeight="1">
      <c r="A20" s="29" t="s">
        <v>144</v>
      </c>
      <c r="B20" s="79"/>
      <c r="C20" s="80"/>
      <c r="D20" s="80"/>
      <c r="E20" s="83"/>
      <c r="F20" s="83"/>
      <c r="G20" s="83"/>
      <c r="H20" s="83"/>
      <c r="I20" s="83"/>
      <c r="J20" s="83"/>
      <c r="K20" s="83"/>
      <c r="L20" s="83"/>
      <c r="M20" s="83"/>
      <c r="N20" s="83"/>
      <c r="O20" s="80"/>
      <c r="P20" s="80"/>
      <c r="Q20" s="80"/>
      <c r="R20" s="80"/>
      <c r="S20" s="80"/>
    </row>
    <row r="21" spans="1:19">
      <c r="A21" s="81"/>
      <c r="B21" s="80" t="s">
        <v>159</v>
      </c>
      <c r="C21" s="80"/>
      <c r="D21" s="80"/>
      <c r="E21" s="83">
        <v>13.365220914913559</v>
      </c>
      <c r="F21" s="83">
        <v>11.248570040143369</v>
      </c>
      <c r="G21" s="83" t="s">
        <v>101</v>
      </c>
      <c r="H21" s="83">
        <v>14.088849301674854</v>
      </c>
      <c r="I21" s="83">
        <v>16.171439222001279</v>
      </c>
      <c r="J21" s="83">
        <v>17.284162665853479</v>
      </c>
      <c r="K21" s="83" t="s">
        <v>101</v>
      </c>
      <c r="L21" s="83">
        <v>18.469470654614184</v>
      </c>
      <c r="M21" s="83" t="s">
        <v>101</v>
      </c>
      <c r="N21" s="83">
        <v>13.541678502239071</v>
      </c>
      <c r="O21" s="80"/>
      <c r="P21" s="80"/>
      <c r="Q21" s="80"/>
      <c r="R21" s="80"/>
      <c r="S21" s="80"/>
    </row>
    <row r="22" spans="1:19">
      <c r="A22" s="81"/>
      <c r="B22" s="80" t="s">
        <v>89</v>
      </c>
      <c r="C22" s="80"/>
      <c r="D22" s="80"/>
      <c r="E22" s="83">
        <v>165.76785531070263</v>
      </c>
      <c r="F22" s="83">
        <v>173.17817740689549</v>
      </c>
      <c r="G22" s="83" t="s">
        <v>101</v>
      </c>
      <c r="H22" s="83">
        <v>32.672688545690534</v>
      </c>
      <c r="I22" s="83">
        <v>121.06540100748303</v>
      </c>
      <c r="J22" s="83">
        <v>166.18811866062407</v>
      </c>
      <c r="K22" s="83" t="s">
        <v>101</v>
      </c>
      <c r="L22" s="83">
        <v>107.78155226276829</v>
      </c>
      <c r="M22" s="83" t="s">
        <v>101</v>
      </c>
      <c r="N22" s="83">
        <v>142.43300974366434</v>
      </c>
      <c r="O22" s="80"/>
      <c r="P22" s="80"/>
      <c r="Q22" s="80"/>
      <c r="R22" s="80"/>
      <c r="S22" s="80"/>
    </row>
    <row r="23" spans="1:19">
      <c r="A23" s="81"/>
      <c r="B23" s="80" t="s">
        <v>90</v>
      </c>
      <c r="C23" s="80"/>
      <c r="D23" s="80"/>
      <c r="E23" s="83">
        <v>24.420053352738567</v>
      </c>
      <c r="F23" s="83">
        <v>14.026313159837553</v>
      </c>
      <c r="G23" s="83" t="s">
        <v>101</v>
      </c>
      <c r="H23" s="83">
        <v>24.769940116062045</v>
      </c>
      <c r="I23" s="83">
        <v>23.233832694536915</v>
      </c>
      <c r="J23" s="83">
        <v>28.179323991276767</v>
      </c>
      <c r="K23" s="83" t="s">
        <v>101</v>
      </c>
      <c r="L23" s="83">
        <v>27.675456463028901</v>
      </c>
      <c r="M23" s="83" t="s">
        <v>101</v>
      </c>
      <c r="N23" s="83">
        <v>18.8852202233331</v>
      </c>
      <c r="O23" s="80"/>
      <c r="P23" s="80"/>
      <c r="Q23" s="80"/>
      <c r="R23" s="80"/>
      <c r="S23" s="80"/>
    </row>
    <row r="24" spans="1:19">
      <c r="A24" s="81"/>
      <c r="B24" s="80" t="s">
        <v>139</v>
      </c>
      <c r="C24" s="80"/>
      <c r="D24" s="80"/>
      <c r="E24" s="83">
        <v>21.284528019180762</v>
      </c>
      <c r="F24" s="83">
        <v>12.975390394778662</v>
      </c>
      <c r="G24" s="83" t="s">
        <v>101</v>
      </c>
      <c r="H24" s="83">
        <v>14.088849301674854</v>
      </c>
      <c r="I24" s="83">
        <v>19.492918984680006</v>
      </c>
      <c r="J24" s="83">
        <v>24.093895435078284</v>
      </c>
      <c r="K24" s="83" t="s">
        <v>101</v>
      </c>
      <c r="L24" s="83">
        <v>22.021035937713258</v>
      </c>
      <c r="M24" s="83" t="s">
        <v>101</v>
      </c>
      <c r="N24" s="83">
        <v>16.674363192749805</v>
      </c>
      <c r="O24" s="80"/>
      <c r="P24" s="80"/>
      <c r="Q24" s="80"/>
      <c r="R24" s="80"/>
      <c r="S24" s="80"/>
    </row>
    <row r="25" spans="1:19" ht="21" customHeight="1">
      <c r="A25" s="76" t="s">
        <v>142</v>
      </c>
      <c r="B25" s="78"/>
      <c r="C25" s="78"/>
      <c r="D25" s="78"/>
      <c r="E25" s="84"/>
      <c r="F25" s="84"/>
      <c r="G25" s="84"/>
      <c r="H25" s="84"/>
      <c r="I25" s="84"/>
      <c r="J25" s="84"/>
      <c r="K25" s="84"/>
      <c r="L25" s="85"/>
      <c r="M25" s="85"/>
      <c r="N25" s="85"/>
      <c r="O25" s="75"/>
      <c r="P25" s="75"/>
      <c r="Q25" s="75"/>
      <c r="R25" s="75"/>
      <c r="S25" s="75"/>
    </row>
    <row r="26" spans="1:19">
      <c r="A26" s="76"/>
      <c r="B26" s="78" t="s">
        <v>91</v>
      </c>
      <c r="C26" s="78"/>
      <c r="D26" s="78"/>
      <c r="E26" s="84">
        <v>48837960.880000003</v>
      </c>
      <c r="F26" s="84">
        <v>143845396.75999999</v>
      </c>
      <c r="G26" s="84" t="s">
        <v>101</v>
      </c>
      <c r="H26" s="84">
        <v>842000.24</v>
      </c>
      <c r="I26" s="84">
        <v>27193062</v>
      </c>
      <c r="J26" s="84">
        <v>13203358.949999999</v>
      </c>
      <c r="K26" s="84" t="s">
        <v>101</v>
      </c>
      <c r="L26" s="84">
        <v>56726853.059999995</v>
      </c>
      <c r="M26" s="84" t="s">
        <v>101</v>
      </c>
      <c r="N26" s="84">
        <v>290648631.88999999</v>
      </c>
      <c r="O26" s="78"/>
      <c r="P26" s="78"/>
      <c r="Q26" s="78"/>
      <c r="R26" s="78"/>
      <c r="S26" s="78"/>
    </row>
    <row r="27" spans="1:19">
      <c r="A27" s="76"/>
      <c r="B27" s="78" t="s">
        <v>96</v>
      </c>
      <c r="C27" s="78"/>
      <c r="D27" s="78"/>
      <c r="E27" s="84">
        <v>32657296.890000001</v>
      </c>
      <c r="F27" s="84">
        <v>105702744.17</v>
      </c>
      <c r="G27" s="84" t="s">
        <v>101</v>
      </c>
      <c r="H27" s="84">
        <v>842000.24</v>
      </c>
      <c r="I27" s="84">
        <v>17828602</v>
      </c>
      <c r="J27" s="84">
        <v>8417687.8399999999</v>
      </c>
      <c r="K27" s="84" t="s">
        <v>101</v>
      </c>
      <c r="L27" s="84">
        <v>43444844.93</v>
      </c>
      <c r="M27" s="84" t="s">
        <v>101</v>
      </c>
      <c r="N27" s="84">
        <v>208893176.07000002</v>
      </c>
      <c r="O27" s="78"/>
      <c r="P27" s="78"/>
      <c r="Q27" s="78"/>
      <c r="R27" s="78"/>
      <c r="S27" s="78"/>
    </row>
    <row r="28" spans="1:19">
      <c r="A28" s="76"/>
      <c r="B28" s="78" t="s">
        <v>197</v>
      </c>
      <c r="C28" s="78"/>
      <c r="D28" s="78"/>
      <c r="E28" s="84">
        <v>12719989.609999999</v>
      </c>
      <c r="F28" s="84">
        <v>26634887.93</v>
      </c>
      <c r="G28" s="84" t="s">
        <v>101</v>
      </c>
      <c r="H28" s="84">
        <v>0</v>
      </c>
      <c r="I28" s="84">
        <v>5087434</v>
      </c>
      <c r="J28" s="84">
        <v>2806421.4</v>
      </c>
      <c r="K28" s="84" t="s">
        <v>101</v>
      </c>
      <c r="L28" s="84">
        <v>8797374.4800000004</v>
      </c>
      <c r="M28" s="84" t="s">
        <v>101</v>
      </c>
      <c r="N28" s="84">
        <v>56046107.420000002</v>
      </c>
      <c r="O28" s="78"/>
      <c r="P28" s="78"/>
      <c r="Q28" s="78"/>
      <c r="R28" s="78"/>
      <c r="S28" s="78"/>
    </row>
    <row r="29" spans="1:19">
      <c r="A29" s="76"/>
      <c r="B29" s="78" t="s">
        <v>24</v>
      </c>
      <c r="C29" s="78"/>
      <c r="D29" s="78"/>
      <c r="E29" s="84">
        <v>3460674.35</v>
      </c>
      <c r="F29" s="84">
        <v>8586578.2300000004</v>
      </c>
      <c r="G29" s="84" t="s">
        <v>101</v>
      </c>
      <c r="H29" s="84">
        <v>0</v>
      </c>
      <c r="I29" s="84">
        <v>4212097</v>
      </c>
      <c r="J29" s="84">
        <v>1477313.67</v>
      </c>
      <c r="K29" s="84" t="s">
        <v>101</v>
      </c>
      <c r="L29" s="84">
        <v>4121180.46</v>
      </c>
      <c r="M29" s="84" t="s">
        <v>101</v>
      </c>
      <c r="N29" s="84">
        <v>21857843.710000001</v>
      </c>
      <c r="O29" s="78"/>
      <c r="P29" s="78"/>
      <c r="Q29" s="78"/>
      <c r="R29" s="78"/>
      <c r="S29" s="78"/>
    </row>
    <row r="30" spans="1:19">
      <c r="A30" s="76"/>
      <c r="B30" s="78" t="s">
        <v>97</v>
      </c>
      <c r="C30" s="78"/>
      <c r="D30" s="78"/>
      <c r="E30" s="84">
        <v>0.03</v>
      </c>
      <c r="F30" s="84">
        <v>2921186.43</v>
      </c>
      <c r="G30" s="84" t="s">
        <v>101</v>
      </c>
      <c r="H30" s="84">
        <v>0</v>
      </c>
      <c r="I30" s="84">
        <v>64929</v>
      </c>
      <c r="J30" s="84">
        <v>501936.04</v>
      </c>
      <c r="K30" s="84" t="s">
        <v>101</v>
      </c>
      <c r="L30" s="84">
        <v>363453.19</v>
      </c>
      <c r="M30" s="84" t="s">
        <v>101</v>
      </c>
      <c r="N30" s="84">
        <v>3851504.69</v>
      </c>
      <c r="O30" s="78"/>
      <c r="P30" s="78"/>
      <c r="Q30" s="78"/>
      <c r="R30" s="78"/>
      <c r="S30" s="78"/>
    </row>
    <row r="31" spans="1:19" ht="21" customHeight="1">
      <c r="A31" s="76" t="s">
        <v>143</v>
      </c>
      <c r="B31" s="78"/>
      <c r="C31" s="78"/>
      <c r="D31" s="78"/>
      <c r="E31" s="84"/>
      <c r="F31" s="84"/>
      <c r="G31" s="84"/>
      <c r="H31" s="84"/>
      <c r="I31" s="84"/>
      <c r="J31" s="84"/>
      <c r="K31" s="84"/>
      <c r="L31" s="84"/>
      <c r="M31" s="84"/>
      <c r="N31" s="84"/>
      <c r="O31" s="78"/>
      <c r="P31" s="78"/>
      <c r="Q31" s="78"/>
      <c r="R31" s="78"/>
      <c r="S31" s="78"/>
    </row>
    <row r="32" spans="1:19" ht="12.75" customHeight="1">
      <c r="A32" s="76"/>
      <c r="B32" s="78" t="s">
        <v>91</v>
      </c>
      <c r="C32" s="78"/>
      <c r="D32" s="78"/>
      <c r="E32" s="84">
        <v>52693697.879699998</v>
      </c>
      <c r="F32" s="84">
        <v>157994923.23999998</v>
      </c>
      <c r="G32" s="84" t="s">
        <v>101</v>
      </c>
      <c r="H32" s="84">
        <v>918259.24</v>
      </c>
      <c r="I32" s="84">
        <v>30905151</v>
      </c>
      <c r="J32" s="84">
        <v>16102402.529999999</v>
      </c>
      <c r="K32" s="84" t="s">
        <v>101</v>
      </c>
      <c r="L32" s="84">
        <v>62720454.069999993</v>
      </c>
      <c r="M32" s="84" t="s">
        <v>101</v>
      </c>
      <c r="N32" s="84">
        <v>321334887.95969999</v>
      </c>
      <c r="O32" s="78"/>
      <c r="P32" s="78"/>
      <c r="Q32" s="78"/>
      <c r="R32" s="78"/>
      <c r="S32" s="78"/>
    </row>
    <row r="33" spans="1:19">
      <c r="A33" s="76"/>
      <c r="B33" s="78" t="s">
        <v>96</v>
      </c>
      <c r="C33" s="78"/>
      <c r="D33" s="78"/>
      <c r="E33" s="84">
        <v>35526328.538999997</v>
      </c>
      <c r="F33" s="84">
        <v>116849864.01000001</v>
      </c>
      <c r="G33" s="84" t="s">
        <v>101</v>
      </c>
      <c r="H33" s="84">
        <v>918259.24</v>
      </c>
      <c r="I33" s="84">
        <v>21023219</v>
      </c>
      <c r="J33" s="84">
        <v>10991227.609999999</v>
      </c>
      <c r="K33" s="84" t="s">
        <v>101</v>
      </c>
      <c r="L33" s="84">
        <v>48014447.369999997</v>
      </c>
      <c r="M33" s="84" t="s">
        <v>101</v>
      </c>
      <c r="N33" s="84">
        <v>233323345.76899999</v>
      </c>
      <c r="O33" s="78"/>
      <c r="P33" s="78"/>
      <c r="Q33" s="78"/>
      <c r="R33" s="78"/>
      <c r="S33" s="78"/>
    </row>
    <row r="34" spans="1:19">
      <c r="A34" s="76"/>
      <c r="B34" s="78" t="s">
        <v>197</v>
      </c>
      <c r="C34" s="78"/>
      <c r="D34" s="78"/>
      <c r="E34" s="84">
        <v>13355798.653999999</v>
      </c>
      <c r="F34" s="84">
        <v>28505115.309999999</v>
      </c>
      <c r="G34" s="84" t="s">
        <v>101</v>
      </c>
      <c r="H34" s="84">
        <v>0</v>
      </c>
      <c r="I34" s="84">
        <v>5160164</v>
      </c>
      <c r="J34" s="84">
        <v>2953523.6</v>
      </c>
      <c r="K34" s="84" t="s">
        <v>101</v>
      </c>
      <c r="L34" s="84">
        <v>9805507.5099999998</v>
      </c>
      <c r="M34" s="84" t="s">
        <v>101</v>
      </c>
      <c r="N34" s="84">
        <v>59780109.074000001</v>
      </c>
      <c r="O34" s="78"/>
      <c r="P34" s="78"/>
      <c r="Q34" s="78"/>
      <c r="R34" s="78"/>
      <c r="S34" s="78"/>
    </row>
    <row r="35" spans="1:19">
      <c r="A35" s="76"/>
      <c r="B35" s="78" t="s">
        <v>24</v>
      </c>
      <c r="C35" s="78"/>
      <c r="D35" s="78"/>
      <c r="E35" s="84">
        <v>3811570.6567000002</v>
      </c>
      <c r="F35" s="84">
        <v>9470393.9100000001</v>
      </c>
      <c r="G35" s="84" t="s">
        <v>101</v>
      </c>
      <c r="H35" s="84">
        <v>0</v>
      </c>
      <c r="I35" s="84">
        <v>4650417</v>
      </c>
      <c r="J35" s="84">
        <v>1633934.19</v>
      </c>
      <c r="K35" s="84" t="s">
        <v>101</v>
      </c>
      <c r="L35" s="84">
        <v>4510177.97</v>
      </c>
      <c r="M35" s="84" t="s">
        <v>101</v>
      </c>
      <c r="N35" s="84">
        <v>24076493.7267</v>
      </c>
      <c r="O35" s="78"/>
      <c r="P35" s="78"/>
      <c r="Q35" s="78"/>
      <c r="R35" s="78"/>
      <c r="S35" s="78"/>
    </row>
    <row r="36" spans="1:19">
      <c r="A36" s="76"/>
      <c r="B36" s="78" t="s">
        <v>97</v>
      </c>
      <c r="C36" s="78"/>
      <c r="D36" s="78"/>
      <c r="E36" s="84">
        <v>0.03</v>
      </c>
      <c r="F36" s="84">
        <v>3169550.01</v>
      </c>
      <c r="G36" s="84" t="s">
        <v>101</v>
      </c>
      <c r="H36" s="84">
        <v>0</v>
      </c>
      <c r="I36" s="84">
        <v>71351</v>
      </c>
      <c r="J36" s="84">
        <v>523717.13</v>
      </c>
      <c r="K36" s="84" t="s">
        <v>101</v>
      </c>
      <c r="L36" s="84">
        <v>390321.22</v>
      </c>
      <c r="M36" s="84" t="s">
        <v>101</v>
      </c>
      <c r="N36" s="84">
        <v>4154939.3899999997</v>
      </c>
      <c r="O36" s="78"/>
      <c r="P36" s="78"/>
      <c r="Q36" s="78"/>
      <c r="R36" s="78"/>
      <c r="S36" s="78"/>
    </row>
    <row r="37" spans="1:19" ht="21" customHeight="1">
      <c r="A37" s="76" t="s">
        <v>98</v>
      </c>
      <c r="C37" s="75"/>
      <c r="D37" s="75"/>
      <c r="E37" s="85"/>
      <c r="F37" s="85"/>
      <c r="G37" s="84"/>
      <c r="H37" s="85"/>
      <c r="I37" s="85"/>
      <c r="J37" s="85"/>
      <c r="K37" s="85"/>
      <c r="L37" s="85"/>
      <c r="M37" s="85"/>
      <c r="N37" s="84"/>
      <c r="O37" s="75"/>
      <c r="P37" s="75"/>
      <c r="Q37" s="75"/>
      <c r="R37" s="75"/>
      <c r="S37" s="75"/>
    </row>
    <row r="38" spans="1:19" ht="12.75" customHeight="1">
      <c r="A38" s="76"/>
      <c r="B38" s="75" t="s">
        <v>166</v>
      </c>
      <c r="C38" s="75"/>
      <c r="D38" s="75"/>
      <c r="E38" s="86">
        <v>1664</v>
      </c>
      <c r="F38" s="86">
        <v>4211</v>
      </c>
      <c r="G38" s="84" t="s">
        <v>101</v>
      </c>
      <c r="H38" s="86">
        <v>36</v>
      </c>
      <c r="I38" s="86">
        <v>1189</v>
      </c>
      <c r="J38" s="86">
        <v>436</v>
      </c>
      <c r="K38" s="86" t="s">
        <v>101</v>
      </c>
      <c r="L38" s="86">
        <v>2241</v>
      </c>
      <c r="M38" s="86" t="s">
        <v>101</v>
      </c>
      <c r="N38" s="84">
        <v>9777</v>
      </c>
      <c r="O38" s="75"/>
      <c r="P38" s="75"/>
      <c r="Q38" s="75"/>
      <c r="R38" s="75"/>
      <c r="S38" s="75"/>
    </row>
    <row r="39" spans="1:19" ht="12.75" customHeight="1">
      <c r="B39" s="75" t="s">
        <v>167</v>
      </c>
      <c r="C39" s="80"/>
      <c r="D39" s="80"/>
      <c r="E39" s="86">
        <v>1649</v>
      </c>
      <c r="F39" s="86">
        <v>4149</v>
      </c>
      <c r="G39" s="84" t="s">
        <v>101</v>
      </c>
      <c r="H39" s="86">
        <v>36</v>
      </c>
      <c r="I39" s="86">
        <v>1125</v>
      </c>
      <c r="J39" s="86">
        <v>431</v>
      </c>
      <c r="K39" s="86" t="s">
        <v>101</v>
      </c>
      <c r="L39" s="86">
        <v>2211</v>
      </c>
      <c r="M39" s="86" t="s">
        <v>101</v>
      </c>
      <c r="N39" s="84">
        <v>9601</v>
      </c>
      <c r="O39" s="80"/>
      <c r="P39" s="80"/>
      <c r="Q39" s="80"/>
      <c r="R39" s="75"/>
      <c r="S39" s="75"/>
    </row>
    <row r="40" spans="1:19">
      <c r="B40" s="75" t="s">
        <v>99</v>
      </c>
      <c r="E40" s="86">
        <v>1192.3333333</v>
      </c>
      <c r="F40" s="86">
        <v>3689.1277844000001</v>
      </c>
      <c r="G40" s="84" t="s">
        <v>101</v>
      </c>
      <c r="H40" s="86">
        <v>11.2</v>
      </c>
      <c r="I40" s="86">
        <v>798.08333332999996</v>
      </c>
      <c r="J40" s="86">
        <v>314.94222222000002</v>
      </c>
      <c r="K40" s="86" t="s">
        <v>101</v>
      </c>
      <c r="L40" s="86">
        <v>1654.85</v>
      </c>
      <c r="M40" s="86" t="s">
        <v>101</v>
      </c>
      <c r="N40" s="84">
        <v>7660.5366732500006</v>
      </c>
    </row>
    <row r="41" spans="1:19" ht="21" customHeight="1">
      <c r="A41" s="29" t="s">
        <v>104</v>
      </c>
      <c r="B41" s="75"/>
      <c r="E41" s="87"/>
      <c r="F41" s="87"/>
      <c r="G41" s="84"/>
      <c r="H41" s="87"/>
      <c r="I41" s="87"/>
      <c r="J41" s="87"/>
      <c r="K41" s="87"/>
      <c r="L41" s="87"/>
      <c r="M41" s="87"/>
      <c r="N41" s="84"/>
    </row>
    <row r="42" spans="1:19" ht="12.75" customHeight="1">
      <c r="B42" s="77" t="s">
        <v>140</v>
      </c>
      <c r="G42" s="84"/>
      <c r="N42" s="84"/>
    </row>
    <row r="43" spans="1:19">
      <c r="B43" s="75" t="s">
        <v>158</v>
      </c>
      <c r="E43" s="86">
        <v>200.7276742</v>
      </c>
      <c r="F43" s="86">
        <v>517.29056256000001</v>
      </c>
      <c r="G43" s="84" t="s">
        <v>101</v>
      </c>
      <c r="H43" s="86">
        <v>2.6533717269999997</v>
      </c>
      <c r="I43" s="86">
        <v>120.931956046</v>
      </c>
      <c r="J43" s="86">
        <v>44.926516065000001</v>
      </c>
      <c r="K43" s="86" t="s">
        <v>101</v>
      </c>
      <c r="L43" s="86">
        <v>183.575445409</v>
      </c>
      <c r="M43" s="86" t="s">
        <v>101</v>
      </c>
      <c r="N43" s="84">
        <v>1070.105526007</v>
      </c>
      <c r="O43" s="87"/>
    </row>
    <row r="44" spans="1:19">
      <c r="B44" s="75" t="s">
        <v>92</v>
      </c>
      <c r="E44" s="86">
        <v>17.791759150000001</v>
      </c>
      <c r="F44" s="86">
        <v>37.337157929999996</v>
      </c>
      <c r="G44" s="84" t="s">
        <v>101</v>
      </c>
      <c r="H44" s="86">
        <v>1.1723897999999999</v>
      </c>
      <c r="I44" s="86">
        <v>18.753825076999998</v>
      </c>
      <c r="J44" s="86">
        <v>5.166868354</v>
      </c>
      <c r="K44" s="86" t="s">
        <v>101</v>
      </c>
      <c r="L44" s="86">
        <v>32.520571359000002</v>
      </c>
      <c r="M44" s="86" t="s">
        <v>101</v>
      </c>
      <c r="N44" s="84">
        <v>112.74257166999999</v>
      </c>
      <c r="O44" s="87"/>
    </row>
    <row r="45" spans="1:19">
      <c r="B45" s="75" t="s">
        <v>93</v>
      </c>
      <c r="E45" s="86">
        <v>92.087061539999993</v>
      </c>
      <c r="F45" s="86">
        <v>369.84447541999998</v>
      </c>
      <c r="G45" s="84" t="s">
        <v>101</v>
      </c>
      <c r="H45" s="86">
        <v>1.480981927</v>
      </c>
      <c r="I45" s="86">
        <v>67.973419668999995</v>
      </c>
      <c r="J45" s="86">
        <v>24.660801635999999</v>
      </c>
      <c r="K45" s="86" t="s">
        <v>101</v>
      </c>
      <c r="L45" s="86">
        <v>103.73485488</v>
      </c>
      <c r="M45" s="86" t="s">
        <v>101</v>
      </c>
      <c r="N45" s="84">
        <v>659.78159507199985</v>
      </c>
      <c r="O45" s="87"/>
    </row>
    <row r="46" spans="1:19">
      <c r="B46" s="75" t="s">
        <v>160</v>
      </c>
      <c r="E46" s="86">
        <v>109.87882069</v>
      </c>
      <c r="F46" s="86">
        <v>407.18163334999997</v>
      </c>
      <c r="G46" s="84" t="s">
        <v>101</v>
      </c>
      <c r="H46" s="86">
        <v>2.6533717269999997</v>
      </c>
      <c r="I46" s="86">
        <v>86.727244745999997</v>
      </c>
      <c r="J46" s="86">
        <v>29.827669989999997</v>
      </c>
      <c r="K46" s="86" t="s">
        <v>101</v>
      </c>
      <c r="L46" s="86">
        <v>136.255426239</v>
      </c>
      <c r="M46" s="86" t="s">
        <v>101</v>
      </c>
      <c r="N46" s="84">
        <v>772.52416674200003</v>
      </c>
      <c r="O46" s="87"/>
    </row>
    <row r="47" spans="1:19" ht="21" customHeight="1">
      <c r="B47" s="77" t="s">
        <v>141</v>
      </c>
      <c r="E47" s="86"/>
      <c r="F47" s="86"/>
      <c r="G47" s="84"/>
      <c r="H47" s="86"/>
      <c r="I47" s="86"/>
      <c r="J47" s="86"/>
      <c r="K47" s="87"/>
      <c r="L47" s="86"/>
      <c r="M47" s="86"/>
      <c r="N47" s="84"/>
      <c r="O47" s="87"/>
    </row>
    <row r="48" spans="1:19">
      <c r="B48" s="75" t="s">
        <v>158</v>
      </c>
      <c r="E48" s="86">
        <v>123.379928435</v>
      </c>
      <c r="F48" s="86">
        <v>368.84688322099998</v>
      </c>
      <c r="G48" s="84" t="s">
        <v>101</v>
      </c>
      <c r="H48" s="86">
        <v>2.5552122270000002</v>
      </c>
      <c r="I48" s="86">
        <v>69.567091992000002</v>
      </c>
      <c r="J48" s="86">
        <v>24.936122642000001</v>
      </c>
      <c r="K48" s="86" t="s">
        <v>101</v>
      </c>
      <c r="L48" s="86">
        <v>119.711064889</v>
      </c>
      <c r="M48" s="86" t="s">
        <v>101</v>
      </c>
      <c r="N48" s="84">
        <v>708.99630340600004</v>
      </c>
      <c r="O48" s="87"/>
    </row>
    <row r="49" spans="1:15">
      <c r="B49" s="75" t="s">
        <v>92</v>
      </c>
      <c r="E49" s="86">
        <v>9.9476463450000008</v>
      </c>
      <c r="F49" s="86">
        <v>23.957983980000002</v>
      </c>
      <c r="G49" s="84" t="s">
        <v>101</v>
      </c>
      <c r="H49" s="86">
        <v>1.1018376999999999</v>
      </c>
      <c r="I49" s="86">
        <v>9.2924980270000006</v>
      </c>
      <c r="J49" s="86">
        <v>2.5934465320000002</v>
      </c>
      <c r="K49" s="86" t="s">
        <v>101</v>
      </c>
      <c r="L49" s="86">
        <v>20.513714578999998</v>
      </c>
      <c r="M49" s="86" t="s">
        <v>101</v>
      </c>
      <c r="N49" s="84">
        <v>67.407127162999998</v>
      </c>
      <c r="O49" s="87"/>
    </row>
    <row r="50" spans="1:15">
      <c r="B50" s="75" t="s">
        <v>93</v>
      </c>
      <c r="E50" s="86">
        <v>67.526469994999999</v>
      </c>
      <c r="F50" s="86">
        <v>295.80118116</v>
      </c>
      <c r="G50" s="84" t="s">
        <v>101</v>
      </c>
      <c r="H50" s="86">
        <v>1.453374527</v>
      </c>
      <c r="I50" s="86">
        <v>48.420767025000004</v>
      </c>
      <c r="J50" s="86">
        <v>15.29490204</v>
      </c>
      <c r="K50" s="86" t="s">
        <v>101</v>
      </c>
      <c r="L50" s="86">
        <v>79.890281229999999</v>
      </c>
      <c r="M50" s="86" t="s">
        <v>101</v>
      </c>
      <c r="N50" s="84">
        <v>508.38697597700002</v>
      </c>
      <c r="O50" s="87"/>
    </row>
    <row r="51" spans="1:15">
      <c r="B51" s="75" t="s">
        <v>160</v>
      </c>
      <c r="E51" s="86">
        <v>77.474116339999995</v>
      </c>
      <c r="F51" s="86">
        <v>319.75916513999999</v>
      </c>
      <c r="G51" s="84" t="s">
        <v>101</v>
      </c>
      <c r="H51" s="86">
        <v>2.5552122270000002</v>
      </c>
      <c r="I51" s="86">
        <v>57.713265052000004</v>
      </c>
      <c r="J51" s="86">
        <v>17.888348572000002</v>
      </c>
      <c r="K51" s="86" t="s">
        <v>101</v>
      </c>
      <c r="L51" s="86">
        <v>100.40399580899999</v>
      </c>
      <c r="M51" s="86" t="s">
        <v>101</v>
      </c>
      <c r="N51" s="84">
        <v>575.79410313999995</v>
      </c>
      <c r="O51" s="87"/>
    </row>
    <row r="56" spans="1:15">
      <c r="A56" s="4" t="s">
        <v>161</v>
      </c>
    </row>
    <row r="57" spans="1:15">
      <c r="A57" s="4" t="s">
        <v>88</v>
      </c>
    </row>
    <row r="58" spans="1:15">
      <c r="A58" s="4" t="s">
        <v>225</v>
      </c>
    </row>
  </sheetData>
  <hyperlinks>
    <hyperlink ref="G1" location="Contenu!A1" display="retour" xr:uid="{00000000-0004-0000-1D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9" tint="0.39997558519241921"/>
    <pageSetUpPr fitToPage="1"/>
  </sheetPr>
  <dimension ref="A1:L34"/>
  <sheetViews>
    <sheetView zoomScale="63" zoomScaleNormal="63" workbookViewId="0">
      <selection activeCell="N36" sqref="N36"/>
    </sheetView>
  </sheetViews>
  <sheetFormatPr baseColWidth="10" defaultColWidth="11.42578125" defaultRowHeight="12.75"/>
  <cols>
    <col min="1" max="1" width="2.28515625" style="2" customWidth="1"/>
    <col min="2" max="2" width="50.7109375" style="2" customWidth="1"/>
    <col min="3" max="3" width="17.7109375" style="2" customWidth="1"/>
    <col min="4" max="5" width="17.28515625" style="2" customWidth="1"/>
    <col min="6" max="6" width="17.7109375" style="2" customWidth="1"/>
    <col min="7" max="7" width="16.5703125" style="2" bestFit="1" customWidth="1"/>
    <col min="8" max="9" width="15.7109375" style="2" customWidth="1"/>
    <col min="10" max="10" width="18" style="2" customWidth="1"/>
    <col min="11" max="11" width="15.7109375" style="2" customWidth="1"/>
    <col min="12" max="12" width="18.28515625" style="2" customWidth="1"/>
    <col min="13" max="16384" width="11.42578125" style="2"/>
  </cols>
  <sheetData>
    <row r="1" spans="1:12">
      <c r="A1" s="6" t="s">
        <v>224</v>
      </c>
      <c r="F1" s="3"/>
      <c r="H1" s="48" t="s">
        <v>52</v>
      </c>
      <c r="I1" s="48"/>
      <c r="J1" s="26"/>
      <c r="K1" s="26"/>
    </row>
    <row r="3" spans="1:12">
      <c r="B3" s="47" t="s">
        <v>19</v>
      </c>
      <c r="L3" s="124"/>
    </row>
    <row r="4" spans="1:12" ht="23.25" customHeight="1">
      <c r="A4" s="7"/>
      <c r="B4" s="8"/>
      <c r="C4" s="63" t="s">
        <v>35</v>
      </c>
      <c r="D4" s="63" t="s">
        <v>36</v>
      </c>
      <c r="E4" s="64" t="s">
        <v>37</v>
      </c>
      <c r="F4" s="63" t="s">
        <v>204</v>
      </c>
      <c r="G4" s="64" t="s">
        <v>38</v>
      </c>
      <c r="H4" s="64" t="s">
        <v>198</v>
      </c>
      <c r="I4" s="64" t="s">
        <v>199</v>
      </c>
      <c r="J4" s="64" t="s">
        <v>214</v>
      </c>
      <c r="K4" s="64" t="s">
        <v>212</v>
      </c>
      <c r="L4" s="125" t="s">
        <v>22</v>
      </c>
    </row>
    <row r="5" spans="1:12">
      <c r="C5" s="57"/>
      <c r="D5" s="57"/>
      <c r="E5" s="57"/>
      <c r="F5" s="57"/>
      <c r="G5" s="57"/>
      <c r="H5" s="57"/>
      <c r="I5" s="57"/>
      <c r="J5" s="57"/>
      <c r="K5" s="57"/>
      <c r="L5" s="124"/>
    </row>
    <row r="6" spans="1:12">
      <c r="A6" s="6" t="s">
        <v>32</v>
      </c>
      <c r="C6" s="57"/>
      <c r="D6" s="57"/>
      <c r="E6" s="57"/>
      <c r="F6" s="57"/>
      <c r="G6" s="57"/>
      <c r="H6" s="57"/>
      <c r="I6" s="57"/>
      <c r="J6" s="57"/>
      <c r="K6" s="57"/>
      <c r="L6" s="124"/>
    </row>
    <row r="7" spans="1:12" s="9" customFormat="1" ht="18" customHeight="1">
      <c r="B7" s="10" t="s">
        <v>39</v>
      </c>
      <c r="C7" s="65">
        <v>94580.132390000013</v>
      </c>
      <c r="D7" s="65">
        <v>219929.83725999994</v>
      </c>
      <c r="E7" s="65">
        <v>113669.53873</v>
      </c>
      <c r="F7" s="65">
        <v>89629.672740000009</v>
      </c>
      <c r="G7" s="65">
        <v>66434.263000000006</v>
      </c>
      <c r="H7" s="65">
        <v>60123.531580000003</v>
      </c>
      <c r="I7" s="65">
        <v>15951.935000000001</v>
      </c>
      <c r="J7" s="65">
        <v>153738.75768000001</v>
      </c>
      <c r="K7" s="65">
        <v>27544.493289999999</v>
      </c>
      <c r="L7" s="153">
        <v>841602.16167000006</v>
      </c>
    </row>
    <row r="8" spans="1:12" ht="15.75">
      <c r="B8" s="18" t="s">
        <v>180</v>
      </c>
      <c r="C8" s="66">
        <v>62262.067999999999</v>
      </c>
      <c r="D8" s="66">
        <v>170298.42478999999</v>
      </c>
      <c r="E8" s="66">
        <v>78707.170310000001</v>
      </c>
      <c r="F8" s="66">
        <v>65191.572970000001</v>
      </c>
      <c r="G8" s="66">
        <v>40091.466</v>
      </c>
      <c r="H8" s="66">
        <v>31366.120920000001</v>
      </c>
      <c r="I8" s="66">
        <v>13485.847</v>
      </c>
      <c r="J8" s="66">
        <v>97835.803</v>
      </c>
      <c r="K8" s="66">
        <v>24597.627</v>
      </c>
      <c r="L8" s="153">
        <v>583836.09999000002</v>
      </c>
    </row>
    <row r="9" spans="1:12" ht="15.75">
      <c r="B9" s="18" t="s">
        <v>194</v>
      </c>
      <c r="C9" s="66">
        <v>9665.2910599999996</v>
      </c>
      <c r="D9" s="66">
        <v>20882.712039999999</v>
      </c>
      <c r="E9" s="66">
        <v>16284.469639999999</v>
      </c>
      <c r="F9" s="66">
        <v>12143.772129999999</v>
      </c>
      <c r="G9" s="66">
        <v>8281.3220000000001</v>
      </c>
      <c r="H9" s="66">
        <v>19358.086139999999</v>
      </c>
      <c r="I9" s="66">
        <v>2189.1379999999999</v>
      </c>
      <c r="J9" s="66">
        <v>27512.789949999998</v>
      </c>
      <c r="K9" s="66">
        <v>9.2246699999999997</v>
      </c>
      <c r="L9" s="153">
        <v>116326.80562999999</v>
      </c>
    </row>
    <row r="10" spans="1:12" ht="15.75">
      <c r="B10" s="18" t="s">
        <v>119</v>
      </c>
      <c r="C10" s="66">
        <v>8853.6183799999999</v>
      </c>
      <c r="D10" s="66">
        <v>14473.247090000001</v>
      </c>
      <c r="E10" s="66">
        <v>8048.1416300000001</v>
      </c>
      <c r="F10" s="66">
        <v>4016.68073</v>
      </c>
      <c r="G10" s="66">
        <v>4652.4449999999997</v>
      </c>
      <c r="H10" s="66">
        <v>1608.2200700000001</v>
      </c>
      <c r="I10" s="66">
        <v>280.23399999999998</v>
      </c>
      <c r="J10" s="66">
        <v>10500.890950000001</v>
      </c>
      <c r="K10" s="66">
        <v>2372.1447199999998</v>
      </c>
      <c r="L10" s="153">
        <v>54805.62257</v>
      </c>
    </row>
    <row r="11" spans="1:12" ht="15.75">
      <c r="B11" s="18" t="s">
        <v>187</v>
      </c>
      <c r="C11" s="66">
        <v>635.81044999999995</v>
      </c>
      <c r="D11" s="66">
        <v>2372.8381800000002</v>
      </c>
      <c r="E11" s="66">
        <v>682.74108000000001</v>
      </c>
      <c r="F11" s="66">
        <v>605.69100000000003</v>
      </c>
      <c r="G11" s="66">
        <v>511.45299999999997</v>
      </c>
      <c r="H11" s="66">
        <v>687.23847000000001</v>
      </c>
      <c r="I11" s="66">
        <v>0</v>
      </c>
      <c r="J11" s="66">
        <v>1550.3561500000001</v>
      </c>
      <c r="K11" s="66">
        <v>0</v>
      </c>
      <c r="L11" s="153">
        <v>7046.1283299999996</v>
      </c>
    </row>
    <row r="12" spans="1:12" ht="15.75">
      <c r="B12" s="2" t="s">
        <v>40</v>
      </c>
      <c r="C12" s="66">
        <v>11229.437180000001</v>
      </c>
      <c r="D12" s="66">
        <v>7147.3435499999996</v>
      </c>
      <c r="E12" s="66">
        <v>8064.2676199999996</v>
      </c>
      <c r="F12" s="66">
        <v>3636.9907800000001</v>
      </c>
      <c r="G12" s="66">
        <v>3048.4569999999999</v>
      </c>
      <c r="H12" s="66">
        <v>4545.7233900000001</v>
      </c>
      <c r="I12" s="66">
        <v>-3.2839999999999998</v>
      </c>
      <c r="J12" s="66">
        <v>9735.6828999999998</v>
      </c>
      <c r="K12" s="66">
        <v>565.49689999999998</v>
      </c>
      <c r="L12" s="153">
        <v>47970.115319999997</v>
      </c>
    </row>
    <row r="13" spans="1:12" ht="15.75">
      <c r="B13" s="2" t="s">
        <v>41</v>
      </c>
      <c r="C13" s="66">
        <v>1933.90732</v>
      </c>
      <c r="D13" s="66">
        <v>4755.2716099999998</v>
      </c>
      <c r="E13" s="66">
        <v>1882.74845</v>
      </c>
      <c r="F13" s="66">
        <v>4034.96513</v>
      </c>
      <c r="G13" s="66">
        <v>9849.1200000000008</v>
      </c>
      <c r="H13" s="66">
        <v>2558.1425899999999</v>
      </c>
      <c r="I13" s="66">
        <v>0</v>
      </c>
      <c r="J13" s="66">
        <v>6603.2347300000001</v>
      </c>
      <c r="K13" s="66">
        <v>0</v>
      </c>
      <c r="L13" s="153">
        <v>31617.38983</v>
      </c>
    </row>
    <row r="14" spans="1:12">
      <c r="A14" s="6"/>
      <c r="C14" s="59"/>
      <c r="D14" s="59"/>
      <c r="E14" s="59"/>
      <c r="F14" s="59"/>
      <c r="G14" s="59"/>
      <c r="H14" s="59"/>
      <c r="I14" s="59"/>
      <c r="J14" s="59"/>
      <c r="K14" s="59"/>
      <c r="L14" s="126"/>
    </row>
    <row r="15" spans="1:12">
      <c r="A15" s="6" t="s">
        <v>42</v>
      </c>
      <c r="C15" s="67"/>
      <c r="D15" s="67"/>
      <c r="E15" s="67"/>
      <c r="F15" s="67"/>
      <c r="G15" s="67"/>
      <c r="H15" s="67"/>
      <c r="I15" s="67"/>
      <c r="J15" s="67"/>
      <c r="K15" s="67"/>
      <c r="L15" s="126"/>
    </row>
    <row r="16" spans="1:12" s="9" customFormat="1" ht="18" customHeight="1">
      <c r="B16" s="10" t="s">
        <v>39</v>
      </c>
      <c r="C16" s="65">
        <v>170379.82232899999</v>
      </c>
      <c r="D16" s="65">
        <v>480915.01940999995</v>
      </c>
      <c r="E16" s="65">
        <v>165791.247</v>
      </c>
      <c r="F16" s="65">
        <v>132788.01473999998</v>
      </c>
      <c r="G16" s="65">
        <v>64049.402999999991</v>
      </c>
      <c r="H16" s="65">
        <v>75360.497770000002</v>
      </c>
      <c r="I16" s="65">
        <v>34551.970999999998</v>
      </c>
      <c r="J16" s="65">
        <v>263827.94906999997</v>
      </c>
      <c r="K16" s="65">
        <v>92053.047676999995</v>
      </c>
      <c r="L16" s="153">
        <v>1479716.971996</v>
      </c>
    </row>
    <row r="17" spans="1:12" ht="25.5">
      <c r="B17" s="13" t="s">
        <v>43</v>
      </c>
      <c r="C17" s="118">
        <v>48767.849997999998</v>
      </c>
      <c r="D17" s="118">
        <v>227579.21049</v>
      </c>
      <c r="E17" s="118">
        <v>77109.078120000006</v>
      </c>
      <c r="F17" s="118">
        <v>42715.785479999999</v>
      </c>
      <c r="G17" s="118">
        <v>24085.483</v>
      </c>
      <c r="H17" s="118">
        <v>30371.004519999999</v>
      </c>
      <c r="I17" s="118">
        <v>5042.8</v>
      </c>
      <c r="J17" s="118">
        <v>91556.483999999997</v>
      </c>
      <c r="K17" s="118">
        <v>32591.08655</v>
      </c>
      <c r="L17" s="153">
        <v>579818.78215800005</v>
      </c>
    </row>
    <row r="18" spans="1:12" ht="25.5">
      <c r="B18" s="13" t="s">
        <v>44</v>
      </c>
      <c r="C18" s="118">
        <v>49908.505850000001</v>
      </c>
      <c r="D18" s="118">
        <v>10579.213729999999</v>
      </c>
      <c r="E18" s="118">
        <v>39935.920819999999</v>
      </c>
      <c r="F18" s="118">
        <v>62782.639929999998</v>
      </c>
      <c r="G18" s="118">
        <v>18277.496999999999</v>
      </c>
      <c r="H18" s="118">
        <v>19867.901089999999</v>
      </c>
      <c r="I18" s="118">
        <v>17306.109</v>
      </c>
      <c r="J18" s="118">
        <v>87091.746899999998</v>
      </c>
      <c r="K18" s="118">
        <v>18714.521479999999</v>
      </c>
      <c r="L18" s="153">
        <v>324464.05579999997</v>
      </c>
    </row>
    <row r="19" spans="1:12" ht="25.5">
      <c r="B19" s="88" t="s">
        <v>80</v>
      </c>
      <c r="C19" s="118">
        <v>71703.466480999996</v>
      </c>
      <c r="D19" s="118">
        <v>242756.59518999999</v>
      </c>
      <c r="E19" s="118">
        <v>48746.248059999998</v>
      </c>
      <c r="F19" s="118">
        <v>27289.589329999999</v>
      </c>
      <c r="G19" s="118">
        <v>21686.422999999999</v>
      </c>
      <c r="H19" s="118">
        <v>25121.59216</v>
      </c>
      <c r="I19" s="118">
        <v>12203.062</v>
      </c>
      <c r="J19" s="118">
        <v>85179.718169999993</v>
      </c>
      <c r="K19" s="118">
        <v>40747.439646999999</v>
      </c>
      <c r="L19" s="153">
        <v>575434.13403800002</v>
      </c>
    </row>
    <row r="20" spans="1:12">
      <c r="A20" s="6"/>
      <c r="C20" s="59"/>
      <c r="D20" s="59"/>
      <c r="E20" s="59"/>
      <c r="F20" s="59"/>
      <c r="G20" s="59"/>
      <c r="H20" s="59"/>
      <c r="I20" s="59"/>
      <c r="J20" s="59"/>
      <c r="K20" s="59"/>
      <c r="L20" s="126"/>
    </row>
    <row r="21" spans="1:12">
      <c r="A21" s="6" t="s">
        <v>45</v>
      </c>
      <c r="C21" s="67"/>
      <c r="D21" s="67"/>
      <c r="E21" s="67"/>
      <c r="F21" s="67"/>
      <c r="G21" s="67"/>
      <c r="H21" s="67"/>
      <c r="I21" s="67"/>
      <c r="J21" s="67"/>
      <c r="K21" s="67"/>
      <c r="L21" s="126"/>
    </row>
    <row r="22" spans="1:12" s="9" customFormat="1" ht="18" customHeight="1">
      <c r="B22" s="10" t="s">
        <v>39</v>
      </c>
      <c r="C22" s="65">
        <v>63495.234940000002</v>
      </c>
      <c r="D22" s="65">
        <v>156375.56743</v>
      </c>
      <c r="E22" s="65">
        <v>78660.326700000005</v>
      </c>
      <c r="F22" s="65">
        <v>78771.221250000002</v>
      </c>
      <c r="G22" s="65">
        <v>41545.953999999998</v>
      </c>
      <c r="H22" s="65">
        <v>45937.571550000001</v>
      </c>
      <c r="I22" s="65">
        <v>13694.318000000001</v>
      </c>
      <c r="J22" s="65">
        <v>119098.14141</v>
      </c>
      <c r="K22" s="65">
        <v>12038.385980000001</v>
      </c>
      <c r="L22" s="153">
        <v>609616.72126000002</v>
      </c>
    </row>
    <row r="23" spans="1:12" ht="15.75">
      <c r="B23" s="2" t="s">
        <v>46</v>
      </c>
      <c r="C23" s="66">
        <v>36076.047400000003</v>
      </c>
      <c r="D23" s="66">
        <v>79437.942469999995</v>
      </c>
      <c r="E23" s="66">
        <v>47891.232739999999</v>
      </c>
      <c r="F23" s="66">
        <v>44222.828730000001</v>
      </c>
      <c r="G23" s="66">
        <v>26809.442999999999</v>
      </c>
      <c r="H23" s="66">
        <v>17849.079229999999</v>
      </c>
      <c r="I23" s="66">
        <v>9325.8320000000003</v>
      </c>
      <c r="J23" s="66">
        <v>74221.435129999998</v>
      </c>
      <c r="K23" s="66">
        <v>7704.7389199999998</v>
      </c>
      <c r="L23" s="153">
        <v>343538.57961999997</v>
      </c>
    </row>
    <row r="24" spans="1:12" ht="15.75">
      <c r="B24" s="2" t="s">
        <v>47</v>
      </c>
      <c r="C24" s="66">
        <v>25765.954460000001</v>
      </c>
      <c r="D24" s="66">
        <v>67421.958199999994</v>
      </c>
      <c r="E24" s="66">
        <v>25054.4892</v>
      </c>
      <c r="F24" s="66">
        <v>25274.436880000001</v>
      </c>
      <c r="G24" s="66">
        <v>12637.898999999999</v>
      </c>
      <c r="H24" s="66">
        <v>26521.588919999998</v>
      </c>
      <c r="I24" s="66">
        <v>4224.0330000000004</v>
      </c>
      <c r="J24" s="66">
        <v>42646.885620000001</v>
      </c>
      <c r="K24" s="66">
        <v>1617.02243</v>
      </c>
      <c r="L24" s="153">
        <v>231164.26771000004</v>
      </c>
    </row>
    <row r="25" spans="1:12" ht="15.75">
      <c r="B25" s="2" t="s">
        <v>48</v>
      </c>
      <c r="C25" s="66">
        <v>1653.23308</v>
      </c>
      <c r="D25" s="66">
        <v>9515.6667600000001</v>
      </c>
      <c r="E25" s="66">
        <v>5714.6047600000002</v>
      </c>
      <c r="F25" s="66">
        <v>9273.9556400000001</v>
      </c>
      <c r="G25" s="66">
        <v>2098.6120000000001</v>
      </c>
      <c r="H25" s="66">
        <v>1566.9033999999999</v>
      </c>
      <c r="I25" s="66">
        <v>144.453</v>
      </c>
      <c r="J25" s="66">
        <v>2229.8206599999999</v>
      </c>
      <c r="K25" s="66">
        <v>2716.6246299999998</v>
      </c>
      <c r="L25" s="153">
        <v>34913.873930000002</v>
      </c>
    </row>
    <row r="26" spans="1:12">
      <c r="A26" s="6"/>
      <c r="C26" s="60"/>
      <c r="D26" s="60"/>
      <c r="E26" s="60"/>
      <c r="F26" s="60"/>
      <c r="G26" s="60"/>
      <c r="H26" s="60"/>
      <c r="I26" s="60"/>
      <c r="J26" s="60"/>
      <c r="K26" s="60"/>
      <c r="L26" s="126"/>
    </row>
    <row r="27" spans="1:12" ht="15.75">
      <c r="A27" s="6" t="s">
        <v>49</v>
      </c>
      <c r="B27" s="11"/>
      <c r="C27" s="152">
        <v>328455.18965900003</v>
      </c>
      <c r="D27" s="152">
        <v>857220.42409999995</v>
      </c>
      <c r="E27" s="152">
        <v>358121.11242999998</v>
      </c>
      <c r="F27" s="152">
        <v>301188.90873000002</v>
      </c>
      <c r="G27" s="152">
        <v>172029.62</v>
      </c>
      <c r="H27" s="152">
        <v>181421.60089999999</v>
      </c>
      <c r="I27" s="152">
        <v>64198.224000000002</v>
      </c>
      <c r="J27" s="152">
        <v>536664.84816000005</v>
      </c>
      <c r="K27" s="152">
        <v>131635.926947</v>
      </c>
      <c r="L27" s="153">
        <v>2930935.8549259999</v>
      </c>
    </row>
    <row r="28" spans="1:12">
      <c r="A28" s="6"/>
      <c r="B28" s="11"/>
      <c r="C28" s="11"/>
      <c r="D28" s="11"/>
      <c r="E28" s="11"/>
      <c r="F28" s="11"/>
      <c r="G28" s="11"/>
      <c r="H28" s="11"/>
      <c r="I28" s="11"/>
      <c r="J28" s="11"/>
      <c r="K28" s="11"/>
      <c r="L28" s="126"/>
    </row>
    <row r="29" spans="1:12">
      <c r="A29" s="4" t="s">
        <v>34</v>
      </c>
    </row>
    <row r="32" spans="1:12">
      <c r="A32" s="4" t="s">
        <v>168</v>
      </c>
    </row>
    <row r="33" spans="1:1">
      <c r="A33" s="4" t="s">
        <v>88</v>
      </c>
    </row>
    <row r="34" spans="1:1">
      <c r="A34" s="4" t="s">
        <v>225</v>
      </c>
    </row>
  </sheetData>
  <phoneticPr fontId="3" type="noConversion"/>
  <hyperlinks>
    <hyperlink ref="H1" location="Contenu!A1" display="retour" xr:uid="{00000000-0004-0000-0500-000000000000}"/>
  </hyperlinks>
  <pageMargins left="0.78740157480314965" right="0.78740157480314965" top="0.98425196850393704" bottom="0.98425196850393704"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9" tint="0.39997558519241921"/>
    <pageSetUpPr fitToPage="1"/>
  </sheetPr>
  <dimension ref="A1:M34"/>
  <sheetViews>
    <sheetView zoomScale="69" zoomScaleNormal="69" workbookViewId="0">
      <selection activeCell="D56" sqref="D56"/>
    </sheetView>
  </sheetViews>
  <sheetFormatPr baseColWidth="10" defaultColWidth="11.42578125" defaultRowHeight="12.75"/>
  <cols>
    <col min="1" max="1" width="2.28515625" style="2" customWidth="1"/>
    <col min="2" max="2" width="50.7109375" style="2" customWidth="1"/>
    <col min="3" max="10" width="15.7109375" style="2" customWidth="1"/>
    <col min="11" max="11" width="16.7109375" style="2" customWidth="1"/>
    <col min="12" max="12" width="15.7109375" style="2" customWidth="1"/>
    <col min="13" max="16384" width="11.42578125" style="2"/>
  </cols>
  <sheetData>
    <row r="1" spans="1:12">
      <c r="A1" s="6" t="s">
        <v>226</v>
      </c>
      <c r="F1" s="3"/>
      <c r="H1" s="26" t="s">
        <v>52</v>
      </c>
      <c r="I1" s="26"/>
      <c r="J1" s="26"/>
      <c r="K1" s="26"/>
    </row>
    <row r="3" spans="1:12">
      <c r="B3" s="47" t="s">
        <v>12</v>
      </c>
      <c r="L3" s="124"/>
    </row>
    <row r="4" spans="1:12">
      <c r="A4" s="7"/>
      <c r="B4" s="8"/>
      <c r="C4" s="63" t="s">
        <v>35</v>
      </c>
      <c r="D4" s="63" t="s">
        <v>36</v>
      </c>
      <c r="E4" s="64" t="s">
        <v>37</v>
      </c>
      <c r="F4" s="63" t="s">
        <v>204</v>
      </c>
      <c r="G4" s="63" t="s">
        <v>38</v>
      </c>
      <c r="H4" s="64" t="s">
        <v>198</v>
      </c>
      <c r="I4" s="64" t="s">
        <v>199</v>
      </c>
      <c r="J4" s="63" t="s">
        <v>214</v>
      </c>
      <c r="K4" s="63" t="s">
        <v>212</v>
      </c>
      <c r="L4" s="125" t="s">
        <v>22</v>
      </c>
    </row>
    <row r="5" spans="1:12">
      <c r="C5" s="57"/>
      <c r="D5" s="57"/>
      <c r="E5" s="57"/>
      <c r="F5" s="57"/>
      <c r="G5" s="57"/>
      <c r="H5" s="57"/>
      <c r="I5" s="57"/>
      <c r="J5" s="57"/>
      <c r="K5" s="57"/>
      <c r="L5" s="127"/>
    </row>
    <row r="6" spans="1:12">
      <c r="A6" s="6" t="s">
        <v>32</v>
      </c>
      <c r="C6" s="57"/>
      <c r="D6" s="57"/>
      <c r="E6" s="57"/>
      <c r="F6" s="57"/>
      <c r="G6" s="57"/>
      <c r="H6" s="57"/>
      <c r="I6" s="57"/>
      <c r="J6" s="57"/>
      <c r="K6" s="57"/>
      <c r="L6" s="127"/>
    </row>
    <row r="7" spans="1:12" s="9" customFormat="1" ht="18" customHeight="1">
      <c r="B7" s="10" t="s">
        <v>39</v>
      </c>
      <c r="C7" s="119">
        <v>28.795444665737339</v>
      </c>
      <c r="D7" s="119">
        <v>25.656159265092803</v>
      </c>
      <c r="E7" s="119">
        <v>31.740529889093985</v>
      </c>
      <c r="F7" s="119">
        <v>28.418944100870309</v>
      </c>
      <c r="G7" s="119">
        <v>38.617921146370023</v>
      </c>
      <c r="H7" s="119">
        <v>33.140227669548693</v>
      </c>
      <c r="I7" s="119">
        <v>24.847938161030747</v>
      </c>
      <c r="J7" s="119">
        <v>28.647070551966667</v>
      </c>
      <c r="K7" s="119">
        <v>20.924753544744757</v>
      </c>
      <c r="L7" s="153">
        <v>28.714451742624323</v>
      </c>
    </row>
    <row r="8" spans="1:12">
      <c r="B8" s="18" t="s">
        <v>180</v>
      </c>
      <c r="C8" s="66">
        <v>18.956031130042444</v>
      </c>
      <c r="D8" s="66">
        <v>19.866351757635403</v>
      </c>
      <c r="E8" s="66">
        <v>21.977807947691012</v>
      </c>
      <c r="F8" s="66">
        <v>21.644745566790046</v>
      </c>
      <c r="G8" s="66">
        <v>23.304978526372377</v>
      </c>
      <c r="H8" s="66">
        <v>17.289077355947864</v>
      </c>
      <c r="I8" s="66">
        <v>21.006573328259048</v>
      </c>
      <c r="J8" s="66">
        <v>18.230335624820253</v>
      </c>
      <c r="K8" s="66">
        <v>18.686104599623199</v>
      </c>
      <c r="L8" s="126">
        <v>19.919784290357342</v>
      </c>
    </row>
    <row r="9" spans="1:12">
      <c r="B9" s="18" t="s">
        <v>194</v>
      </c>
      <c r="C9" s="66">
        <v>2.9426513461499693</v>
      </c>
      <c r="D9" s="66">
        <v>2.4360959506914295</v>
      </c>
      <c r="E9" s="66">
        <v>4.5471962067533891</v>
      </c>
      <c r="F9" s="66">
        <v>4.0319453266741139</v>
      </c>
      <c r="G9" s="66">
        <v>4.8138930958517498</v>
      </c>
      <c r="H9" s="66">
        <v>10.670221210687156</v>
      </c>
      <c r="I9" s="66">
        <v>3.409966605929784</v>
      </c>
      <c r="J9" s="66">
        <v>5.1266241946588975</v>
      </c>
      <c r="K9" s="66">
        <v>7.007714545675732E-3</v>
      </c>
      <c r="L9" s="126">
        <v>3.9689304504733696</v>
      </c>
    </row>
    <row r="10" spans="1:12">
      <c r="B10" s="18" t="s">
        <v>119</v>
      </c>
      <c r="C10" s="66">
        <v>2.6955331073294251</v>
      </c>
      <c r="D10" s="66">
        <v>1.6883927031014847</v>
      </c>
      <c r="E10" s="66">
        <v>2.2473239780224148</v>
      </c>
      <c r="F10" s="66">
        <v>1.3336084475808978</v>
      </c>
      <c r="G10" s="66">
        <v>2.7044441532801153</v>
      </c>
      <c r="H10" s="66">
        <v>0.8864545688175548</v>
      </c>
      <c r="I10" s="66">
        <v>0.43651363314972691</v>
      </c>
      <c r="J10" s="66">
        <v>1.9566943849598455</v>
      </c>
      <c r="K10" s="66">
        <v>1.8020496189882007</v>
      </c>
      <c r="L10" s="126">
        <v>1.8699018089354851</v>
      </c>
    </row>
    <row r="11" spans="1:12">
      <c r="B11" s="18" t="s">
        <v>187</v>
      </c>
      <c r="C11" s="66">
        <v>0.19357600976257799</v>
      </c>
      <c r="D11" s="66">
        <v>0.27680607149453479</v>
      </c>
      <c r="E11" s="66">
        <v>0.19064530302816252</v>
      </c>
      <c r="F11" s="66">
        <v>0.20110003471043156</v>
      </c>
      <c r="G11" s="66">
        <v>0.29730519662834809</v>
      </c>
      <c r="H11" s="66">
        <v>0.37880741135054113</v>
      </c>
      <c r="I11" s="66">
        <v>0</v>
      </c>
      <c r="J11" s="66">
        <v>0.28888721803105322</v>
      </c>
      <c r="K11" s="66">
        <v>0</v>
      </c>
      <c r="L11" s="126">
        <v>0.24040540901492705</v>
      </c>
    </row>
    <row r="12" spans="1:12">
      <c r="B12" s="2" t="s">
        <v>40</v>
      </c>
      <c r="C12" s="66">
        <v>3.4188642875937889</v>
      </c>
      <c r="D12" s="66">
        <v>0.83378129464239392</v>
      </c>
      <c r="E12" s="66">
        <v>2.2518269211442483</v>
      </c>
      <c r="F12" s="66">
        <v>1.2075447251148184</v>
      </c>
      <c r="G12" s="66">
        <v>1.7720535568235285</v>
      </c>
      <c r="H12" s="66">
        <v>2.50561309538086</v>
      </c>
      <c r="I12" s="66">
        <v>-5.1154063078131251E-3</v>
      </c>
      <c r="J12" s="66">
        <v>1.8141085508729695</v>
      </c>
      <c r="K12" s="66">
        <v>0.42959161158768122</v>
      </c>
      <c r="L12" s="126">
        <v>1.6366825374010494</v>
      </c>
    </row>
    <row r="13" spans="1:12">
      <c r="B13" s="2" t="s">
        <v>41</v>
      </c>
      <c r="C13" s="66">
        <v>0.58878878485913699</v>
      </c>
      <c r="D13" s="66">
        <v>0.5547314875275613</v>
      </c>
      <c r="E13" s="66">
        <v>0.52572953245475329</v>
      </c>
      <c r="F13" s="66">
        <v>0</v>
      </c>
      <c r="G13" s="66">
        <v>5.7252466174139087</v>
      </c>
      <c r="H13" s="66">
        <v>1.4100540273647206</v>
      </c>
      <c r="I13" s="66">
        <v>0</v>
      </c>
      <c r="J13" s="66">
        <v>1.2304205786236488</v>
      </c>
      <c r="K13" s="66">
        <v>0</v>
      </c>
      <c r="L13" s="126">
        <v>1.078747246442153</v>
      </c>
    </row>
    <row r="14" spans="1:12">
      <c r="A14" s="6"/>
      <c r="C14" s="59"/>
      <c r="D14" s="59"/>
      <c r="E14" s="59"/>
      <c r="F14" s="59"/>
      <c r="G14" s="59"/>
      <c r="H14" s="59"/>
      <c r="I14" s="59"/>
      <c r="J14" s="59"/>
      <c r="K14" s="59"/>
      <c r="L14" s="126"/>
    </row>
    <row r="15" spans="1:12">
      <c r="A15" s="6" t="s">
        <v>42</v>
      </c>
      <c r="C15" s="67"/>
      <c r="D15" s="67"/>
      <c r="E15" s="67"/>
      <c r="F15" s="67"/>
      <c r="G15" s="67"/>
      <c r="H15" s="67"/>
      <c r="I15" s="67"/>
      <c r="J15" s="67"/>
      <c r="K15" s="67"/>
      <c r="L15" s="126"/>
    </row>
    <row r="16" spans="1:12" s="9" customFormat="1" ht="18" customHeight="1">
      <c r="B16" s="10" t="s">
        <v>39</v>
      </c>
      <c r="C16" s="65">
        <v>51.873079705602208</v>
      </c>
      <c r="D16" s="65">
        <v>56.10167535554406</v>
      </c>
      <c r="E16" s="65">
        <v>46.294742545346679</v>
      </c>
      <c r="F16" s="65">
        <v>44.087949752172797</v>
      </c>
      <c r="G16" s="65">
        <v>37.23161336983712</v>
      </c>
      <c r="H16" s="65">
        <v>41.538878168944656</v>
      </c>
      <c r="I16" s="65">
        <v>53.820758343719916</v>
      </c>
      <c r="J16" s="65">
        <v>49.160653986292559</v>
      </c>
      <c r="K16" s="65">
        <v>69.930033397389224</v>
      </c>
      <c r="L16" s="153">
        <v>50.486160231349032</v>
      </c>
    </row>
    <row r="17" spans="1:13" ht="25.5">
      <c r="B17" s="13" t="s">
        <v>43</v>
      </c>
      <c r="C17" s="118">
        <v>14.847641789015558</v>
      </c>
      <c r="D17" s="118">
        <v>26.548505389256977</v>
      </c>
      <c r="E17" s="118">
        <v>21.531564446670849</v>
      </c>
      <c r="F17" s="118">
        <v>14.182389935976177</v>
      </c>
      <c r="G17" s="118">
        <v>14.000776726705553</v>
      </c>
      <c r="H17" s="118">
        <v>16.74056692771693</v>
      </c>
      <c r="I17" s="118">
        <v>7.8550459589037853</v>
      </c>
      <c r="J17" s="118">
        <v>17.060272219041174</v>
      </c>
      <c r="K17" s="118">
        <v>24.758504236553904</v>
      </c>
      <c r="L17" s="126">
        <v>19.782718246238769</v>
      </c>
    </row>
    <row r="18" spans="1:13" ht="25.5">
      <c r="B18" s="13" t="s">
        <v>44</v>
      </c>
      <c r="C18" s="118">
        <v>15.194920774981416</v>
      </c>
      <c r="D18" s="118">
        <v>1.2341299195136617</v>
      </c>
      <c r="E18" s="118">
        <v>11.151512556469582</v>
      </c>
      <c r="F18" s="118">
        <v>20.844937549238018</v>
      </c>
      <c r="G18" s="118">
        <v>10.624622085429241</v>
      </c>
      <c r="H18" s="118">
        <v>10.951232373344139</v>
      </c>
      <c r="I18" s="118">
        <v>26.957301809470618</v>
      </c>
      <c r="J18" s="118">
        <v>16.228330809927513</v>
      </c>
      <c r="K18" s="118">
        <v>14.216879778979294</v>
      </c>
      <c r="L18" s="126">
        <v>11.070322649834724</v>
      </c>
    </row>
    <row r="19" spans="1:13" ht="25.5">
      <c r="B19" s="88" t="s">
        <v>80</v>
      </c>
      <c r="C19" s="118">
        <v>21.830517141605238</v>
      </c>
      <c r="D19" s="118">
        <v>28.319040046773424</v>
      </c>
      <c r="E19" s="118">
        <v>13.611665542206246</v>
      </c>
      <c r="F19" s="118">
        <v>9.0606222669586014</v>
      </c>
      <c r="G19" s="118">
        <v>12.60621455770233</v>
      </c>
      <c r="H19" s="118">
        <v>13.847078867883589</v>
      </c>
      <c r="I19" s="118">
        <v>19.008410575345511</v>
      </c>
      <c r="J19" s="118">
        <v>15.872050957323872</v>
      </c>
      <c r="K19" s="118">
        <v>30.954649381856036</v>
      </c>
      <c r="L19" s="126">
        <v>19.633119335275541</v>
      </c>
    </row>
    <row r="20" spans="1:13">
      <c r="A20" s="6"/>
      <c r="C20" s="59"/>
      <c r="D20" s="59"/>
      <c r="E20" s="59"/>
      <c r="F20" s="59"/>
      <c r="G20" s="59"/>
      <c r="H20" s="59"/>
      <c r="I20" s="59"/>
      <c r="J20" s="59"/>
      <c r="K20" s="59"/>
      <c r="L20" s="126"/>
    </row>
    <row r="21" spans="1:13">
      <c r="A21" s="6" t="s">
        <v>45</v>
      </c>
      <c r="C21" s="67"/>
      <c r="D21" s="67"/>
      <c r="E21" s="67"/>
      <c r="F21" s="67"/>
      <c r="G21" s="67"/>
      <c r="H21" s="67"/>
      <c r="I21" s="67"/>
      <c r="J21" s="67"/>
      <c r="K21" s="67"/>
      <c r="L21" s="126"/>
    </row>
    <row r="22" spans="1:13" s="9" customFormat="1" ht="18" customHeight="1">
      <c r="B22" s="10" t="s">
        <v>39</v>
      </c>
      <c r="C22" s="65">
        <v>19.331475628660435</v>
      </c>
      <c r="D22" s="65">
        <v>18.242165379363133</v>
      </c>
      <c r="E22" s="65">
        <v>21.96472756555935</v>
      </c>
      <c r="F22" s="65">
        <v>26.153426957901111</v>
      </c>
      <c r="G22" s="65">
        <v>24.15046548379285</v>
      </c>
      <c r="H22" s="65">
        <v>25.320894161506651</v>
      </c>
      <c r="I22" s="65">
        <v>21.33130349524934</v>
      </c>
      <c r="J22" s="65">
        <v>22.19227546174076</v>
      </c>
      <c r="K22" s="65">
        <v>9.1452130578660054</v>
      </c>
      <c r="L22" s="153">
        <v>20.799388026026637</v>
      </c>
      <c r="M22" s="65"/>
    </row>
    <row r="23" spans="1:13">
      <c r="B23" s="2" t="s">
        <v>46</v>
      </c>
      <c r="C23" s="66">
        <v>10.983552257905838</v>
      </c>
      <c r="D23" s="66">
        <v>9.2669213467938878</v>
      </c>
      <c r="E23" s="66">
        <v>13.37291521715605</v>
      </c>
      <c r="F23" s="66">
        <v>14.682754725753675</v>
      </c>
      <c r="G23" s="66">
        <v>15.584201720610672</v>
      </c>
      <c r="H23" s="66">
        <v>9.8384531618362541</v>
      </c>
      <c r="I23" s="66">
        <v>14.526619926432858</v>
      </c>
      <c r="J23" s="66">
        <v>13.830127943813414</v>
      </c>
      <c r="K23" s="66">
        <v>5.853066939014397</v>
      </c>
      <c r="L23" s="126">
        <v>11.721122420424775</v>
      </c>
    </row>
    <row r="24" spans="1:13">
      <c r="B24" s="2" t="s">
        <v>47</v>
      </c>
      <c r="C24" s="66">
        <v>7.8445874113756711</v>
      </c>
      <c r="D24" s="66">
        <v>7.8651833652688161</v>
      </c>
      <c r="E24" s="66">
        <v>6.9960938717058374</v>
      </c>
      <c r="F24" s="66">
        <v>8.3915563114766627</v>
      </c>
      <c r="G24" s="66">
        <v>7.3463505877650608</v>
      </c>
      <c r="H24" s="66">
        <v>14.618760273545794</v>
      </c>
      <c r="I24" s="66">
        <v>6.5796726713187574</v>
      </c>
      <c r="J24" s="66">
        <v>7.9466515770910631</v>
      </c>
      <c r="K24" s="66">
        <v>1.2284050923658969</v>
      </c>
      <c r="L24" s="126">
        <v>7.8870462934725829</v>
      </c>
    </row>
    <row r="25" spans="1:13">
      <c r="B25" s="2" t="s">
        <v>48</v>
      </c>
      <c r="C25" s="66">
        <v>0.50333595937892639</v>
      </c>
      <c r="D25" s="66">
        <v>1.1100606673004259</v>
      </c>
      <c r="E25" s="66">
        <v>1.5957184766974619</v>
      </c>
      <c r="F25" s="66">
        <v>3.079115920670775</v>
      </c>
      <c r="G25" s="66">
        <v>1.2199131754171173</v>
      </c>
      <c r="H25" s="66">
        <v>0.86368072612460334</v>
      </c>
      <c r="I25" s="66">
        <v>0.22501089749772515</v>
      </c>
      <c r="J25" s="66">
        <v>0.41549594083628266</v>
      </c>
      <c r="K25" s="66">
        <v>2.0637410264857121</v>
      </c>
      <c r="L25" s="126">
        <v>1.1912193121292824</v>
      </c>
    </row>
    <row r="26" spans="1:13">
      <c r="A26" s="6"/>
      <c r="C26" s="60"/>
      <c r="D26" s="60"/>
      <c r="E26" s="60"/>
      <c r="F26" s="60"/>
      <c r="G26" s="60"/>
      <c r="H26" s="60"/>
      <c r="I26" s="60"/>
      <c r="J26" s="60"/>
      <c r="K26" s="60"/>
      <c r="L26" s="126"/>
    </row>
    <row r="27" spans="1:13">
      <c r="A27" s="6" t="s">
        <v>49</v>
      </c>
      <c r="B27" s="11"/>
      <c r="C27" s="65">
        <v>99.999999999999972</v>
      </c>
      <c r="D27" s="65">
        <v>99.999999999999986</v>
      </c>
      <c r="E27" s="65">
        <v>100</v>
      </c>
      <c r="F27" s="65">
        <v>98.660320810944228</v>
      </c>
      <c r="G27" s="65">
        <v>100</v>
      </c>
      <c r="H27" s="65">
        <v>100</v>
      </c>
      <c r="I27" s="65">
        <v>100.00000000000001</v>
      </c>
      <c r="J27" s="65">
        <v>99.999999999999986</v>
      </c>
      <c r="K27" s="65">
        <v>99.999999999999986</v>
      </c>
      <c r="L27" s="126">
        <v>99.999999999999986</v>
      </c>
    </row>
    <row r="28" spans="1:13">
      <c r="A28" s="6"/>
      <c r="B28" s="11"/>
      <c r="C28" s="11"/>
      <c r="D28" s="11"/>
      <c r="E28" s="11"/>
      <c r="F28" s="11"/>
      <c r="G28" s="11"/>
      <c r="H28" s="11"/>
      <c r="I28" s="11"/>
      <c r="J28" s="11"/>
      <c r="K28" s="11"/>
      <c r="L28" s="126"/>
    </row>
    <row r="29" spans="1:13">
      <c r="A29" s="4" t="s">
        <v>34</v>
      </c>
    </row>
    <row r="32" spans="1:13">
      <c r="A32" s="4" t="s">
        <v>168</v>
      </c>
    </row>
    <row r="33" spans="1:1">
      <c r="A33" s="4" t="s">
        <v>88</v>
      </c>
    </row>
    <row r="34" spans="1:1">
      <c r="A34" s="4" t="s">
        <v>225</v>
      </c>
    </row>
  </sheetData>
  <phoneticPr fontId="3" type="noConversion"/>
  <hyperlinks>
    <hyperlink ref="H1" location="Contenu!A1" display="retour" xr:uid="{00000000-0004-0000-0600-000000000000}"/>
  </hyperlinks>
  <pageMargins left="0.78740157499999996" right="0.78740157499999996" top="0.984251969" bottom="0.984251969" header="0.4921259845" footer="0.4921259845"/>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9" tint="0.39997558519241921"/>
    <pageSetUpPr fitToPage="1"/>
  </sheetPr>
  <dimension ref="A1:N34"/>
  <sheetViews>
    <sheetView zoomScale="52" zoomScaleNormal="52" workbookViewId="0">
      <selection activeCell="G48" sqref="G48"/>
    </sheetView>
  </sheetViews>
  <sheetFormatPr baseColWidth="10" defaultColWidth="11.42578125" defaultRowHeight="12.75"/>
  <cols>
    <col min="1" max="1" width="2.28515625" style="2" customWidth="1"/>
    <col min="2" max="2" width="55.28515625" style="2" customWidth="1"/>
    <col min="3" max="4" width="20" style="2" bestFit="1" customWidth="1"/>
    <col min="5" max="5" width="19.7109375" style="2" bestFit="1" customWidth="1"/>
    <col min="6" max="6" width="17.7109375" style="2" customWidth="1"/>
    <col min="7" max="7" width="20.28515625" style="2" bestFit="1" customWidth="1"/>
    <col min="8" max="8" width="19.42578125" style="2" bestFit="1" customWidth="1"/>
    <col min="9" max="9" width="20" style="2" bestFit="1" customWidth="1"/>
    <col min="10" max="10" width="17.7109375" style="2" customWidth="1"/>
    <col min="11" max="11" width="20.28515625" style="2" customWidth="1"/>
    <col min="12" max="12" width="17.7109375" style="2" customWidth="1"/>
    <col min="13" max="13" width="19.5703125" style="2" customWidth="1"/>
    <col min="14" max="14" width="19.28515625" style="2" customWidth="1"/>
    <col min="15" max="16384" width="11.42578125" style="2"/>
  </cols>
  <sheetData>
    <row r="1" spans="1:14">
      <c r="A1" s="6" t="s">
        <v>227</v>
      </c>
      <c r="F1" s="3"/>
      <c r="H1" s="26" t="s">
        <v>52</v>
      </c>
      <c r="I1" s="26"/>
    </row>
    <row r="3" spans="1:14">
      <c r="B3" s="47" t="s">
        <v>19</v>
      </c>
      <c r="N3" s="124"/>
    </row>
    <row r="4" spans="1:14" ht="38.25">
      <c r="A4" s="7"/>
      <c r="B4" s="8"/>
      <c r="C4" s="7" t="s">
        <v>149</v>
      </c>
      <c r="D4" s="7" t="s">
        <v>157</v>
      </c>
      <c r="E4" s="7" t="s">
        <v>150</v>
      </c>
      <c r="F4" s="7" t="s">
        <v>151</v>
      </c>
      <c r="G4" s="7" t="s">
        <v>152</v>
      </c>
      <c r="H4" s="7" t="s">
        <v>155</v>
      </c>
      <c r="I4" s="7" t="s">
        <v>156</v>
      </c>
      <c r="J4" s="7" t="s">
        <v>153</v>
      </c>
      <c r="K4" s="7" t="s">
        <v>9</v>
      </c>
      <c r="L4" s="7" t="s">
        <v>154</v>
      </c>
      <c r="M4" s="7" t="s">
        <v>11</v>
      </c>
      <c r="N4" s="125" t="s">
        <v>14</v>
      </c>
    </row>
    <row r="5" spans="1:14">
      <c r="C5" s="57"/>
      <c r="D5" s="57"/>
      <c r="E5" s="57"/>
      <c r="F5" s="57"/>
      <c r="G5" s="57"/>
      <c r="H5" s="57"/>
      <c r="I5" s="57"/>
      <c r="J5" s="6"/>
      <c r="N5" s="124"/>
    </row>
    <row r="6" spans="1:14">
      <c r="A6" s="6" t="s">
        <v>32</v>
      </c>
      <c r="C6" s="57"/>
      <c r="D6" s="57"/>
      <c r="E6" s="57"/>
      <c r="F6" s="57"/>
      <c r="G6" s="57"/>
      <c r="H6" s="57"/>
      <c r="I6" s="57"/>
      <c r="J6" s="6"/>
      <c r="N6" s="124"/>
    </row>
    <row r="7" spans="1:14" s="9" customFormat="1" ht="18" customHeight="1">
      <c r="B7" s="10" t="s">
        <v>39</v>
      </c>
      <c r="C7" s="120">
        <v>58001.847729999994</v>
      </c>
      <c r="D7" s="120">
        <v>282128.68297000002</v>
      </c>
      <c r="E7" s="120">
        <v>69759.035950000005</v>
      </c>
      <c r="F7" s="120">
        <v>19327.41893</v>
      </c>
      <c r="G7" s="120">
        <v>127919.72403999999</v>
      </c>
      <c r="H7" s="120">
        <v>42436.567510000001</v>
      </c>
      <c r="I7" s="120">
        <v>91090.474050000004</v>
      </c>
      <c r="J7" s="120">
        <v>7001.1110599999993</v>
      </c>
      <c r="K7" s="120">
        <v>56418.90526</v>
      </c>
      <c r="L7" s="120">
        <v>14998.695160000001</v>
      </c>
      <c r="M7" s="120">
        <v>72519.699010000011</v>
      </c>
      <c r="N7" s="153">
        <v>841602.16166999994</v>
      </c>
    </row>
    <row r="8" spans="1:14">
      <c r="B8" s="18" t="s">
        <v>180</v>
      </c>
      <c r="C8" s="44">
        <v>40951.904219999997</v>
      </c>
      <c r="D8" s="44">
        <v>149027.62505</v>
      </c>
      <c r="E8" s="44">
        <v>42680.678379999998</v>
      </c>
      <c r="F8" s="44">
        <v>9865.8130399999991</v>
      </c>
      <c r="G8" s="44">
        <v>101250.69936</v>
      </c>
      <c r="H8" s="44">
        <v>34258.99811</v>
      </c>
      <c r="I8" s="44">
        <v>82685.109899999996</v>
      </c>
      <c r="J8" s="44">
        <v>5989.3819599999997</v>
      </c>
      <c r="K8" s="44">
        <v>44102.374989999997</v>
      </c>
      <c r="L8" s="44">
        <v>11825.58618</v>
      </c>
      <c r="M8" s="44">
        <v>61197.928800000002</v>
      </c>
      <c r="N8" s="126">
        <v>583836.09999000002</v>
      </c>
    </row>
    <row r="9" spans="1:14">
      <c r="B9" s="18" t="s">
        <v>194</v>
      </c>
      <c r="C9" s="44">
        <v>8120.1136399999996</v>
      </c>
      <c r="D9" s="44">
        <v>77419.943920000005</v>
      </c>
      <c r="E9" s="44">
        <v>13087.79348</v>
      </c>
      <c r="F9" s="44">
        <v>660.59861000000001</v>
      </c>
      <c r="G9" s="44">
        <v>13709.632390000001</v>
      </c>
      <c r="H9" s="44">
        <v>812.73593000000005</v>
      </c>
      <c r="I9" s="44">
        <v>61.819049999999997</v>
      </c>
      <c r="J9" s="44">
        <v>89.84469</v>
      </c>
      <c r="K9" s="44">
        <v>502.93977999999998</v>
      </c>
      <c r="L9" s="44">
        <v>792.50928999999996</v>
      </c>
      <c r="M9" s="44">
        <v>1068.8748499999999</v>
      </c>
      <c r="N9" s="126">
        <v>116326.80563</v>
      </c>
    </row>
    <row r="10" spans="1:14">
      <c r="B10" s="18" t="s">
        <v>119</v>
      </c>
      <c r="C10" s="44">
        <v>1657.5423499999999</v>
      </c>
      <c r="D10" s="44">
        <v>10491.870580000001</v>
      </c>
      <c r="E10" s="44">
        <v>5283.4474300000002</v>
      </c>
      <c r="F10" s="44">
        <v>722.10927000000004</v>
      </c>
      <c r="G10" s="44">
        <v>6525.1052099999997</v>
      </c>
      <c r="H10" s="44">
        <v>6270.0774099999999</v>
      </c>
      <c r="I10" s="44">
        <v>7073.0688499999997</v>
      </c>
      <c r="J10" s="44">
        <v>198.85073</v>
      </c>
      <c r="K10" s="44">
        <v>9224.3294000000005</v>
      </c>
      <c r="L10" s="44">
        <v>879.20726999999999</v>
      </c>
      <c r="M10" s="44">
        <v>6480.0140700000002</v>
      </c>
      <c r="N10" s="126">
        <v>54805.622569999992</v>
      </c>
    </row>
    <row r="11" spans="1:14">
      <c r="B11" s="18" t="s">
        <v>187</v>
      </c>
      <c r="C11" s="44">
        <v>134.81791000000001</v>
      </c>
      <c r="D11" s="44">
        <v>855.26289999999995</v>
      </c>
      <c r="E11" s="44">
        <v>85.322289999999995</v>
      </c>
      <c r="F11" s="44">
        <v>5.3154500000000002</v>
      </c>
      <c r="G11" s="44">
        <v>828.80862000000002</v>
      </c>
      <c r="H11" s="44">
        <v>593.52997000000005</v>
      </c>
      <c r="I11" s="44">
        <v>496.47079000000002</v>
      </c>
      <c r="J11" s="44">
        <v>604.01599999999996</v>
      </c>
      <c r="K11" s="44">
        <v>546.81712000000005</v>
      </c>
      <c r="L11" s="44">
        <v>156.08385000000001</v>
      </c>
      <c r="M11" s="44">
        <v>2739.68343</v>
      </c>
      <c r="N11" s="126">
        <v>7046.1283299999996</v>
      </c>
    </row>
    <row r="12" spans="1:14">
      <c r="B12" s="2" t="s">
        <v>40</v>
      </c>
      <c r="C12" s="44">
        <v>4814.4986799999997</v>
      </c>
      <c r="D12" s="44">
        <v>20019.390749999999</v>
      </c>
      <c r="E12" s="44">
        <v>6462.5938699999997</v>
      </c>
      <c r="F12" s="44">
        <v>7624.2129199999999</v>
      </c>
      <c r="G12" s="44">
        <v>3837.9632200000001</v>
      </c>
      <c r="H12" s="44">
        <v>431.31468999999998</v>
      </c>
      <c r="I12" s="44">
        <v>735.28372999999999</v>
      </c>
      <c r="J12" s="44">
        <v>119.01768</v>
      </c>
      <c r="K12" s="44">
        <v>1769.92091</v>
      </c>
      <c r="L12" s="44">
        <v>1322.98315</v>
      </c>
      <c r="M12" s="44">
        <v>832.93571999999995</v>
      </c>
      <c r="N12" s="126">
        <v>47970.115319999997</v>
      </c>
    </row>
    <row r="13" spans="1:14">
      <c r="B13" s="2" t="s">
        <v>41</v>
      </c>
      <c r="C13" s="44">
        <v>2322.97093</v>
      </c>
      <c r="D13" s="44">
        <v>24314.589769999999</v>
      </c>
      <c r="E13" s="44">
        <v>2159.2004999999999</v>
      </c>
      <c r="F13" s="44">
        <v>449.36964</v>
      </c>
      <c r="G13" s="44">
        <v>1767.5152399999999</v>
      </c>
      <c r="H13" s="44">
        <v>69.9114</v>
      </c>
      <c r="I13" s="44">
        <v>38.721730000000001</v>
      </c>
      <c r="J13" s="44">
        <v>0</v>
      </c>
      <c r="K13" s="44">
        <v>272.52305999999999</v>
      </c>
      <c r="L13" s="44">
        <v>22.325420000000001</v>
      </c>
      <c r="M13" s="44">
        <v>200.26213999999999</v>
      </c>
      <c r="N13" s="126">
        <v>31617.38983</v>
      </c>
    </row>
    <row r="14" spans="1:14">
      <c r="A14" s="6"/>
      <c r="C14" s="44"/>
      <c r="D14" s="44"/>
      <c r="E14" s="44"/>
      <c r="F14" s="44"/>
      <c r="G14" s="44"/>
      <c r="H14" s="44"/>
      <c r="I14" s="44"/>
      <c r="J14" s="44"/>
      <c r="K14" s="44"/>
      <c r="L14" s="44"/>
      <c r="M14" s="44"/>
      <c r="N14" s="128"/>
    </row>
    <row r="15" spans="1:14">
      <c r="A15" s="6" t="s">
        <v>42</v>
      </c>
      <c r="C15" s="44"/>
      <c r="D15" s="44"/>
      <c r="E15" s="44"/>
      <c r="F15" s="44"/>
      <c r="G15" s="44"/>
      <c r="H15" s="44"/>
      <c r="I15" s="44"/>
      <c r="J15" s="44"/>
      <c r="K15" s="44"/>
      <c r="L15" s="44"/>
      <c r="M15" s="44"/>
      <c r="N15" s="128"/>
    </row>
    <row r="16" spans="1:14" s="9" customFormat="1" ht="18" customHeight="1">
      <c r="B16" s="10" t="s">
        <v>39</v>
      </c>
      <c r="C16" s="120">
        <v>105197.47388000001</v>
      </c>
      <c r="D16" s="120">
        <v>358805.92419000005</v>
      </c>
      <c r="E16" s="120">
        <v>109534.76989</v>
      </c>
      <c r="F16" s="120">
        <v>17704.54809</v>
      </c>
      <c r="G16" s="120">
        <v>251616.94004100002</v>
      </c>
      <c r="H16" s="120">
        <v>88471.987131000002</v>
      </c>
      <c r="I16" s="120">
        <v>226021.216304</v>
      </c>
      <c r="J16" s="120">
        <v>15414.7907</v>
      </c>
      <c r="K16" s="120">
        <v>107185.71754</v>
      </c>
      <c r="L16" s="120">
        <v>25606.046900000001</v>
      </c>
      <c r="M16" s="120">
        <v>174157.55733000001</v>
      </c>
      <c r="N16" s="153">
        <v>1479716.971996</v>
      </c>
    </row>
    <row r="17" spans="1:14" ht="25.5">
      <c r="B17" s="13" t="s">
        <v>43</v>
      </c>
      <c r="C17" s="44">
        <v>39790.683089999999</v>
      </c>
      <c r="D17" s="44">
        <v>140343.87181000001</v>
      </c>
      <c r="E17" s="44">
        <v>42761.355029999999</v>
      </c>
      <c r="F17" s="44">
        <v>3773.5788899999998</v>
      </c>
      <c r="G17" s="44">
        <v>109972.22507</v>
      </c>
      <c r="H17" s="44">
        <v>29352.374239000001</v>
      </c>
      <c r="I17" s="44">
        <v>58596.889863999997</v>
      </c>
      <c r="J17" s="44">
        <v>4890.4740000000002</v>
      </c>
      <c r="K17" s="44">
        <v>57437.256591999998</v>
      </c>
      <c r="L17" s="44">
        <v>9017.8578400000006</v>
      </c>
      <c r="M17" s="44">
        <v>83882.215735000005</v>
      </c>
      <c r="N17" s="129">
        <v>579818.78216000006</v>
      </c>
    </row>
    <row r="18" spans="1:14" ht="25.5">
      <c r="B18" s="13" t="s">
        <v>44</v>
      </c>
      <c r="C18" s="44">
        <v>21023.90798</v>
      </c>
      <c r="D18" s="44">
        <v>75212.858479999995</v>
      </c>
      <c r="E18" s="44">
        <v>32090.19399</v>
      </c>
      <c r="F18" s="44">
        <v>8335.8467999999993</v>
      </c>
      <c r="G18" s="44">
        <v>51362.289830000002</v>
      </c>
      <c r="H18" s="44">
        <v>25584.074720000001</v>
      </c>
      <c r="I18" s="44">
        <v>43594.982340000002</v>
      </c>
      <c r="J18" s="44">
        <v>6799.0698499999999</v>
      </c>
      <c r="K18" s="44">
        <v>17385.483609999999</v>
      </c>
      <c r="L18" s="44">
        <v>11315.561439999999</v>
      </c>
      <c r="M18" s="44">
        <v>31759.786759999999</v>
      </c>
      <c r="N18" s="129">
        <v>324464.05579999997</v>
      </c>
    </row>
    <row r="19" spans="1:14" ht="25.5">
      <c r="B19" s="88" t="s">
        <v>80</v>
      </c>
      <c r="C19" s="44">
        <v>44382.882810000003</v>
      </c>
      <c r="D19" s="44">
        <v>143249.19390000001</v>
      </c>
      <c r="E19" s="44">
        <v>34683.220869999997</v>
      </c>
      <c r="F19" s="44">
        <v>5595.1224000000002</v>
      </c>
      <c r="G19" s="44">
        <v>90282.425141</v>
      </c>
      <c r="H19" s="44">
        <v>33535.538172</v>
      </c>
      <c r="I19" s="44">
        <v>123829.3441</v>
      </c>
      <c r="J19" s="44">
        <v>3725.24685</v>
      </c>
      <c r="K19" s="44">
        <v>32362.977338000001</v>
      </c>
      <c r="L19" s="44">
        <v>5272.6276200000002</v>
      </c>
      <c r="M19" s="44">
        <v>58515.554835000003</v>
      </c>
      <c r="N19" s="129">
        <v>575434.134036</v>
      </c>
    </row>
    <row r="20" spans="1:14">
      <c r="A20" s="6"/>
      <c r="C20" s="44"/>
      <c r="D20" s="44"/>
      <c r="E20" s="44"/>
      <c r="F20" s="44"/>
      <c r="G20" s="44"/>
      <c r="H20" s="44"/>
      <c r="I20" s="44"/>
      <c r="J20" s="44"/>
      <c r="K20" s="44"/>
      <c r="L20" s="44"/>
      <c r="M20" s="44"/>
      <c r="N20" s="128"/>
    </row>
    <row r="21" spans="1:14">
      <c r="A21" s="6" t="s">
        <v>45</v>
      </c>
      <c r="C21" s="44"/>
      <c r="D21" s="44"/>
      <c r="E21" s="44"/>
      <c r="F21" s="44"/>
      <c r="G21" s="44"/>
      <c r="H21" s="44"/>
      <c r="I21" s="44"/>
      <c r="J21" s="44"/>
      <c r="K21" s="44"/>
      <c r="L21" s="44"/>
      <c r="M21" s="44"/>
      <c r="N21" s="128"/>
    </row>
    <row r="22" spans="1:14" s="9" customFormat="1" ht="18" customHeight="1">
      <c r="B22" s="10" t="s">
        <v>39</v>
      </c>
      <c r="C22" s="120">
        <v>40535.476249999992</v>
      </c>
      <c r="D22" s="120">
        <v>127809.05502000001</v>
      </c>
      <c r="E22" s="120">
        <v>33331.181060000003</v>
      </c>
      <c r="F22" s="120">
        <v>9555.7516400000004</v>
      </c>
      <c r="G22" s="120">
        <v>210306.03949</v>
      </c>
      <c r="H22" s="120">
        <v>14186.668089999999</v>
      </c>
      <c r="I22" s="120">
        <v>30495.218689999998</v>
      </c>
      <c r="J22" s="120">
        <v>4930.2139900000002</v>
      </c>
      <c r="K22" s="120">
        <v>59453.288499999995</v>
      </c>
      <c r="L22" s="120">
        <v>32249.720329999996</v>
      </c>
      <c r="M22" s="120">
        <v>46764.108200000002</v>
      </c>
      <c r="N22" s="153">
        <v>609616.72126000014</v>
      </c>
    </row>
    <row r="23" spans="1:14">
      <c r="B23" s="2" t="s">
        <v>46</v>
      </c>
      <c r="C23" s="44">
        <v>17282.478299999999</v>
      </c>
      <c r="D23" s="44">
        <v>45566.480250000001</v>
      </c>
      <c r="E23" s="44">
        <v>7977.2583199999999</v>
      </c>
      <c r="F23" s="44">
        <v>1003.65307</v>
      </c>
      <c r="G23" s="44">
        <v>152859.66613</v>
      </c>
      <c r="H23" s="44">
        <v>7150.9464699999999</v>
      </c>
      <c r="I23" s="44">
        <v>16648.440549999999</v>
      </c>
      <c r="J23" s="44">
        <v>3627.4101000000001</v>
      </c>
      <c r="K23" s="44">
        <v>39208.497719999999</v>
      </c>
      <c r="L23" s="44">
        <v>21494.421719999998</v>
      </c>
      <c r="M23" s="44">
        <v>30719.326990000001</v>
      </c>
      <c r="N23" s="126">
        <v>343538.57961999997</v>
      </c>
    </row>
    <row r="24" spans="1:14">
      <c r="B24" s="2" t="s">
        <v>47</v>
      </c>
      <c r="C24" s="44">
        <v>21177.817940000001</v>
      </c>
      <c r="D24" s="44">
        <v>76330.697</v>
      </c>
      <c r="E24" s="44">
        <v>24121.928650000002</v>
      </c>
      <c r="F24" s="44">
        <v>8348.6985100000002</v>
      </c>
      <c r="G24" s="44">
        <v>49062.15148</v>
      </c>
      <c r="H24" s="44">
        <v>3574.5866000000001</v>
      </c>
      <c r="I24" s="44">
        <v>7457.4591600000003</v>
      </c>
      <c r="J24" s="44">
        <v>1143.7476200000001</v>
      </c>
      <c r="K24" s="44">
        <v>17204.285779999998</v>
      </c>
      <c r="L24" s="44">
        <v>9501.2409399999997</v>
      </c>
      <c r="M24" s="44">
        <v>13241.65403</v>
      </c>
      <c r="N24" s="126">
        <v>231164.26771000001</v>
      </c>
    </row>
    <row r="25" spans="1:14">
      <c r="B25" s="2" t="s">
        <v>48</v>
      </c>
      <c r="C25" s="44">
        <v>2075.18001</v>
      </c>
      <c r="D25" s="44">
        <v>5911.8777700000001</v>
      </c>
      <c r="E25" s="44">
        <v>1231.9940899999999</v>
      </c>
      <c r="F25" s="44">
        <v>203.40006</v>
      </c>
      <c r="G25" s="44">
        <v>8384.2218799999991</v>
      </c>
      <c r="H25" s="44">
        <v>3461.1350200000002</v>
      </c>
      <c r="I25" s="44">
        <v>6389.31898</v>
      </c>
      <c r="J25" s="44">
        <v>159.05627000000001</v>
      </c>
      <c r="K25" s="44">
        <v>3040.5050000000001</v>
      </c>
      <c r="L25" s="44">
        <v>1254.0576699999999</v>
      </c>
      <c r="M25" s="44">
        <v>2803.12718</v>
      </c>
      <c r="N25" s="126">
        <v>34913.873930000002</v>
      </c>
    </row>
    <row r="26" spans="1:14">
      <c r="A26" s="6"/>
      <c r="C26" s="60"/>
      <c r="D26" s="60"/>
      <c r="E26" s="60"/>
      <c r="F26" s="60"/>
      <c r="G26" s="60"/>
      <c r="H26" s="60"/>
      <c r="I26" s="60"/>
      <c r="J26" s="11"/>
      <c r="N26" s="128"/>
    </row>
    <row r="27" spans="1:14" ht="15.75">
      <c r="A27" s="6" t="s">
        <v>49</v>
      </c>
      <c r="B27" s="11"/>
      <c r="C27" s="154">
        <v>203734.79785999999</v>
      </c>
      <c r="D27" s="154">
        <v>768743.6621800001</v>
      </c>
      <c r="E27" s="154">
        <v>212624.98689999999</v>
      </c>
      <c r="F27" s="154">
        <v>46587.718659999999</v>
      </c>
      <c r="G27" s="154">
        <v>589842.70357100002</v>
      </c>
      <c r="H27" s="154">
        <v>145095.22273099999</v>
      </c>
      <c r="I27" s="154">
        <v>347606.90904400003</v>
      </c>
      <c r="J27" s="154">
        <v>27346.115750000001</v>
      </c>
      <c r="K27" s="154">
        <v>223057.91130000001</v>
      </c>
      <c r="L27" s="154">
        <v>72854.462390000001</v>
      </c>
      <c r="M27" s="154">
        <v>293441.36454000004</v>
      </c>
      <c r="N27" s="153">
        <v>2930935.8549259999</v>
      </c>
    </row>
    <row r="28" spans="1:14">
      <c r="A28" s="6"/>
      <c r="B28" s="11"/>
      <c r="C28" s="11"/>
      <c r="D28" s="11"/>
      <c r="E28" s="11"/>
      <c r="F28" s="11"/>
      <c r="G28" s="11"/>
      <c r="H28" s="11"/>
      <c r="I28" s="11"/>
      <c r="J28" s="11"/>
      <c r="N28" s="124"/>
    </row>
    <row r="29" spans="1:14">
      <c r="A29" s="4" t="s">
        <v>34</v>
      </c>
    </row>
    <row r="32" spans="1:14">
      <c r="A32" s="4" t="s">
        <v>168</v>
      </c>
    </row>
    <row r="33" spans="1:1">
      <c r="A33" s="4" t="s">
        <v>88</v>
      </c>
    </row>
    <row r="34" spans="1:1">
      <c r="A34" s="4" t="s">
        <v>225</v>
      </c>
    </row>
  </sheetData>
  <phoneticPr fontId="3" type="noConversion"/>
  <hyperlinks>
    <hyperlink ref="H1" location="Contenu!A1" display="retour" xr:uid="{00000000-0004-0000-0700-000000000000}"/>
  </hyperlinks>
  <pageMargins left="0.78740157480314965" right="0.78740157480314965" top="0.98425196850393704" bottom="0.98425196850393704" header="0.51181102362204722" footer="0.51181102362204722"/>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39997558519241921"/>
    <pageSetUpPr fitToPage="1"/>
  </sheetPr>
  <dimension ref="A1:N34"/>
  <sheetViews>
    <sheetView zoomScale="53" zoomScaleNormal="53" workbookViewId="0">
      <selection activeCell="I54" sqref="I54"/>
    </sheetView>
  </sheetViews>
  <sheetFormatPr baseColWidth="10" defaultColWidth="11.42578125" defaultRowHeight="12.75"/>
  <cols>
    <col min="1" max="1" width="2.28515625" style="2" customWidth="1"/>
    <col min="2" max="2" width="55.28515625" style="2" customWidth="1"/>
    <col min="3" max="14" width="17.7109375" style="2" customWidth="1"/>
    <col min="15" max="16384" width="11.42578125" style="2"/>
  </cols>
  <sheetData>
    <row r="1" spans="1:14">
      <c r="A1" s="6" t="s">
        <v>228</v>
      </c>
      <c r="F1" s="3"/>
      <c r="H1" s="26" t="s">
        <v>52</v>
      </c>
      <c r="I1" s="26"/>
    </row>
    <row r="3" spans="1:14">
      <c r="B3" s="47" t="s">
        <v>12</v>
      </c>
      <c r="N3" s="124"/>
    </row>
    <row r="4" spans="1:14" ht="38.25">
      <c r="A4" s="7"/>
      <c r="B4" s="8"/>
      <c r="C4" s="7" t="s">
        <v>149</v>
      </c>
      <c r="D4" s="7" t="s">
        <v>157</v>
      </c>
      <c r="E4" s="7" t="s">
        <v>150</v>
      </c>
      <c r="F4" s="7" t="s">
        <v>151</v>
      </c>
      <c r="G4" s="7" t="s">
        <v>152</v>
      </c>
      <c r="H4" s="7" t="s">
        <v>155</v>
      </c>
      <c r="I4" s="7" t="s">
        <v>156</v>
      </c>
      <c r="J4" s="7" t="s">
        <v>153</v>
      </c>
      <c r="K4" s="7" t="s">
        <v>9</v>
      </c>
      <c r="L4" s="7" t="s">
        <v>154</v>
      </c>
      <c r="M4" s="7" t="s">
        <v>11</v>
      </c>
      <c r="N4" s="125" t="s">
        <v>14</v>
      </c>
    </row>
    <row r="5" spans="1:14">
      <c r="C5" s="57"/>
      <c r="D5" s="57"/>
      <c r="E5" s="57"/>
      <c r="F5" s="57"/>
      <c r="G5" s="57"/>
      <c r="H5" s="57"/>
      <c r="I5" s="57"/>
      <c r="J5" s="6"/>
      <c r="N5" s="124"/>
    </row>
    <row r="6" spans="1:14">
      <c r="A6" s="6" t="s">
        <v>32</v>
      </c>
      <c r="C6" s="57"/>
      <c r="D6" s="57"/>
      <c r="E6" s="57"/>
      <c r="F6" s="57"/>
      <c r="G6" s="57"/>
      <c r="H6" s="57"/>
      <c r="I6" s="57"/>
      <c r="J6" s="6"/>
      <c r="N6" s="124"/>
    </row>
    <row r="7" spans="1:14" s="9" customFormat="1" ht="18" customHeight="1">
      <c r="B7" s="10" t="s">
        <v>39</v>
      </c>
      <c r="C7" s="121">
        <v>28.469288672942852</v>
      </c>
      <c r="D7" s="121">
        <v>36.699968643636112</v>
      </c>
      <c r="E7" s="121">
        <v>32.808484537524507</v>
      </c>
      <c r="F7" s="121">
        <v>41.486081495109637</v>
      </c>
      <c r="G7" s="121">
        <v>21.687091027074501</v>
      </c>
      <c r="H7" s="121">
        <v>29.247391272609633</v>
      </c>
      <c r="I7" s="121">
        <v>26.205024031461289</v>
      </c>
      <c r="J7" s="121">
        <v>25.601848262490439</v>
      </c>
      <c r="K7" s="121">
        <v>25.293389026726711</v>
      </c>
      <c r="L7" s="121">
        <v>20.58720175534329</v>
      </c>
      <c r="M7" s="121">
        <v>24.713522963499777</v>
      </c>
      <c r="N7" s="155">
        <v>28.714451742624323</v>
      </c>
    </row>
    <row r="8" spans="1:14">
      <c r="B8" s="18" t="s">
        <v>180</v>
      </c>
      <c r="C8" s="122">
        <v>20.100593835786871</v>
      </c>
      <c r="D8" s="122">
        <v>19.385867146844252</v>
      </c>
      <c r="E8" s="122">
        <v>20.073218581818523</v>
      </c>
      <c r="F8" s="122">
        <v>21.176853736928614</v>
      </c>
      <c r="G8" s="122">
        <v>17.165711934217786</v>
      </c>
      <c r="H8" s="122">
        <v>23.611389448372563</v>
      </c>
      <c r="I8" s="122">
        <v>23.786958126753959</v>
      </c>
      <c r="J8" s="122">
        <v>21.902130506413876</v>
      </c>
      <c r="K8" s="122">
        <v>19.771715216451057</v>
      </c>
      <c r="L8" s="122">
        <v>16.231793897120543</v>
      </c>
      <c r="M8" s="122">
        <v>20.8552495303224</v>
      </c>
      <c r="N8" s="131">
        <v>19.919784290357342</v>
      </c>
    </row>
    <row r="9" spans="1:14">
      <c r="B9" s="18" t="s">
        <v>194</v>
      </c>
      <c r="C9" s="122">
        <v>3.9856292225444379</v>
      </c>
      <c r="D9" s="122">
        <v>10.070970042270378</v>
      </c>
      <c r="E9" s="122">
        <v>6.155341228148008</v>
      </c>
      <c r="F9" s="122">
        <v>1.4179672862307098</v>
      </c>
      <c r="G9" s="122">
        <v>2.3242861710418286</v>
      </c>
      <c r="H9" s="122">
        <v>0.56013968944158543</v>
      </c>
      <c r="I9" s="122">
        <v>1.7784183338017297E-2</v>
      </c>
      <c r="J9" s="122">
        <v>0.32854644082313589</v>
      </c>
      <c r="K9" s="122">
        <v>0.22547497960006224</v>
      </c>
      <c r="L9" s="122">
        <v>1.0877978698924278</v>
      </c>
      <c r="M9" s="122">
        <v>0.36425500258819093</v>
      </c>
      <c r="N9" s="131">
        <v>3.96893045047337</v>
      </c>
    </row>
    <row r="10" spans="1:14">
      <c r="B10" s="18" t="s">
        <v>119</v>
      </c>
      <c r="C10" s="122">
        <v>0.81357842028488903</v>
      </c>
      <c r="D10" s="122">
        <v>1.364807424915504</v>
      </c>
      <c r="E10" s="122">
        <v>2.4848666692616268</v>
      </c>
      <c r="F10" s="122">
        <v>1.5499992074520699</v>
      </c>
      <c r="G10" s="122">
        <v>1.1062449650552582</v>
      </c>
      <c r="H10" s="122">
        <v>4.3213534477454445</v>
      </c>
      <c r="I10" s="122">
        <v>2.0347894894990972</v>
      </c>
      <c r="J10" s="122">
        <v>0.72716261357885892</v>
      </c>
      <c r="K10" s="122">
        <v>4.1353966538285256</v>
      </c>
      <c r="L10" s="122">
        <v>1.2067994754988129</v>
      </c>
      <c r="M10" s="122">
        <v>2.2082824213137431</v>
      </c>
      <c r="N10" s="131">
        <v>1.8699018089354849</v>
      </c>
    </row>
    <row r="11" spans="1:14">
      <c r="B11" s="18" t="s">
        <v>187</v>
      </c>
      <c r="C11" s="122">
        <v>6.6173236686175987E-2</v>
      </c>
      <c r="D11" s="122">
        <v>0.11125462778771392</v>
      </c>
      <c r="E11" s="122">
        <v>4.0128063612828377E-2</v>
      </c>
      <c r="F11" s="122">
        <v>1.1409552029779516E-2</v>
      </c>
      <c r="G11" s="122">
        <v>0.14051349876539337</v>
      </c>
      <c r="H11" s="122">
        <v>0.40906237905597892</v>
      </c>
      <c r="I11" s="122">
        <v>0.14282535159194917</v>
      </c>
      <c r="J11" s="122">
        <v>2.2087816987317472</v>
      </c>
      <c r="K11" s="122">
        <v>0.24514580846431516</v>
      </c>
      <c r="L11" s="122">
        <v>0.21424061736185987</v>
      </c>
      <c r="M11" s="122">
        <v>0.93363913921772401</v>
      </c>
      <c r="N11" s="131">
        <v>0.24040540901492705</v>
      </c>
    </row>
    <row r="12" spans="1:14">
      <c r="B12" s="2" t="s">
        <v>40</v>
      </c>
      <c r="C12" s="122">
        <v>2.3631204539287238</v>
      </c>
      <c r="D12" s="122">
        <v>2.6041698598501735</v>
      </c>
      <c r="E12" s="122">
        <v>3.0394329303542453</v>
      </c>
      <c r="F12" s="122">
        <v>16.365284970577694</v>
      </c>
      <c r="G12" s="122">
        <v>0.6506757135019845</v>
      </c>
      <c r="H12" s="122">
        <v>0.29726319163494308</v>
      </c>
      <c r="I12" s="122">
        <v>0.21152736348716469</v>
      </c>
      <c r="J12" s="122">
        <v>0.43522700294282196</v>
      </c>
      <c r="K12" s="122">
        <v>0.79348044625933878</v>
      </c>
      <c r="L12" s="122">
        <v>1.8159260347264501</v>
      </c>
      <c r="M12" s="122">
        <v>0.28385082018198549</v>
      </c>
      <c r="N12" s="131">
        <v>1.6366825374010494</v>
      </c>
    </row>
    <row r="13" spans="1:14">
      <c r="B13" s="2" t="s">
        <v>41</v>
      </c>
      <c r="C13" s="122">
        <v>1.1401935037117572</v>
      </c>
      <c r="D13" s="122">
        <v>3.162899541968097</v>
      </c>
      <c r="E13" s="122">
        <v>1.0154970643292724</v>
      </c>
      <c r="F13" s="122">
        <v>0.9645667418907693</v>
      </c>
      <c r="G13" s="122">
        <v>0.29965874449224955</v>
      </c>
      <c r="H13" s="122">
        <v>4.8183116359118587E-2</v>
      </c>
      <c r="I13" s="122">
        <v>1.113951679110573E-2</v>
      </c>
      <c r="J13" s="122">
        <v>0</v>
      </c>
      <c r="K13" s="122">
        <v>0.12217592212341315</v>
      </c>
      <c r="L13" s="122">
        <v>3.0643860743201898E-2</v>
      </c>
      <c r="M13" s="122">
        <v>6.8246049875733017E-2</v>
      </c>
      <c r="N13" s="131">
        <v>1.078747246442153</v>
      </c>
    </row>
    <row r="14" spans="1:14">
      <c r="A14" s="6"/>
      <c r="C14" s="122"/>
      <c r="D14" s="122"/>
      <c r="E14" s="122"/>
      <c r="F14" s="122"/>
      <c r="G14" s="122"/>
      <c r="H14" s="122"/>
      <c r="I14" s="122"/>
      <c r="J14" s="122"/>
      <c r="K14" s="122"/>
      <c r="L14" s="122"/>
      <c r="M14" s="122"/>
      <c r="N14" s="131"/>
    </row>
    <row r="15" spans="1:14">
      <c r="A15" s="6" t="s">
        <v>42</v>
      </c>
      <c r="C15" s="122"/>
      <c r="D15" s="122"/>
      <c r="E15" s="122"/>
      <c r="F15" s="122"/>
      <c r="G15" s="122"/>
      <c r="H15" s="122"/>
      <c r="I15" s="122"/>
      <c r="J15" s="122"/>
      <c r="K15" s="122"/>
      <c r="L15" s="122"/>
      <c r="M15" s="122"/>
      <c r="N15" s="131"/>
    </row>
    <row r="16" spans="1:14" s="9" customFormat="1" ht="18" customHeight="1">
      <c r="B16" s="10" t="s">
        <v>39</v>
      </c>
      <c r="C16" s="121">
        <v>51.63451456745662</v>
      </c>
      <c r="D16" s="121">
        <v>46.674326156068673</v>
      </c>
      <c r="E16" s="121">
        <v>51.51547402164708</v>
      </c>
      <c r="F16" s="121">
        <v>38.002607981749151</v>
      </c>
      <c r="G16" s="121">
        <v>42.658311871567058</v>
      </c>
      <c r="H16" s="121">
        <v>60.975120659226029</v>
      </c>
      <c r="I16" s="121">
        <v>65.022072468470498</v>
      </c>
      <c r="J16" s="121">
        <v>56.369214702823008</v>
      </c>
      <c r="K16" s="121">
        <v>48.052865247106794</v>
      </c>
      <c r="L16" s="121">
        <v>35.146847646651068</v>
      </c>
      <c r="M16" s="121">
        <v>59.35003662588953</v>
      </c>
      <c r="N16" s="155">
        <v>50.486160231349032</v>
      </c>
    </row>
    <row r="17" spans="1:14" ht="25.5">
      <c r="B17" s="13" t="s">
        <v>43</v>
      </c>
      <c r="C17" s="122">
        <v>19.53062682858079</v>
      </c>
      <c r="D17" s="122">
        <v>18.256263916636847</v>
      </c>
      <c r="E17" s="122">
        <v>20.111161747001617</v>
      </c>
      <c r="F17" s="122">
        <v>8.0999435012901309</v>
      </c>
      <c r="G17" s="122">
        <v>18.644330836714762</v>
      </c>
      <c r="H17" s="122">
        <v>20.229731680014016</v>
      </c>
      <c r="I17" s="122">
        <v>16.857228190646467</v>
      </c>
      <c r="J17" s="122">
        <v>17.883614787229881</v>
      </c>
      <c r="K17" s="122">
        <v>25.749930256788879</v>
      </c>
      <c r="L17" s="122">
        <v>12.377907329445604</v>
      </c>
      <c r="M17" s="122">
        <v>28.585682140108005</v>
      </c>
      <c r="N17" s="131">
        <v>19.782718246307006</v>
      </c>
    </row>
    <row r="18" spans="1:14" ht="25.5">
      <c r="B18" s="13" t="s">
        <v>44</v>
      </c>
      <c r="C18" s="122">
        <v>10.319252381444899</v>
      </c>
      <c r="D18" s="122">
        <v>9.7838671302618199</v>
      </c>
      <c r="E18" s="122">
        <v>15.092390813452417</v>
      </c>
      <c r="F18" s="122">
        <v>17.892798874389012</v>
      </c>
      <c r="G18" s="122">
        <v>8.7077943863753262</v>
      </c>
      <c r="H18" s="122">
        <v>17.632609977402026</v>
      </c>
      <c r="I18" s="122">
        <v>12.541460254600912</v>
      </c>
      <c r="J18" s="122">
        <v>24.863018617186974</v>
      </c>
      <c r="K18" s="122">
        <v>7.7941569113939773</v>
      </c>
      <c r="L18" s="122">
        <v>15.531734184553084</v>
      </c>
      <c r="M18" s="122">
        <v>10.823213969777839</v>
      </c>
      <c r="N18" s="131">
        <v>11.070322649834724</v>
      </c>
    </row>
    <row r="19" spans="1:14" ht="25.5">
      <c r="B19" s="88" t="s">
        <v>80</v>
      </c>
      <c r="C19" s="122">
        <v>21.784635357430933</v>
      </c>
      <c r="D19" s="122">
        <v>18.634195109170012</v>
      </c>
      <c r="E19" s="122">
        <v>16.311921461193045</v>
      </c>
      <c r="F19" s="122">
        <v>12.009865606070012</v>
      </c>
      <c r="G19" s="122">
        <v>15.306186648476972</v>
      </c>
      <c r="H19" s="122">
        <v>23.11277900180999</v>
      </c>
      <c r="I19" s="122">
        <v>35.623384023223117</v>
      </c>
      <c r="J19" s="122">
        <v>13.622581298406155</v>
      </c>
      <c r="K19" s="122">
        <v>14.508778078923937</v>
      </c>
      <c r="L19" s="122">
        <v>7.2372061326523784</v>
      </c>
      <c r="M19" s="122">
        <v>19.941140516003681</v>
      </c>
      <c r="N19" s="131">
        <v>19.633119335207304</v>
      </c>
    </row>
    <row r="20" spans="1:14">
      <c r="A20" s="6"/>
      <c r="C20" s="122"/>
      <c r="D20" s="122"/>
      <c r="E20" s="122"/>
      <c r="F20" s="122"/>
      <c r="G20" s="122"/>
      <c r="H20" s="122"/>
      <c r="I20" s="122"/>
      <c r="J20" s="122"/>
      <c r="K20" s="122"/>
      <c r="L20" s="122"/>
      <c r="M20" s="122"/>
      <c r="N20" s="131"/>
    </row>
    <row r="21" spans="1:14">
      <c r="A21" s="6" t="s">
        <v>45</v>
      </c>
      <c r="C21" s="122"/>
      <c r="D21" s="122"/>
      <c r="E21" s="122"/>
      <c r="F21" s="122"/>
      <c r="G21" s="122"/>
      <c r="H21" s="122"/>
      <c r="I21" s="122"/>
      <c r="J21" s="122"/>
      <c r="K21" s="122"/>
      <c r="L21" s="122"/>
      <c r="M21" s="122"/>
      <c r="N21" s="131"/>
    </row>
    <row r="22" spans="1:14" s="9" customFormat="1" ht="18" customHeight="1">
      <c r="B22" s="10" t="s">
        <v>39</v>
      </c>
      <c r="C22" s="121">
        <v>19.896196759600528</v>
      </c>
      <c r="D22" s="121">
        <v>16.625705200295194</v>
      </c>
      <c r="E22" s="121">
        <v>15.676041440828421</v>
      </c>
      <c r="F22" s="121">
        <v>20.511310523141209</v>
      </c>
      <c r="G22" s="121">
        <v>35.654597101358441</v>
      </c>
      <c r="H22" s="121">
        <v>9.7774880681643417</v>
      </c>
      <c r="I22" s="121">
        <v>8.7729035000682103</v>
      </c>
      <c r="J22" s="121">
        <v>18.028937034686546</v>
      </c>
      <c r="K22" s="121">
        <v>26.653745726166495</v>
      </c>
      <c r="L22" s="121">
        <v>44.265950598005638</v>
      </c>
      <c r="M22" s="121">
        <v>15.936440410610691</v>
      </c>
      <c r="N22" s="155">
        <v>20.799388026026637</v>
      </c>
    </row>
    <row r="23" spans="1:14">
      <c r="B23" s="2" t="s">
        <v>46</v>
      </c>
      <c r="C23" s="122">
        <v>8.4828308573363902</v>
      </c>
      <c r="D23" s="122">
        <v>5.927395891731031</v>
      </c>
      <c r="E23" s="122">
        <v>3.7517972070478232</v>
      </c>
      <c r="F23" s="122">
        <v>2.1543297222272701</v>
      </c>
      <c r="G23" s="122">
        <v>25.915327121038146</v>
      </c>
      <c r="H23" s="122">
        <v>4.928450665296908</v>
      </c>
      <c r="I23" s="122">
        <v>4.7894446620140805</v>
      </c>
      <c r="J23" s="122">
        <v>13.264809281003648</v>
      </c>
      <c r="K23" s="122">
        <v>17.577721180786472</v>
      </c>
      <c r="L23" s="122">
        <v>29.503232904166378</v>
      </c>
      <c r="M23" s="122">
        <v>10.468642360001205</v>
      </c>
      <c r="N23" s="131">
        <v>11.721122420424775</v>
      </c>
    </row>
    <row r="24" spans="1:14">
      <c r="B24" s="2" t="s">
        <v>47</v>
      </c>
      <c r="C24" s="122">
        <v>10.394796648608216</v>
      </c>
      <c r="D24" s="122">
        <v>9.9292782178576573</v>
      </c>
      <c r="E24" s="122">
        <v>11.344823109310678</v>
      </c>
      <c r="F24" s="122">
        <v>17.920384921462475</v>
      </c>
      <c r="G24" s="122">
        <v>8.317836464360763</v>
      </c>
      <c r="H24" s="122">
        <v>2.4636142615302523</v>
      </c>
      <c r="I24" s="122">
        <v>2.145371385312723</v>
      </c>
      <c r="J24" s="122">
        <v>4.1824865748986673</v>
      </c>
      <c r="K24" s="122">
        <v>7.712923374800738</v>
      </c>
      <c r="L24" s="122">
        <v>13.041398739775945</v>
      </c>
      <c r="M24" s="122">
        <v>4.5125383228631293</v>
      </c>
      <c r="N24" s="131">
        <v>7.8870462934725829</v>
      </c>
    </row>
    <row r="25" spans="1:14">
      <c r="B25" s="2" t="s">
        <v>48</v>
      </c>
      <c r="C25" s="122">
        <v>1.0185692536559205</v>
      </c>
      <c r="D25" s="122">
        <v>0.76903109070650699</v>
      </c>
      <c r="E25" s="122">
        <v>0.57942112446992</v>
      </c>
      <c r="F25" s="122">
        <v>0.43659587945146228</v>
      </c>
      <c r="G25" s="122">
        <v>1.4214335159595275</v>
      </c>
      <c r="H25" s="122">
        <v>2.3854231413371818</v>
      </c>
      <c r="I25" s="122">
        <v>1.8380874527414073</v>
      </c>
      <c r="J25" s="122">
        <v>0.58164117878423016</v>
      </c>
      <c r="K25" s="122">
        <v>1.3631011705792835</v>
      </c>
      <c r="L25" s="122">
        <v>1.721318954063316</v>
      </c>
      <c r="M25" s="122">
        <v>0.95525972774635726</v>
      </c>
      <c r="N25" s="131">
        <v>1.1912193121292824</v>
      </c>
    </row>
    <row r="26" spans="1:14">
      <c r="A26" s="6"/>
      <c r="C26" s="123"/>
      <c r="D26" s="123"/>
      <c r="E26" s="123"/>
      <c r="F26" s="123"/>
      <c r="G26" s="123"/>
      <c r="H26" s="123"/>
      <c r="I26" s="123"/>
      <c r="J26" s="123"/>
      <c r="K26" s="123"/>
      <c r="L26" s="123"/>
      <c r="M26" s="123"/>
      <c r="N26" s="127"/>
    </row>
    <row r="27" spans="1:14">
      <c r="A27" s="6" t="s">
        <v>49</v>
      </c>
      <c r="B27" s="11"/>
      <c r="C27" s="121">
        <v>100</v>
      </c>
      <c r="D27" s="121">
        <v>99.999999999999972</v>
      </c>
      <c r="E27" s="121">
        <v>100</v>
      </c>
      <c r="F27" s="121">
        <v>99.999999999999986</v>
      </c>
      <c r="G27" s="121">
        <v>100</v>
      </c>
      <c r="H27" s="121">
        <v>100.00000000000001</v>
      </c>
      <c r="I27" s="121">
        <v>100</v>
      </c>
      <c r="J27" s="121">
        <v>100</v>
      </c>
      <c r="K27" s="121">
        <v>100</v>
      </c>
      <c r="L27" s="121">
        <v>100</v>
      </c>
      <c r="M27" s="121">
        <v>100</v>
      </c>
      <c r="N27" s="130">
        <v>99.999999999999986</v>
      </c>
    </row>
    <row r="28" spans="1:14">
      <c r="A28" s="6"/>
      <c r="B28" s="11"/>
      <c r="C28" s="11"/>
      <c r="D28" s="11"/>
      <c r="E28" s="11"/>
      <c r="F28" s="11"/>
      <c r="G28" s="11"/>
      <c r="H28" s="11"/>
      <c r="I28" s="11"/>
      <c r="J28" s="11"/>
      <c r="N28" s="124"/>
    </row>
    <row r="29" spans="1:14">
      <c r="A29" s="4" t="s">
        <v>34</v>
      </c>
    </row>
    <row r="32" spans="1:14">
      <c r="A32" s="4" t="s">
        <v>168</v>
      </c>
    </row>
    <row r="33" spans="1:1">
      <c r="A33" s="4" t="s">
        <v>88</v>
      </c>
    </row>
    <row r="34" spans="1:1">
      <c r="A34" s="4" t="s">
        <v>225</v>
      </c>
    </row>
  </sheetData>
  <hyperlinks>
    <hyperlink ref="H1" location="Contenu!A1" display="retour" xr:uid="{00000000-0004-0000-0800-000000000000}"/>
  </hyperlinks>
  <pageMargins left="0.70866141732283472" right="0.70866141732283472" top="0.74803149606299213" bottom="0.74803149606299213" header="0.31496062992125984" footer="0.31496062992125984"/>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9" tint="0.39997558519241921"/>
    <pageSetUpPr fitToPage="1"/>
  </sheetPr>
  <dimension ref="A1:M61"/>
  <sheetViews>
    <sheetView zoomScale="66" zoomScaleNormal="66" workbookViewId="0">
      <selection activeCell="K45" sqref="K45"/>
    </sheetView>
  </sheetViews>
  <sheetFormatPr baseColWidth="10" defaultColWidth="11.42578125" defaultRowHeight="12.75"/>
  <cols>
    <col min="1" max="1" width="4.28515625" style="2" customWidth="1"/>
    <col min="2" max="2" width="77.28515625" style="2" customWidth="1"/>
    <col min="3" max="3" width="20.28515625" style="2" bestFit="1" customWidth="1"/>
    <col min="4" max="4" width="18.7109375" style="2" customWidth="1"/>
    <col min="5" max="5" width="19.7109375" style="2" bestFit="1" customWidth="1"/>
    <col min="6" max="6" width="18.7109375" style="2" customWidth="1"/>
    <col min="7" max="7" width="16.5703125" style="2" bestFit="1" customWidth="1"/>
    <col min="8" max="8" width="10.28515625" style="2" customWidth="1"/>
    <col min="9" max="13" width="15.7109375" style="2" customWidth="1"/>
    <col min="14" max="16384" width="11.42578125" style="2"/>
  </cols>
  <sheetData>
    <row r="1" spans="1:9">
      <c r="A1" s="6" t="s">
        <v>229</v>
      </c>
      <c r="E1" s="26" t="s">
        <v>52</v>
      </c>
      <c r="F1" s="3"/>
      <c r="H1" s="26"/>
      <c r="I1" s="26"/>
    </row>
    <row r="3" spans="1:9">
      <c r="B3" s="47" t="s">
        <v>12</v>
      </c>
      <c r="G3" s="124"/>
    </row>
    <row r="4" spans="1:9" ht="38.25">
      <c r="A4" s="7"/>
      <c r="B4" s="8"/>
      <c r="C4" s="7" t="s">
        <v>23</v>
      </c>
      <c r="D4" s="7" t="s">
        <v>197</v>
      </c>
      <c r="E4" s="7" t="s">
        <v>24</v>
      </c>
      <c r="F4" s="7" t="s">
        <v>17</v>
      </c>
      <c r="G4" s="125" t="s">
        <v>14</v>
      </c>
    </row>
    <row r="5" spans="1:9" ht="7.5" customHeight="1">
      <c r="C5" s="57"/>
      <c r="D5" s="57"/>
      <c r="E5" s="57"/>
      <c r="F5" s="57"/>
      <c r="G5" s="124"/>
    </row>
    <row r="6" spans="1:9">
      <c r="A6" s="6" t="s">
        <v>32</v>
      </c>
      <c r="C6" s="57"/>
      <c r="D6" s="57"/>
      <c r="E6" s="57"/>
      <c r="F6" s="57"/>
      <c r="G6" s="124"/>
    </row>
    <row r="7" spans="1:9" ht="18.75" customHeight="1">
      <c r="A7" s="9"/>
      <c r="B7" s="10" t="s">
        <v>39</v>
      </c>
      <c r="C7" s="120">
        <v>27.698757534945642</v>
      </c>
      <c r="D7" s="120">
        <v>41.503985093039454</v>
      </c>
      <c r="E7" s="120">
        <v>0.15013262966141341</v>
      </c>
      <c r="F7" s="120">
        <v>1.0113774497084926</v>
      </c>
      <c r="G7" s="130">
        <v>28.714451742579261</v>
      </c>
    </row>
    <row r="8" spans="1:9">
      <c r="B8" s="18" t="s">
        <v>180</v>
      </c>
      <c r="C8" s="44">
        <v>27.639837401483302</v>
      </c>
      <c r="D8" s="44">
        <v>10.133414980619593</v>
      </c>
      <c r="E8" s="44">
        <v>0</v>
      </c>
      <c r="F8" s="44">
        <v>0</v>
      </c>
      <c r="G8" s="131">
        <v>19.919784290326078</v>
      </c>
    </row>
    <row r="9" spans="1:9">
      <c r="B9" s="18" t="s">
        <v>194</v>
      </c>
      <c r="C9" s="44">
        <v>0</v>
      </c>
      <c r="D9" s="44">
        <v>14.277471920360583</v>
      </c>
      <c r="E9" s="44">
        <v>0</v>
      </c>
      <c r="F9" s="44">
        <v>0</v>
      </c>
      <c r="G9" s="131">
        <v>3.9689304504671403</v>
      </c>
    </row>
    <row r="10" spans="1:9">
      <c r="B10" s="18" t="s">
        <v>119</v>
      </c>
      <c r="C10" s="44">
        <v>0</v>
      </c>
      <c r="D10" s="44">
        <v>6.7250147845382218</v>
      </c>
      <c r="E10" s="44">
        <v>0</v>
      </c>
      <c r="F10" s="44">
        <v>0</v>
      </c>
      <c r="G10" s="131">
        <v>1.8699018089325503</v>
      </c>
    </row>
    <row r="11" spans="1:9">
      <c r="B11" s="18" t="s">
        <v>187</v>
      </c>
      <c r="C11" s="44">
        <v>2.5358168491484524E-2</v>
      </c>
      <c r="D11" s="44">
        <v>0.80836731155984232</v>
      </c>
      <c r="E11" s="44">
        <v>0</v>
      </c>
      <c r="F11" s="44">
        <v>0</v>
      </c>
      <c r="G11" s="131">
        <v>0.24040540901454974</v>
      </c>
    </row>
    <row r="12" spans="1:9">
      <c r="B12" s="2" t="s">
        <v>40</v>
      </c>
      <c r="C12" s="44">
        <v>3.3561964970856895E-2</v>
      </c>
      <c r="D12" s="44">
        <v>5.6791281863375618</v>
      </c>
      <c r="E12" s="44">
        <v>0.15013262966141341</v>
      </c>
      <c r="F12" s="44">
        <v>1.0113774497084926</v>
      </c>
      <c r="G12" s="131">
        <v>1.636682537398481</v>
      </c>
    </row>
    <row r="13" spans="1:9">
      <c r="B13" s="2" t="s">
        <v>41</v>
      </c>
      <c r="C13" s="44">
        <v>0</v>
      </c>
      <c r="D13" s="44">
        <v>3.8805879096236575</v>
      </c>
      <c r="E13" s="44">
        <v>0</v>
      </c>
      <c r="F13" s="44">
        <v>0</v>
      </c>
      <c r="G13" s="131">
        <v>1.0787472464404599</v>
      </c>
    </row>
    <row r="14" spans="1:9">
      <c r="A14" s="6"/>
      <c r="C14" s="44"/>
      <c r="D14" s="44"/>
      <c r="E14" s="44"/>
      <c r="F14" s="44"/>
      <c r="G14" s="131"/>
    </row>
    <row r="15" spans="1:9">
      <c r="A15" s="6" t="s">
        <v>42</v>
      </c>
      <c r="C15" s="44"/>
      <c r="D15" s="44"/>
      <c r="E15" s="44"/>
      <c r="F15" s="44"/>
      <c r="G15" s="131"/>
    </row>
    <row r="16" spans="1:9" ht="18.75" customHeight="1">
      <c r="A16" s="9"/>
      <c r="B16" s="10" t="s">
        <v>39</v>
      </c>
      <c r="C16" s="120">
        <v>62.621772244520592</v>
      </c>
      <c r="D16" s="120">
        <v>39.21512557911894</v>
      </c>
      <c r="E16" s="120">
        <v>8.6634821980853935</v>
      </c>
      <c r="F16" s="120">
        <v>6.3504549938144335</v>
      </c>
      <c r="G16" s="130">
        <v>50.486160231426737</v>
      </c>
    </row>
    <row r="17" spans="1:7">
      <c r="B17" s="13" t="s">
        <v>43</v>
      </c>
      <c r="C17" s="44">
        <v>31.970775763896135</v>
      </c>
      <c r="D17" s="44">
        <v>0</v>
      </c>
      <c r="E17" s="44">
        <v>0</v>
      </c>
      <c r="F17" s="44">
        <v>0</v>
      </c>
      <c r="G17" s="131">
        <v>19.782718246275955</v>
      </c>
    </row>
    <row r="18" spans="1:7">
      <c r="B18" s="13" t="s">
        <v>44</v>
      </c>
      <c r="C18" s="44">
        <v>17.890706356186254</v>
      </c>
      <c r="D18" s="44">
        <v>0</v>
      </c>
      <c r="E18" s="44">
        <v>0</v>
      </c>
      <c r="F18" s="44">
        <v>0</v>
      </c>
      <c r="G18" s="131">
        <v>11.070322649817349</v>
      </c>
    </row>
    <row r="19" spans="1:7">
      <c r="B19" s="88" t="s">
        <v>80</v>
      </c>
      <c r="C19" s="44">
        <v>12.760290124438207</v>
      </c>
      <c r="D19" s="44">
        <v>39.21512557911894</v>
      </c>
      <c r="E19" s="44">
        <v>8.6634821980853935</v>
      </c>
      <c r="F19" s="44">
        <v>6.3504549938144335</v>
      </c>
      <c r="G19" s="131">
        <v>19.633119335333433</v>
      </c>
    </row>
    <row r="20" spans="1:7">
      <c r="A20" s="6"/>
      <c r="C20" s="44"/>
      <c r="D20" s="44"/>
      <c r="E20" s="44"/>
      <c r="F20" s="44"/>
      <c r="G20" s="131"/>
    </row>
    <row r="21" spans="1:7">
      <c r="A21" s="6" t="s">
        <v>45</v>
      </c>
      <c r="C21" s="44"/>
      <c r="D21" s="44"/>
      <c r="E21" s="44"/>
      <c r="F21" s="44"/>
      <c r="G21" s="131"/>
    </row>
    <row r="22" spans="1:7" ht="18.75" customHeight="1">
      <c r="A22" s="9"/>
      <c r="B22" s="10" t="s">
        <v>39</v>
      </c>
      <c r="C22" s="120">
        <v>9.6788810024533323</v>
      </c>
      <c r="D22" s="120">
        <v>19.280889327841599</v>
      </c>
      <c r="E22" s="120">
        <v>91.185589506559268</v>
      </c>
      <c r="F22" s="120">
        <v>92.637437687559554</v>
      </c>
      <c r="G22" s="130">
        <v>20.799388025993995</v>
      </c>
    </row>
    <row r="23" spans="1:7">
      <c r="B23" s="2" t="s">
        <v>46</v>
      </c>
      <c r="C23" s="44">
        <v>7.8290846019691438</v>
      </c>
      <c r="D23" s="44">
        <v>3.789486247645589E-2</v>
      </c>
      <c r="E23" s="44">
        <v>87.808581918265602</v>
      </c>
      <c r="F23" s="44">
        <v>0.52758418979802302</v>
      </c>
      <c r="G23" s="131">
        <v>11.721122420406379</v>
      </c>
    </row>
    <row r="24" spans="1:7">
      <c r="B24" s="2" t="s">
        <v>47</v>
      </c>
      <c r="C24" s="44">
        <v>0.54183437379764499</v>
      </c>
      <c r="D24" s="44">
        <v>18.672194293935235</v>
      </c>
      <c r="E24" s="44">
        <v>1.8008853064542278</v>
      </c>
      <c r="F24" s="44">
        <v>88.13287153845242</v>
      </c>
      <c r="G24" s="131">
        <v>7.8870462934602026</v>
      </c>
    </row>
    <row r="25" spans="1:7">
      <c r="B25" s="2" t="s">
        <v>48</v>
      </c>
      <c r="C25" s="44">
        <v>1.3079620266865444</v>
      </c>
      <c r="D25" s="44">
        <v>0.57080017142991035</v>
      </c>
      <c r="E25" s="44">
        <v>1.5761222818394329</v>
      </c>
      <c r="F25" s="44">
        <v>3.9769819593091156</v>
      </c>
      <c r="G25" s="131">
        <v>1.1912193121274128</v>
      </c>
    </row>
    <row r="26" spans="1:7">
      <c r="A26" s="6"/>
      <c r="C26" s="44"/>
      <c r="D26" s="44"/>
      <c r="E26" s="44"/>
      <c r="F26" s="44"/>
      <c r="G26" s="127"/>
    </row>
    <row r="27" spans="1:7">
      <c r="A27" s="6" t="s">
        <v>49</v>
      </c>
      <c r="B27" s="11"/>
      <c r="C27" s="120">
        <v>99.999410781919565</v>
      </c>
      <c r="D27" s="120">
        <v>100</v>
      </c>
      <c r="E27" s="120">
        <v>99.999204334306071</v>
      </c>
      <c r="F27" s="120">
        <v>99.999270131082483</v>
      </c>
      <c r="G27" s="130">
        <v>99.999999999999986</v>
      </c>
    </row>
    <row r="28" spans="1:7">
      <c r="G28" s="124"/>
    </row>
    <row r="30" spans="1:7">
      <c r="B30" s="47" t="s">
        <v>19</v>
      </c>
      <c r="G30" s="124"/>
    </row>
    <row r="31" spans="1:7" ht="38.25">
      <c r="A31" s="7"/>
      <c r="B31" s="8"/>
      <c r="C31" s="7" t="s">
        <v>23</v>
      </c>
      <c r="D31" s="7" t="s">
        <v>197</v>
      </c>
      <c r="E31" s="7" t="s">
        <v>24</v>
      </c>
      <c r="F31" s="7" t="s">
        <v>17</v>
      </c>
      <c r="G31" s="125" t="s">
        <v>14</v>
      </c>
    </row>
    <row r="32" spans="1:7" ht="7.5" customHeight="1">
      <c r="C32" s="57"/>
      <c r="D32" s="57"/>
      <c r="E32" s="57"/>
      <c r="F32" s="57"/>
      <c r="G32" s="124"/>
    </row>
    <row r="33" spans="1:13">
      <c r="A33" s="6" t="s">
        <v>32</v>
      </c>
      <c r="C33" s="57"/>
      <c r="D33" s="57"/>
      <c r="E33" s="57"/>
      <c r="F33" s="57"/>
      <c r="G33" s="124"/>
    </row>
    <row r="34" spans="1:13" s="9" customFormat="1" ht="18" customHeight="1">
      <c r="B34" s="10" t="s">
        <v>39</v>
      </c>
      <c r="C34" s="120">
        <v>502352.57409999997</v>
      </c>
      <c r="D34" s="120">
        <v>338156.92537999997</v>
      </c>
      <c r="E34" s="120">
        <v>345.23230000000046</v>
      </c>
      <c r="F34" s="120">
        <v>747.42989</v>
      </c>
      <c r="G34" s="126">
        <v>841602.16167000006</v>
      </c>
      <c r="M34" s="2"/>
    </row>
    <row r="35" spans="1:13">
      <c r="B35" s="2" t="s">
        <v>114</v>
      </c>
      <c r="C35" s="44">
        <v>501273.31847</v>
      </c>
      <c r="D35" s="44">
        <v>82562.781520000004</v>
      </c>
      <c r="E35" s="44">
        <v>0</v>
      </c>
      <c r="F35" s="44">
        <v>0</v>
      </c>
      <c r="G35" s="126">
        <v>583836.09999000002</v>
      </c>
    </row>
    <row r="36" spans="1:13">
      <c r="B36" s="18" t="s">
        <v>194</v>
      </c>
      <c r="C36" s="44">
        <v>0</v>
      </c>
      <c r="D36" s="44">
        <v>116326.80563</v>
      </c>
      <c r="E36" s="44">
        <v>4.6566100000000003E-13</v>
      </c>
      <c r="F36" s="44">
        <v>0</v>
      </c>
      <c r="G36" s="126">
        <v>116326.80563</v>
      </c>
    </row>
    <row r="37" spans="1:13">
      <c r="B37" s="18" t="s">
        <v>119</v>
      </c>
      <c r="C37" s="44">
        <v>10.686</v>
      </c>
      <c r="D37" s="44">
        <v>54792.577570000001</v>
      </c>
      <c r="E37" s="44">
        <v>1.82</v>
      </c>
      <c r="F37" s="44">
        <v>0.53900000000000003</v>
      </c>
      <c r="G37" s="126">
        <v>54805.62257</v>
      </c>
    </row>
    <row r="38" spans="1:13">
      <c r="B38" s="2" t="s">
        <v>113</v>
      </c>
      <c r="C38" s="44">
        <v>459.89319999999998</v>
      </c>
      <c r="D38" s="44">
        <v>6586.23513</v>
      </c>
      <c r="E38" s="44">
        <v>0</v>
      </c>
      <c r="F38" s="44">
        <v>0</v>
      </c>
      <c r="G38" s="126">
        <v>7046.1283299999996</v>
      </c>
    </row>
    <row r="39" spans="1:13">
      <c r="B39" s="2" t="s">
        <v>40</v>
      </c>
      <c r="C39" s="44">
        <v>608.67642999999998</v>
      </c>
      <c r="D39" s="44">
        <v>46271.135699999999</v>
      </c>
      <c r="E39" s="44">
        <v>343.41230000000002</v>
      </c>
      <c r="F39" s="44">
        <v>746.89089000000001</v>
      </c>
      <c r="G39" s="126">
        <v>47970.115320000004</v>
      </c>
    </row>
    <row r="40" spans="1:13">
      <c r="B40" s="2" t="s">
        <v>41</v>
      </c>
      <c r="C40" s="44">
        <v>0</v>
      </c>
      <c r="D40" s="44">
        <v>31617.38983</v>
      </c>
      <c r="E40" s="44">
        <v>0</v>
      </c>
      <c r="F40" s="44">
        <v>0</v>
      </c>
      <c r="G40" s="126">
        <v>31617.38983</v>
      </c>
    </row>
    <row r="41" spans="1:13">
      <c r="A41" s="6"/>
      <c r="C41" s="44"/>
      <c r="D41" s="44"/>
      <c r="E41" s="44"/>
      <c r="F41" s="44"/>
      <c r="G41" s="128"/>
    </row>
    <row r="42" spans="1:13">
      <c r="A42" s="6" t="s">
        <v>42</v>
      </c>
      <c r="C42" s="44"/>
      <c r="D42" s="44"/>
      <c r="E42" s="44"/>
      <c r="F42" s="44"/>
      <c r="G42" s="128"/>
    </row>
    <row r="43" spans="1:13" s="9" customFormat="1" ht="18" customHeight="1">
      <c r="B43" s="10" t="s">
        <v>39</v>
      </c>
      <c r="C43" s="120">
        <v>1135702.1796299999</v>
      </c>
      <c r="D43" s="120">
        <v>319508.26564</v>
      </c>
      <c r="E43" s="120">
        <v>19816.787026000002</v>
      </c>
      <c r="F43" s="120">
        <v>4689.7397045999996</v>
      </c>
      <c r="G43" s="126">
        <v>1479716.9720006001</v>
      </c>
      <c r="M43" s="2"/>
    </row>
    <row r="44" spans="1:13">
      <c r="B44" s="13" t="s">
        <v>43</v>
      </c>
      <c r="C44" s="44">
        <v>579818.78215999994</v>
      </c>
      <c r="D44" s="44">
        <v>0</v>
      </c>
      <c r="E44" s="44">
        <v>0</v>
      </c>
      <c r="F44" s="44">
        <v>0</v>
      </c>
      <c r="G44" s="129">
        <v>579818.78215999994</v>
      </c>
    </row>
    <row r="45" spans="1:13">
      <c r="B45" s="13" t="s">
        <v>44</v>
      </c>
      <c r="C45" s="44">
        <v>324464.05579999997</v>
      </c>
      <c r="D45" s="44">
        <v>0</v>
      </c>
      <c r="E45" s="44">
        <v>0</v>
      </c>
      <c r="F45" s="44">
        <v>0</v>
      </c>
      <c r="G45" s="129">
        <v>324464.05579999997</v>
      </c>
    </row>
    <row r="46" spans="1:13">
      <c r="B46" s="88" t="s">
        <v>80</v>
      </c>
      <c r="C46" s="44">
        <v>231419.34166999999</v>
      </c>
      <c r="D46" s="44">
        <v>319508.26564</v>
      </c>
      <c r="E46" s="44">
        <v>19816.787026000002</v>
      </c>
      <c r="F46" s="44">
        <v>4689.7397045999996</v>
      </c>
      <c r="G46" s="129">
        <v>575434.13404059992</v>
      </c>
    </row>
    <row r="47" spans="1:13">
      <c r="A47" s="6"/>
      <c r="C47" s="44"/>
      <c r="D47" s="44"/>
      <c r="E47" s="44"/>
      <c r="F47" s="44"/>
      <c r="G47" s="128"/>
    </row>
    <row r="48" spans="1:13">
      <c r="A48" s="6" t="s">
        <v>45</v>
      </c>
      <c r="C48" s="44"/>
      <c r="D48" s="44"/>
      <c r="E48" s="44"/>
      <c r="F48" s="44"/>
      <c r="G48" s="128"/>
    </row>
    <row r="49" spans="1:13" s="9" customFormat="1" ht="18" customHeight="1">
      <c r="B49" s="10" t="s">
        <v>39</v>
      </c>
      <c r="C49" s="120">
        <v>175535.21494000001</v>
      </c>
      <c r="D49" s="120">
        <v>157092.53555</v>
      </c>
      <c r="E49" s="120">
        <v>208577.26324999999</v>
      </c>
      <c r="F49" s="120">
        <v>68411.707519999996</v>
      </c>
      <c r="G49" s="126">
        <v>609616.72126000002</v>
      </c>
      <c r="M49" s="2"/>
    </row>
    <row r="50" spans="1:13">
      <c r="B50" s="2" t="s">
        <v>46</v>
      </c>
      <c r="C50" s="44">
        <v>141987.49298000001</v>
      </c>
      <c r="D50" s="44">
        <v>308.75132000000002</v>
      </c>
      <c r="E50" s="44">
        <v>200852.72031999999</v>
      </c>
      <c r="F50" s="44">
        <v>389.61500000000001</v>
      </c>
      <c r="G50" s="126">
        <v>343538.57961999997</v>
      </c>
    </row>
    <row r="51" spans="1:13">
      <c r="B51" s="2" t="s">
        <v>47</v>
      </c>
      <c r="C51" s="44">
        <v>9826.6538500000006</v>
      </c>
      <c r="D51" s="44">
        <v>152133.14572999999</v>
      </c>
      <c r="E51" s="44">
        <v>4119.3321299999998</v>
      </c>
      <c r="F51" s="44">
        <v>65085.135999999999</v>
      </c>
      <c r="G51" s="126">
        <v>231164.26770999999</v>
      </c>
    </row>
    <row r="52" spans="1:13">
      <c r="B52" s="2" t="s">
        <v>48</v>
      </c>
      <c r="C52" s="44">
        <v>23721.06811</v>
      </c>
      <c r="D52" s="44">
        <v>4650.6385</v>
      </c>
      <c r="E52" s="44">
        <v>3605.2107999999998</v>
      </c>
      <c r="F52" s="44">
        <v>2936.9565200000002</v>
      </c>
      <c r="G52" s="126">
        <v>34913.873930000002</v>
      </c>
    </row>
    <row r="53" spans="1:13">
      <c r="A53" s="6"/>
      <c r="C53" s="44"/>
      <c r="D53" s="44"/>
      <c r="E53" s="44"/>
      <c r="F53" s="44"/>
      <c r="G53" s="128"/>
    </row>
    <row r="54" spans="1:13" ht="15.75">
      <c r="A54" s="6" t="s">
        <v>49</v>
      </c>
      <c r="B54" s="11"/>
      <c r="C54" s="154">
        <v>1813589.9686700001</v>
      </c>
      <c r="D54" s="154">
        <v>814757.72657000006</v>
      </c>
      <c r="E54" s="154">
        <v>228739.282576</v>
      </c>
      <c r="F54" s="154">
        <v>73848.877114599993</v>
      </c>
      <c r="G54" s="126">
        <v>2930935.8549306002</v>
      </c>
    </row>
    <row r="55" spans="1:13">
      <c r="A55" s="6"/>
      <c r="B55" s="11"/>
      <c r="C55" s="11"/>
      <c r="D55" s="11"/>
      <c r="E55" s="11"/>
      <c r="F55" s="11"/>
      <c r="G55" s="124"/>
    </row>
    <row r="56" spans="1:13">
      <c r="A56" s="4" t="s">
        <v>34</v>
      </c>
    </row>
    <row r="59" spans="1:13">
      <c r="A59" s="4" t="s">
        <v>168</v>
      </c>
    </row>
    <row r="60" spans="1:13">
      <c r="A60" s="4" t="s">
        <v>88</v>
      </c>
    </row>
    <row r="61" spans="1:13">
      <c r="A61" s="4" t="s">
        <v>225</v>
      </c>
    </row>
  </sheetData>
  <hyperlinks>
    <hyperlink ref="E1" location="Contenu!A1" display="retour" xr:uid="{00000000-0004-0000-0900-000000000000}"/>
  </hyperlinks>
  <pageMargins left="0.70866141732283472" right="0.70866141732283472" top="0.74803149606299213" bottom="0.74803149606299213"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theme="9" tint="0.39997558519241921"/>
    <pageSetUpPr fitToPage="1"/>
  </sheetPr>
  <dimension ref="A1:K36"/>
  <sheetViews>
    <sheetView zoomScale="80" zoomScaleNormal="80" workbookViewId="0">
      <selection activeCell="I37" sqref="I37"/>
    </sheetView>
  </sheetViews>
  <sheetFormatPr baseColWidth="10" defaultColWidth="11.42578125" defaultRowHeight="12.75"/>
  <cols>
    <col min="1" max="1" width="18.7109375" style="2" customWidth="1"/>
    <col min="2" max="2" width="19" style="2" customWidth="1"/>
    <col min="3" max="3" width="16.42578125" style="2" bestFit="1" customWidth="1"/>
    <col min="4" max="4" width="19" style="2" customWidth="1"/>
    <col min="5" max="5" width="18.28515625" style="2" bestFit="1" customWidth="1"/>
    <col min="6" max="16384" width="11.42578125" style="2"/>
  </cols>
  <sheetData>
    <row r="1" spans="1:11">
      <c r="A1" s="6" t="s">
        <v>230</v>
      </c>
      <c r="F1" s="26"/>
      <c r="G1" s="26" t="s">
        <v>52</v>
      </c>
    </row>
    <row r="2" spans="1:11">
      <c r="A2" s="6"/>
      <c r="F2" s="26"/>
      <c r="G2" s="26"/>
    </row>
    <row r="3" spans="1:11">
      <c r="A3" s="2" t="s">
        <v>0</v>
      </c>
    </row>
    <row r="4" spans="1:11" ht="12.75" customHeight="1">
      <c r="A4" s="47" t="s">
        <v>12</v>
      </c>
      <c r="E4" s="124"/>
    </row>
    <row r="5" spans="1:11" ht="38.25">
      <c r="A5" s="16"/>
      <c r="B5" s="7" t="s">
        <v>20</v>
      </c>
      <c r="C5" s="7" t="s">
        <v>21</v>
      </c>
      <c r="D5" s="7" t="s">
        <v>148</v>
      </c>
      <c r="E5" s="132" t="s">
        <v>22</v>
      </c>
    </row>
    <row r="6" spans="1:11" ht="22.5" customHeight="1">
      <c r="A6" s="56" t="s">
        <v>26</v>
      </c>
      <c r="B6" s="68">
        <v>73.827676196084312</v>
      </c>
      <c r="C6" s="68">
        <v>13.883520046862788</v>
      </c>
      <c r="D6" s="68">
        <v>12.288803757052905</v>
      </c>
      <c r="E6" s="131">
        <v>100</v>
      </c>
      <c r="F6" s="6"/>
      <c r="G6" s="12"/>
      <c r="H6" s="12"/>
      <c r="I6" s="12"/>
      <c r="J6" s="12"/>
      <c r="K6" s="14"/>
    </row>
    <row r="7" spans="1:11">
      <c r="A7" s="56" t="s">
        <v>27</v>
      </c>
      <c r="B7" s="68">
        <v>72.34785194732774</v>
      </c>
      <c r="C7" s="68">
        <v>14.411079138888136</v>
      </c>
      <c r="D7" s="68">
        <v>13.241068913784135</v>
      </c>
      <c r="E7" s="131">
        <v>100</v>
      </c>
    </row>
    <row r="8" spans="1:11">
      <c r="A8" s="56" t="s">
        <v>28</v>
      </c>
      <c r="B8" s="68">
        <v>74.418188906078313</v>
      </c>
      <c r="C8" s="68">
        <v>14.150510793913057</v>
      </c>
      <c r="D8" s="68">
        <v>11.431300300008637</v>
      </c>
      <c r="E8" s="131">
        <v>100.00000000000001</v>
      </c>
    </row>
    <row r="9" spans="1:11">
      <c r="A9" s="56" t="s">
        <v>205</v>
      </c>
      <c r="B9" s="68">
        <v>75.204297022973549</v>
      </c>
      <c r="C9" s="68">
        <v>14.229419904596879</v>
      </c>
      <c r="D9" s="68">
        <v>10.566283072429592</v>
      </c>
      <c r="E9" s="131">
        <v>99.999999999999986</v>
      </c>
    </row>
    <row r="10" spans="1:11">
      <c r="A10" s="56" t="s">
        <v>29</v>
      </c>
      <c r="B10" s="68">
        <v>74.646502381250841</v>
      </c>
      <c r="C10" s="68">
        <v>11.713521459322489</v>
      </c>
      <c r="D10" s="68">
        <v>13.639976159426661</v>
      </c>
      <c r="E10" s="131">
        <v>100</v>
      </c>
    </row>
    <row r="11" spans="1:11">
      <c r="A11" s="112" t="s">
        <v>198</v>
      </c>
      <c r="B11" s="68">
        <v>70.900584936051544</v>
      </c>
      <c r="C11" s="68">
        <v>13.554677200360137</v>
      </c>
      <c r="D11" s="68">
        <v>15.544737863588317</v>
      </c>
      <c r="E11" s="131">
        <v>100</v>
      </c>
    </row>
    <row r="12" spans="1:11">
      <c r="A12" s="112" t="s">
        <v>203</v>
      </c>
      <c r="B12" s="68">
        <v>73.582583757953472</v>
      </c>
      <c r="C12" s="68">
        <v>16.040370877661225</v>
      </c>
      <c r="D12" s="68">
        <v>10.377045364385305</v>
      </c>
      <c r="E12" s="131">
        <v>100</v>
      </c>
    </row>
    <row r="13" spans="1:11">
      <c r="A13" s="56" t="s">
        <v>214</v>
      </c>
      <c r="B13" s="68">
        <v>75.026631983216163</v>
      </c>
      <c r="C13" s="68">
        <v>14.707188983019398</v>
      </c>
      <c r="D13" s="68">
        <v>10.266179033764448</v>
      </c>
      <c r="E13" s="131">
        <v>100.00000000000001</v>
      </c>
    </row>
    <row r="14" spans="1:11">
      <c r="A14" s="56" t="s">
        <v>212</v>
      </c>
      <c r="B14" s="68">
        <v>72.669374867366813</v>
      </c>
      <c r="C14" s="68">
        <v>15.151868247644678</v>
      </c>
      <c r="D14" s="68">
        <v>12.178756884988509</v>
      </c>
      <c r="E14" s="131">
        <v>100.00000000000001</v>
      </c>
    </row>
    <row r="15" spans="1:11" ht="22.5" customHeight="1">
      <c r="A15" s="6" t="s">
        <v>30</v>
      </c>
      <c r="B15" s="62">
        <v>73.615885982162069</v>
      </c>
      <c r="C15" s="62">
        <v>14.214398656810125</v>
      </c>
      <c r="D15" s="62">
        <v>12.169715361027784</v>
      </c>
      <c r="E15" s="131">
        <v>100</v>
      </c>
      <c r="F15" s="6"/>
      <c r="G15" s="12"/>
      <c r="H15" s="12"/>
      <c r="I15" s="12"/>
      <c r="J15" s="12"/>
      <c r="K15" s="14"/>
    </row>
    <row r="16" spans="1:11" ht="12.75" customHeight="1">
      <c r="A16" s="6"/>
      <c r="B16" s="62"/>
      <c r="C16" s="62"/>
      <c r="D16" s="62"/>
      <c r="E16" s="131"/>
      <c r="F16" s="6"/>
      <c r="G16" s="12"/>
      <c r="H16" s="12"/>
      <c r="I16" s="12"/>
      <c r="J16" s="12"/>
      <c r="K16" s="14"/>
    </row>
    <row r="17" spans="1:11" ht="30" customHeight="1">
      <c r="A17" s="15" t="s">
        <v>0</v>
      </c>
      <c r="E17"/>
    </row>
    <row r="18" spans="1:11" ht="12.75" customHeight="1">
      <c r="A18" s="47" t="s">
        <v>19</v>
      </c>
      <c r="E18" s="124"/>
    </row>
    <row r="19" spans="1:11" ht="38.25">
      <c r="A19" s="16"/>
      <c r="B19" s="7" t="s">
        <v>20</v>
      </c>
      <c r="C19" s="7" t="s">
        <v>21</v>
      </c>
      <c r="D19" s="7" t="s">
        <v>148</v>
      </c>
      <c r="E19" s="132" t="s">
        <v>22</v>
      </c>
    </row>
    <row r="20" spans="1:11" ht="22.5" customHeight="1">
      <c r="A20" s="56" t="s">
        <v>26</v>
      </c>
      <c r="B20" s="68">
        <v>274346.62</v>
      </c>
      <c r="C20" s="68">
        <v>51591.72</v>
      </c>
      <c r="D20" s="68">
        <v>45665.69</v>
      </c>
      <c r="E20" s="131">
        <v>371604.02999999997</v>
      </c>
      <c r="F20" s="6"/>
      <c r="G20" s="12"/>
      <c r="H20" s="12"/>
      <c r="I20" s="12"/>
      <c r="J20" s="12"/>
      <c r="K20" s="14"/>
    </row>
    <row r="21" spans="1:11">
      <c r="A21" s="56" t="s">
        <v>27</v>
      </c>
      <c r="B21" s="68">
        <v>714831.96</v>
      </c>
      <c r="C21" s="68">
        <v>142388.47</v>
      </c>
      <c r="D21" s="68">
        <v>130828.2</v>
      </c>
      <c r="E21" s="131">
        <v>988048.62999999989</v>
      </c>
    </row>
    <row r="22" spans="1:11">
      <c r="A22" s="56" t="s">
        <v>28</v>
      </c>
      <c r="B22" s="68">
        <v>305797.86</v>
      </c>
      <c r="C22" s="68">
        <v>58147.020000000004</v>
      </c>
      <c r="D22" s="68">
        <v>46973.29</v>
      </c>
      <c r="E22" s="131">
        <v>410918.17</v>
      </c>
    </row>
    <row r="23" spans="1:11">
      <c r="A23" s="56" t="s">
        <v>206</v>
      </c>
      <c r="B23" s="68">
        <v>250838.33000000002</v>
      </c>
      <c r="C23" s="68">
        <v>47461.17</v>
      </c>
      <c r="D23" s="68">
        <v>35243.050000000003</v>
      </c>
      <c r="E23" s="131">
        <v>333542.55</v>
      </c>
    </row>
    <row r="24" spans="1:11">
      <c r="A24" s="56" t="s">
        <v>29</v>
      </c>
      <c r="B24" s="68">
        <v>143628.44</v>
      </c>
      <c r="C24" s="68">
        <v>22538.16</v>
      </c>
      <c r="D24" s="68">
        <v>26244.880000000001</v>
      </c>
      <c r="E24" s="131">
        <v>192411.48</v>
      </c>
    </row>
    <row r="25" spans="1:11">
      <c r="A25" s="56" t="s">
        <v>198</v>
      </c>
      <c r="B25" s="68">
        <v>149668.71000000002</v>
      </c>
      <c r="C25" s="68">
        <v>28613.46</v>
      </c>
      <c r="D25" s="68">
        <v>32814.410000000003</v>
      </c>
      <c r="E25" s="131">
        <v>211096.58000000002</v>
      </c>
    </row>
    <row r="26" spans="1:11">
      <c r="A26" s="56" t="s">
        <v>203</v>
      </c>
      <c r="B26" s="68">
        <v>52696.160000000003</v>
      </c>
      <c r="C26" s="68">
        <v>11487.31</v>
      </c>
      <c r="D26" s="68">
        <v>7431.52</v>
      </c>
      <c r="E26" s="131">
        <v>71614.990000000005</v>
      </c>
    </row>
    <row r="27" spans="1:11">
      <c r="A27" s="56" t="s">
        <v>215</v>
      </c>
      <c r="B27" s="68">
        <v>446541.42999999993</v>
      </c>
      <c r="C27" s="68">
        <v>87533.84</v>
      </c>
      <c r="D27" s="68">
        <v>61101.96</v>
      </c>
      <c r="E27" s="131">
        <v>595177.22999999986</v>
      </c>
    </row>
    <row r="28" spans="1:11">
      <c r="A28" s="56" t="s">
        <v>212</v>
      </c>
      <c r="B28" s="68">
        <v>113380.51000000001</v>
      </c>
      <c r="C28" s="68">
        <v>23640.309999999998</v>
      </c>
      <c r="D28" s="68">
        <v>19001.59</v>
      </c>
      <c r="E28" s="131">
        <v>156022.41</v>
      </c>
    </row>
    <row r="29" spans="1:11" ht="22.5" customHeight="1">
      <c r="A29" s="6" t="s">
        <v>30</v>
      </c>
      <c r="B29" s="156">
        <v>2451730.0199999996</v>
      </c>
      <c r="C29" s="156">
        <v>473401.46</v>
      </c>
      <c r="D29" s="156">
        <v>405304.59000000008</v>
      </c>
      <c r="E29" s="157">
        <v>3330436.0700000003</v>
      </c>
      <c r="F29" s="6"/>
      <c r="G29" s="12"/>
      <c r="H29" s="12"/>
      <c r="I29" s="12"/>
      <c r="J29" s="12"/>
      <c r="K29" s="14"/>
    </row>
    <row r="30" spans="1:11" ht="13.5" customHeight="1">
      <c r="A30" s="6" t="s">
        <v>0</v>
      </c>
      <c r="B30" s="21"/>
      <c r="C30" s="21"/>
      <c r="D30" s="21"/>
      <c r="E30" s="131"/>
      <c r="F30" s="6"/>
      <c r="G30" s="12"/>
      <c r="H30" s="12"/>
      <c r="I30" s="12"/>
      <c r="J30" s="12"/>
      <c r="K30" s="14"/>
    </row>
    <row r="31" spans="1:11" ht="14.25" customHeight="1">
      <c r="A31" s="6"/>
      <c r="B31" s="21"/>
      <c r="C31" s="21"/>
      <c r="D31" s="21"/>
      <c r="E31" s="21"/>
      <c r="F31" s="6"/>
      <c r="G31" s="12"/>
      <c r="H31" s="12"/>
      <c r="I31" s="12"/>
      <c r="J31" s="12"/>
      <c r="K31" s="14"/>
    </row>
    <row r="34" spans="1:1">
      <c r="A34" s="4" t="s">
        <v>168</v>
      </c>
    </row>
    <row r="35" spans="1:1">
      <c r="A35" s="4" t="s">
        <v>88</v>
      </c>
    </row>
    <row r="36" spans="1:1">
      <c r="A36" s="4" t="s">
        <v>225</v>
      </c>
    </row>
  </sheetData>
  <phoneticPr fontId="3" type="noConversion"/>
  <hyperlinks>
    <hyperlink ref="G1" location="Contenu!A1" display="retour" xr:uid="{00000000-0004-0000-0A00-000000000000}"/>
  </hyperlinks>
  <pageMargins left="0.78740157499999996" right="0.78740157499999996" top="0.984251969" bottom="0.984251969" header="0.4921259845" footer="0.4921259845"/>
  <pageSetup paperSize="9" scale="7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theme="9" tint="0.39997558519241921"/>
    <pageSetUpPr fitToPage="1"/>
  </sheetPr>
  <dimension ref="A1:G39"/>
  <sheetViews>
    <sheetView zoomScale="80" zoomScaleNormal="80" workbookViewId="0">
      <selection activeCell="I33" sqref="I33"/>
    </sheetView>
  </sheetViews>
  <sheetFormatPr baseColWidth="10" defaultColWidth="11.42578125" defaultRowHeight="12.75"/>
  <cols>
    <col min="1" max="1" width="22.28515625" style="6" customWidth="1"/>
    <col min="2" max="2" width="20.7109375" style="2" customWidth="1"/>
    <col min="3" max="4" width="18.42578125" style="2" customWidth="1"/>
    <col min="5" max="5" width="23.5703125" style="2" customWidth="1"/>
    <col min="6" max="6" width="18.28515625" style="2" bestFit="1" customWidth="1"/>
    <col min="7" max="16384" width="11.42578125" style="2"/>
  </cols>
  <sheetData>
    <row r="1" spans="1:7">
      <c r="A1" s="6" t="s">
        <v>231</v>
      </c>
      <c r="G1" s="26" t="s">
        <v>52</v>
      </c>
    </row>
    <row r="2" spans="1:7">
      <c r="G2" s="26"/>
    </row>
    <row r="3" spans="1:7">
      <c r="A3" s="6" t="s">
        <v>0</v>
      </c>
    </row>
    <row r="4" spans="1:7" ht="12.75" customHeight="1">
      <c r="A4" s="47" t="s">
        <v>12</v>
      </c>
      <c r="F4" s="133"/>
    </row>
    <row r="5" spans="1:7" s="28" customFormat="1" ht="38.25">
      <c r="A5" s="27"/>
      <c r="B5" s="7" t="s">
        <v>13</v>
      </c>
      <c r="C5" s="7" t="s">
        <v>195</v>
      </c>
      <c r="D5" s="7" t="s">
        <v>196</v>
      </c>
      <c r="E5" s="7" t="s">
        <v>162</v>
      </c>
      <c r="F5" s="125" t="s">
        <v>14</v>
      </c>
    </row>
    <row r="6" spans="1:7" ht="22.5" customHeight="1">
      <c r="A6" s="56" t="s">
        <v>26</v>
      </c>
      <c r="B6" s="61">
        <v>37.194407570977184</v>
      </c>
      <c r="C6" s="61">
        <v>19.679072408473633</v>
      </c>
      <c r="D6" s="116">
        <v>2.3267172017646875</v>
      </c>
      <c r="E6" s="116">
        <v>40.799802818784499</v>
      </c>
      <c r="F6" s="131">
        <v>100</v>
      </c>
    </row>
    <row r="7" spans="1:7">
      <c r="A7" s="56" t="s">
        <v>27</v>
      </c>
      <c r="B7" s="61">
        <v>50.952358089864923</v>
      </c>
      <c r="C7" s="61">
        <v>19.112164486881646</v>
      </c>
      <c r="D7" s="116">
        <v>2.7262980799011842</v>
      </c>
      <c r="E7" s="116">
        <v>27.209179343352247</v>
      </c>
      <c r="F7" s="131">
        <v>100</v>
      </c>
    </row>
    <row r="8" spans="1:7">
      <c r="A8" s="56" t="s">
        <v>28</v>
      </c>
      <c r="B8" s="61">
        <v>46.20374060171644</v>
      </c>
      <c r="C8" s="61">
        <v>19.824733240448449</v>
      </c>
      <c r="D8" s="116">
        <v>4.1941431506420619</v>
      </c>
      <c r="E8" s="116">
        <v>29.777383007193052</v>
      </c>
      <c r="F8" s="131">
        <v>100</v>
      </c>
    </row>
    <row r="9" spans="1:7">
      <c r="A9" s="56" t="s">
        <v>208</v>
      </c>
      <c r="B9" s="61">
        <v>54.931198114737882</v>
      </c>
      <c r="C9" s="61">
        <v>14.976311634669232</v>
      </c>
      <c r="D9" s="116">
        <v>3.7218155614415065</v>
      </c>
      <c r="E9" s="116">
        <v>26.370674689151368</v>
      </c>
      <c r="F9" s="131">
        <v>99.999999999999986</v>
      </c>
    </row>
    <row r="10" spans="1:7">
      <c r="A10" s="56" t="s">
        <v>29</v>
      </c>
      <c r="B10" s="61">
        <v>40.952975608451922</v>
      </c>
      <c r="C10" s="61">
        <v>28.056261002347444</v>
      </c>
      <c r="D10" s="116">
        <v>3.0781647423031258</v>
      </c>
      <c r="E10" s="116">
        <v>27.912598646897507</v>
      </c>
      <c r="F10" s="131">
        <v>100</v>
      </c>
    </row>
    <row r="11" spans="1:7">
      <c r="A11" s="56" t="s">
        <v>198</v>
      </c>
      <c r="B11" s="61">
        <v>28.204853238863347</v>
      </c>
      <c r="C11" s="61">
        <v>23.959690706227104</v>
      </c>
      <c r="D11" s="116">
        <v>7.3419287170979146</v>
      </c>
      <c r="E11" s="116">
        <v>40.493527337811621</v>
      </c>
      <c r="F11" s="131">
        <v>99.999999999999986</v>
      </c>
    </row>
    <row r="12" spans="1:7">
      <c r="A12" s="56" t="s">
        <v>203</v>
      </c>
      <c r="B12" s="61">
        <v>39.890174160697853</v>
      </c>
      <c r="C12" s="61">
        <v>15.311969600821007</v>
      </c>
      <c r="D12" s="116">
        <v>7.8184065024851906E-3</v>
      </c>
      <c r="E12" s="116">
        <v>44.790037831978644</v>
      </c>
      <c r="F12" s="131">
        <v>100</v>
      </c>
    </row>
    <row r="13" spans="1:7">
      <c r="A13" s="56" t="s">
        <v>214</v>
      </c>
      <c r="B13" s="61">
        <v>40.986172324480627</v>
      </c>
      <c r="C13" s="61">
        <v>22.486657061137645</v>
      </c>
      <c r="D13" s="116">
        <v>3.9898246395636807</v>
      </c>
      <c r="E13" s="116">
        <v>32.537345974818066</v>
      </c>
      <c r="F13" s="131">
        <v>100.00000000000001</v>
      </c>
    </row>
    <row r="14" spans="1:7">
      <c r="A14" s="56" t="s">
        <v>212</v>
      </c>
      <c r="B14" s="61">
        <v>55.418519461590002</v>
      </c>
      <c r="C14" s="61">
        <v>5.9472743595879045</v>
      </c>
      <c r="D14" s="116">
        <v>0.97413567816902558</v>
      </c>
      <c r="E14" s="116">
        <v>37.660070500653063</v>
      </c>
      <c r="F14" s="131">
        <v>100</v>
      </c>
    </row>
    <row r="15" spans="1:7" s="6" customFormat="1" ht="22.5" customHeight="1">
      <c r="A15" s="56" t="s">
        <v>30</v>
      </c>
      <c r="B15" s="62">
        <v>45.406813593610927</v>
      </c>
      <c r="C15" s="62">
        <v>19.585342027178019</v>
      </c>
      <c r="D15" s="117">
        <v>3.3595693378996114</v>
      </c>
      <c r="E15" s="117">
        <v>31.648275041311447</v>
      </c>
      <c r="F15" s="131">
        <v>100.00000000000001</v>
      </c>
    </row>
    <row r="16" spans="1:7" s="6" customFormat="1" ht="12.75" customHeight="1">
      <c r="A16" s="56"/>
      <c r="B16" s="62"/>
      <c r="C16" s="62"/>
      <c r="D16" s="62"/>
      <c r="E16" s="117"/>
      <c r="F16" s="131"/>
    </row>
    <row r="17" spans="1:6" ht="30" customHeight="1">
      <c r="A17" s="15" t="s">
        <v>0</v>
      </c>
      <c r="F17" s="134"/>
    </row>
    <row r="18" spans="1:6" ht="12.75" customHeight="1">
      <c r="A18" s="47" t="s">
        <v>19</v>
      </c>
      <c r="F18" s="133"/>
    </row>
    <row r="19" spans="1:6" s="28" customFormat="1" ht="38.25">
      <c r="A19" s="27"/>
      <c r="B19" s="7" t="s">
        <v>13</v>
      </c>
      <c r="C19" s="7" t="s">
        <v>195</v>
      </c>
      <c r="D19" s="7" t="s">
        <v>196</v>
      </c>
      <c r="E19" s="7" t="s">
        <v>162</v>
      </c>
      <c r="F19" s="125" t="s">
        <v>14</v>
      </c>
    </row>
    <row r="20" spans="1:6">
      <c r="A20" s="56" t="s">
        <v>26</v>
      </c>
      <c r="B20" s="20">
        <v>102041.60000000001</v>
      </c>
      <c r="C20" s="20">
        <v>53988.87</v>
      </c>
      <c r="D20" s="20">
        <v>6383.27</v>
      </c>
      <c r="E20" s="20">
        <v>111932.88</v>
      </c>
      <c r="F20" s="131">
        <v>274346.62</v>
      </c>
    </row>
    <row r="21" spans="1:6">
      <c r="A21" s="56" t="s">
        <v>27</v>
      </c>
      <c r="B21" s="20">
        <v>364223.74</v>
      </c>
      <c r="C21" s="20">
        <v>136619.85999999999</v>
      </c>
      <c r="D21" s="20">
        <v>19488.45</v>
      </c>
      <c r="E21" s="20">
        <v>194499.91</v>
      </c>
      <c r="F21" s="131">
        <v>714831.96</v>
      </c>
    </row>
    <row r="22" spans="1:6">
      <c r="A22" s="56" t="s">
        <v>28</v>
      </c>
      <c r="B22" s="20">
        <v>141290.04999999999</v>
      </c>
      <c r="C22" s="20">
        <v>60623.61</v>
      </c>
      <c r="D22" s="20">
        <v>12825.6</v>
      </c>
      <c r="E22" s="20">
        <v>91058.6</v>
      </c>
      <c r="F22" s="131">
        <v>305797.86</v>
      </c>
    </row>
    <row r="23" spans="1:6">
      <c r="A23" s="56" t="s">
        <v>205</v>
      </c>
      <c r="B23" s="20">
        <v>137788.5</v>
      </c>
      <c r="C23" s="20">
        <v>37566.33</v>
      </c>
      <c r="D23" s="20">
        <v>9335.74</v>
      </c>
      <c r="E23" s="20">
        <v>66147.759999999995</v>
      </c>
      <c r="F23" s="131">
        <v>250838.33000000002</v>
      </c>
    </row>
    <row r="24" spans="1:6">
      <c r="A24" s="56" t="s">
        <v>29</v>
      </c>
      <c r="B24" s="20">
        <v>58820.12</v>
      </c>
      <c r="C24" s="20">
        <v>40296.769999999997</v>
      </c>
      <c r="D24" s="20">
        <v>4421.12</v>
      </c>
      <c r="E24" s="20">
        <v>40090.43</v>
      </c>
      <c r="F24" s="131">
        <v>143628.44</v>
      </c>
    </row>
    <row r="25" spans="1:6">
      <c r="A25" s="56" t="s">
        <v>198</v>
      </c>
      <c r="B25" s="20">
        <v>42213.84</v>
      </c>
      <c r="C25" s="20">
        <v>35860.160000000003</v>
      </c>
      <c r="D25" s="20">
        <v>10988.57</v>
      </c>
      <c r="E25" s="20">
        <v>60606.14</v>
      </c>
      <c r="F25" s="131">
        <v>149668.71000000002</v>
      </c>
    </row>
    <row r="26" spans="1:6">
      <c r="A26" s="56" t="s">
        <v>203</v>
      </c>
      <c r="B26" s="20">
        <v>21020.59</v>
      </c>
      <c r="C26" s="20">
        <v>8068.82</v>
      </c>
      <c r="D26" s="20">
        <v>4.12</v>
      </c>
      <c r="E26" s="20">
        <v>23602.63</v>
      </c>
      <c r="F26" s="131">
        <v>52696.160000000003</v>
      </c>
    </row>
    <row r="27" spans="1:6">
      <c r="A27" s="56" t="s">
        <v>214</v>
      </c>
      <c r="B27" s="20">
        <v>183020.24</v>
      </c>
      <c r="C27" s="20">
        <v>100412.24</v>
      </c>
      <c r="D27" s="20">
        <v>17816.22</v>
      </c>
      <c r="E27" s="20">
        <v>145292.73000000001</v>
      </c>
      <c r="F27" s="131">
        <v>446541.42999999993</v>
      </c>
    </row>
    <row r="28" spans="1:6">
      <c r="A28" s="56" t="s">
        <v>212</v>
      </c>
      <c r="B28" s="20">
        <v>62833.8</v>
      </c>
      <c r="C28" s="20">
        <v>6743.05</v>
      </c>
      <c r="D28" s="20">
        <v>1104.48</v>
      </c>
      <c r="E28" s="20">
        <v>42699.18</v>
      </c>
      <c r="F28" s="131">
        <v>113380.51000000001</v>
      </c>
    </row>
    <row r="29" spans="1:6" s="22" customFormat="1" ht="22.5" customHeight="1">
      <c r="A29" s="6" t="s">
        <v>30</v>
      </c>
      <c r="B29" s="156">
        <v>1113252.4799999997</v>
      </c>
      <c r="C29" s="156">
        <v>480179.70999999996</v>
      </c>
      <c r="D29" s="156">
        <v>82367.569999999992</v>
      </c>
      <c r="E29" s="156">
        <v>775930.26</v>
      </c>
      <c r="F29" s="157">
        <v>2451730.0199999996</v>
      </c>
    </row>
    <row r="30" spans="1:6" s="22" customFormat="1" ht="12.75" customHeight="1">
      <c r="A30" s="6" t="s">
        <v>0</v>
      </c>
      <c r="B30" s="21"/>
      <c r="C30" s="21"/>
      <c r="D30" s="21"/>
      <c r="E30" s="21"/>
      <c r="F30" s="131"/>
    </row>
    <row r="31" spans="1:6" s="22" customFormat="1" ht="12.75" customHeight="1">
      <c r="A31" s="6"/>
      <c r="B31" s="21"/>
      <c r="C31" s="21"/>
      <c r="D31" s="21"/>
      <c r="E31" s="21"/>
      <c r="F31" s="21"/>
    </row>
    <row r="32" spans="1:6">
      <c r="A32" s="18"/>
    </row>
    <row r="33" spans="1:6">
      <c r="A33" s="18"/>
    </row>
    <row r="34" spans="1:6">
      <c r="A34" s="4" t="s">
        <v>168</v>
      </c>
      <c r="B34" s="24"/>
      <c r="C34" s="24"/>
      <c r="D34" s="24"/>
      <c r="E34" s="24"/>
      <c r="F34" s="23"/>
    </row>
    <row r="35" spans="1:6" ht="12.75" customHeight="1">
      <c r="A35" s="4" t="s">
        <v>88</v>
      </c>
      <c r="B35" s="14"/>
      <c r="C35" s="14"/>
      <c r="D35" s="14"/>
      <c r="E35" s="14"/>
      <c r="F35" s="14"/>
    </row>
    <row r="36" spans="1:6">
      <c r="A36" s="4" t="s">
        <v>225</v>
      </c>
    </row>
    <row r="37" spans="1:6">
      <c r="A37" s="2"/>
    </row>
    <row r="38" spans="1:6">
      <c r="A38" s="5"/>
    </row>
    <row r="39" spans="1:6">
      <c r="A39" s="4"/>
    </row>
  </sheetData>
  <phoneticPr fontId="3" type="noConversion"/>
  <hyperlinks>
    <hyperlink ref="G1" location="Contenu!A1" display="retour" xr:uid="{00000000-0004-0000-0B00-000000000000}"/>
  </hyperlinks>
  <pageMargins left="0.78740157499999996" right="0.78740157499999996" top="0.984251969" bottom="0.984251969" header="0.4921259845" footer="0.4921259845"/>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Contenu</vt:lpstr>
      <vt:lpstr>Définitions et lacunes</vt:lpstr>
      <vt:lpstr>Tab 1a</vt:lpstr>
      <vt:lpstr>Tab 1b</vt:lpstr>
      <vt:lpstr>Tab 2a</vt:lpstr>
      <vt:lpstr>Tab 2b</vt:lpstr>
      <vt:lpstr>Tab 3</vt:lpstr>
      <vt:lpstr>Tab 4</vt:lpstr>
      <vt:lpstr>Tab 5</vt:lpstr>
      <vt:lpstr>Tab 6</vt:lpstr>
      <vt:lpstr>Tab 7</vt:lpstr>
      <vt:lpstr>Tab 8</vt:lpstr>
      <vt:lpstr>Tab 9</vt:lpstr>
      <vt:lpstr>Tab 10</vt:lpstr>
      <vt:lpstr>Tab 11</vt:lpstr>
      <vt:lpstr>Méthodes et précisions</vt:lpstr>
      <vt:lpstr>Tab 12 - 010000</vt:lpstr>
      <vt:lpstr>Tab 13 - 020000</vt:lpstr>
      <vt:lpstr>Tab 14 - 030000</vt:lpstr>
      <vt:lpstr>Tab 15 - 040000</vt:lpstr>
      <vt:lpstr>Tab 16 - 050000</vt:lpstr>
      <vt:lpstr>Tab 17 - 060000</vt:lpstr>
      <vt:lpstr>Tab 18 - 080000</vt:lpstr>
      <vt:lpstr>Tab 19 - 110000</vt:lpstr>
      <vt:lpstr>Tab 20 - 120000</vt:lpstr>
      <vt:lpstr>Tab 21 - 130000</vt:lpstr>
      <vt:lpstr>Tab 22 - 140000</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Lang</dc:creator>
  <cp:lastModifiedBy>Shatri-Muharremi Fitore BFS</cp:lastModifiedBy>
  <cp:lastPrinted>2016-04-18T08:44:08Z</cp:lastPrinted>
  <dcterms:created xsi:type="dcterms:W3CDTF">2009-11-26T15:16:10Z</dcterms:created>
  <dcterms:modified xsi:type="dcterms:W3CDTF">2025-08-07T08:49:59Z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2025-07-16T07:53:30Z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e680d0ec-0b63-4092-9b04-e292886a3cf6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