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Diffusion\2. Publikationen\Jahrespublikation\données_2024\Tableaux\DE_2024-appendix\"/>
    </mc:Choice>
  </mc:AlternateContent>
  <xr:revisionPtr revIDLastSave="0" documentId="13_ncr:1_{23B0011D-84CD-4563-9630-7B3F6638B125}" xr6:coauthVersionLast="47" xr6:coauthVersionMax="47" xr10:uidLastSave="{00000000-0000-0000-0000-000000000000}"/>
  <bookViews>
    <workbookView xWindow="28680" yWindow="-120" windowWidth="29040" windowHeight="15720" tabRatio="921" xr2:uid="{00000000-000D-0000-FFFF-FFFF00000000}"/>
  </bookViews>
  <sheets>
    <sheet name="T0" sheetId="100" r:id="rId1"/>
    <sheet name="T2.1.1" sheetId="80" r:id="rId2"/>
    <sheet name="T2.1.2" sheetId="101" r:id="rId3"/>
    <sheet name="T2.1.3" sheetId="82" r:id="rId4"/>
    <sheet name="T2.1.4" sheetId="83" r:id="rId5"/>
    <sheet name="T2.2.1" sheetId="65" r:id="rId6"/>
    <sheet name="T2.2.2" sheetId="14" r:id="rId7"/>
    <sheet name="T.2.2.3" sheetId="116" r:id="rId8"/>
    <sheet name="T.2.2.4" sheetId="117" r:id="rId9"/>
    <sheet name="T2.2.5" sheetId="10" r:id="rId10"/>
    <sheet name="T2.2.6" sheetId="12" r:id="rId11"/>
    <sheet name="T2.2.7" sheetId="5" r:id="rId12"/>
    <sheet name="T2.2.8" sheetId="48" r:id="rId13"/>
    <sheet name="T2.3.1" sheetId="84" r:id="rId14"/>
    <sheet name="T2.3.2.1" sheetId="87" r:id="rId15"/>
    <sheet name="T2.3.2.2" sheetId="90" r:id="rId16"/>
    <sheet name="T2.3.3" sheetId="99" r:id="rId17"/>
    <sheet name="T3.1" sheetId="111" r:id="rId18"/>
    <sheet name="T3.2" sheetId="112" r:id="rId19"/>
    <sheet name="T4.1" sheetId="104" r:id="rId20"/>
    <sheet name="T4.2" sheetId="105" r:id="rId21"/>
    <sheet name="T4.3" sheetId="106" r:id="rId22"/>
  </sheets>
  <externalReferences>
    <externalReference r:id="rId23"/>
  </externalReferences>
  <definedNames>
    <definedName name="_xlnm._FilterDatabase" localSheetId="6" hidden="1">'T2.2.2'!#REF!</definedName>
    <definedName name="_Toc264206218" localSheetId="9">'T2.2.5'!#REF!</definedName>
    <definedName name="NRData" localSheetId="2">#REF!</definedName>
    <definedName name="NRData">#REF!</definedName>
    <definedName name="Table1">'[1]Tbl1 Nights _Share'!$A$4:$G$18</definedName>
    <definedName name="Table2" localSheetId="2">#REF!</definedName>
    <definedName name="Table2">#REF!</definedName>
    <definedName name="_xlnm.Print_Area" localSheetId="0">T0!$A$1:$G$5</definedName>
    <definedName name="_xlnm.Print_Area" localSheetId="4">'T2.1.4'!$A$1:$J$13</definedName>
    <definedName name="_xlnm.Print_Area" localSheetId="19">'T4.1'!$A$1:$I$30</definedName>
    <definedName name="_xlnm.Print_Area" localSheetId="20">'T4.2'!$A$1:$H$30</definedName>
    <definedName name="_xlnm.Print_Area" localSheetId="21">'T4.3'!$A$1:$H$31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87" l="1"/>
  <c r="H16" i="87"/>
  <c r="H15" i="87"/>
  <c r="H14" i="87"/>
  <c r="H9" i="87"/>
  <c r="H8" i="87"/>
  <c r="H7" i="87"/>
  <c r="H6" i="87"/>
  <c r="G21" i="106" l="1"/>
  <c r="F21" i="106"/>
  <c r="E21" i="106"/>
  <c r="G20" i="106"/>
  <c r="F20" i="106"/>
  <c r="E20" i="106"/>
  <c r="G19" i="106"/>
  <c r="F19" i="106"/>
  <c r="E19" i="106"/>
  <c r="G18" i="106"/>
  <c r="F18" i="106"/>
  <c r="E18" i="106"/>
  <c r="G17" i="106"/>
  <c r="F17" i="106"/>
  <c r="E17" i="106"/>
  <c r="G16" i="106"/>
  <c r="F16" i="106"/>
  <c r="E16" i="106"/>
  <c r="G15" i="106"/>
  <c r="F15" i="106"/>
  <c r="E15" i="106"/>
  <c r="G14" i="106"/>
  <c r="F14" i="106"/>
  <c r="E14" i="106"/>
  <c r="G13" i="106"/>
  <c r="F13" i="106"/>
  <c r="E13" i="106"/>
  <c r="G12" i="106"/>
  <c r="F12" i="106"/>
  <c r="E12" i="106"/>
  <c r="G11" i="106"/>
  <c r="F11" i="106"/>
  <c r="E11" i="106"/>
  <c r="G10" i="106"/>
  <c r="F10" i="106"/>
  <c r="E10" i="106"/>
  <c r="D9" i="106"/>
  <c r="D8" i="106" s="1"/>
  <c r="C9" i="106"/>
  <c r="C8" i="106" s="1"/>
  <c r="B9" i="106"/>
  <c r="B8" i="106" s="1"/>
  <c r="B7" i="106" s="1"/>
  <c r="G22" i="105"/>
  <c r="F22" i="105"/>
  <c r="E22" i="105"/>
  <c r="G21" i="105"/>
  <c r="F21" i="105"/>
  <c r="E21" i="105"/>
  <c r="G20" i="105"/>
  <c r="F20" i="105"/>
  <c r="E20" i="105"/>
  <c r="G19" i="105"/>
  <c r="F19" i="105"/>
  <c r="E19" i="105"/>
  <c r="G18" i="105"/>
  <c r="F18" i="105"/>
  <c r="E18" i="105"/>
  <c r="G17" i="105"/>
  <c r="F17" i="105"/>
  <c r="E17" i="105"/>
  <c r="G16" i="105"/>
  <c r="F16" i="105"/>
  <c r="E16" i="105"/>
  <c r="G15" i="105"/>
  <c r="F15" i="105"/>
  <c r="E15" i="105"/>
  <c r="G14" i="105"/>
  <c r="F14" i="105"/>
  <c r="E14" i="105"/>
  <c r="G13" i="105"/>
  <c r="F13" i="105"/>
  <c r="E13" i="105"/>
  <c r="G12" i="105"/>
  <c r="F12" i="105"/>
  <c r="E12" i="105"/>
  <c r="G11" i="105"/>
  <c r="F11" i="105"/>
  <c r="E11" i="105"/>
  <c r="D10" i="105"/>
  <c r="D9" i="105" s="1"/>
  <c r="C10" i="105"/>
  <c r="C9" i="105" s="1"/>
  <c r="B10" i="105"/>
  <c r="B9" i="105" s="1"/>
  <c r="B8" i="105" s="1"/>
  <c r="B9" i="104"/>
  <c r="G9" i="104" s="1"/>
  <c r="C9" i="104"/>
  <c r="D9" i="104"/>
  <c r="E10" i="104"/>
  <c r="F10" i="104"/>
  <c r="G10" i="104"/>
  <c r="E11" i="104"/>
  <c r="F11" i="104"/>
  <c r="G11" i="104"/>
  <c r="E12" i="104"/>
  <c r="F12" i="104"/>
  <c r="G12" i="104"/>
  <c r="E13" i="104"/>
  <c r="F13" i="104"/>
  <c r="G13" i="104"/>
  <c r="E14" i="104"/>
  <c r="F14" i="104"/>
  <c r="G14" i="104"/>
  <c r="E15" i="104"/>
  <c r="F15" i="104"/>
  <c r="G15" i="104"/>
  <c r="E16" i="104"/>
  <c r="F16" i="104"/>
  <c r="G16" i="104"/>
  <c r="E17" i="104"/>
  <c r="F17" i="104"/>
  <c r="G17" i="104"/>
  <c r="E18" i="104"/>
  <c r="F18" i="104"/>
  <c r="G18" i="104"/>
  <c r="E19" i="104"/>
  <c r="F19" i="104"/>
  <c r="G19" i="104"/>
  <c r="E20" i="104"/>
  <c r="F20" i="104"/>
  <c r="G20" i="104"/>
  <c r="E21" i="104"/>
  <c r="F21" i="104"/>
  <c r="G21" i="104"/>
  <c r="F9" i="104" l="1"/>
  <c r="D8" i="104"/>
  <c r="D7" i="104" s="1"/>
  <c r="E9" i="104"/>
  <c r="E8" i="106"/>
  <c r="C7" i="106"/>
  <c r="E7" i="106" s="1"/>
  <c r="G8" i="106"/>
  <c r="F8" i="106"/>
  <c r="D7" i="106"/>
  <c r="E9" i="106"/>
  <c r="F9" i="106"/>
  <c r="G9" i="106"/>
  <c r="E9" i="105"/>
  <c r="C8" i="105"/>
  <c r="E8" i="105" s="1"/>
  <c r="F9" i="105"/>
  <c r="D8" i="105"/>
  <c r="G9" i="105"/>
  <c r="E10" i="105"/>
  <c r="F10" i="105"/>
  <c r="G10" i="105"/>
  <c r="C8" i="104"/>
  <c r="B8" i="104"/>
  <c r="G7" i="106" l="1"/>
  <c r="F7" i="106"/>
  <c r="G8" i="105"/>
  <c r="F8" i="105"/>
  <c r="B7" i="104"/>
  <c r="G7" i="104" s="1"/>
  <c r="G8" i="104"/>
  <c r="C7" i="104"/>
  <c r="E8" i="104"/>
  <c r="F8" i="104"/>
  <c r="E7" i="104" l="1"/>
  <c r="F7" i="104"/>
  <c r="M22" i="87"/>
  <c r="K33" i="14"/>
  <c r="J33" i="14"/>
  <c r="I33" i="14"/>
  <c r="H33" i="14"/>
  <c r="K32" i="14"/>
  <c r="J32" i="14"/>
  <c r="I32" i="14"/>
  <c r="H32" i="14"/>
  <c r="K31" i="14"/>
  <c r="J31" i="14"/>
  <c r="I31" i="14"/>
  <c r="H31" i="14"/>
  <c r="K30" i="14"/>
  <c r="J30" i="14"/>
  <c r="I30" i="14"/>
  <c r="H30" i="14"/>
  <c r="K29" i="14"/>
  <c r="J29" i="14"/>
  <c r="I29" i="14"/>
  <c r="H29" i="14"/>
  <c r="K28" i="14"/>
  <c r="J28" i="14"/>
  <c r="I28" i="14"/>
  <c r="H28" i="14"/>
  <c r="K27" i="14"/>
  <c r="J27" i="14"/>
  <c r="I27" i="14"/>
  <c r="H27" i="14"/>
  <c r="G26" i="14"/>
  <c r="K26" i="14" s="1"/>
  <c r="F26" i="14"/>
  <c r="J26" i="14" s="1"/>
  <c r="E26" i="14"/>
  <c r="I26" i="14" s="1"/>
  <c r="D26" i="14"/>
  <c r="H26" i="14" s="1"/>
  <c r="C26" i="14"/>
  <c r="B26" i="14"/>
  <c r="F33" i="65"/>
  <c r="E33" i="65"/>
  <c r="F32" i="65"/>
  <c r="E32" i="65"/>
  <c r="F31" i="65"/>
  <c r="E31" i="65"/>
  <c r="F30" i="65"/>
  <c r="E30" i="65"/>
  <c r="F29" i="65"/>
  <c r="E29" i="65"/>
  <c r="F28" i="65"/>
  <c r="E28" i="65"/>
  <c r="F27" i="65"/>
  <c r="E27" i="65"/>
  <c r="D26" i="65"/>
  <c r="E26" i="65" s="1"/>
  <c r="C26" i="65"/>
  <c r="B26" i="65"/>
  <c r="M15" i="12" l="1"/>
  <c r="M14" i="12"/>
  <c r="M13" i="12"/>
  <c r="M11" i="12"/>
  <c r="M9" i="12"/>
  <c r="M8" i="12"/>
  <c r="M6" i="12"/>
  <c r="T28" i="10"/>
  <c r="S28" i="10"/>
  <c r="R28" i="10"/>
  <c r="Q28" i="10"/>
  <c r="P28" i="10"/>
  <c r="O28" i="10"/>
  <c r="N28" i="10"/>
  <c r="M28" i="10"/>
  <c r="L28" i="10"/>
  <c r="T27" i="10"/>
  <c r="S27" i="10"/>
  <c r="R27" i="10"/>
  <c r="Q27" i="10"/>
  <c r="P27" i="10"/>
  <c r="O27" i="10"/>
  <c r="N27" i="10"/>
  <c r="M27" i="10"/>
  <c r="L27" i="10"/>
  <c r="T26" i="10"/>
  <c r="S26" i="10"/>
  <c r="R26" i="10"/>
  <c r="Q26" i="10"/>
  <c r="P26" i="10"/>
  <c r="O26" i="10"/>
  <c r="N26" i="10"/>
  <c r="M26" i="10"/>
  <c r="L26" i="10"/>
  <c r="T25" i="10"/>
  <c r="S25" i="10"/>
  <c r="R25" i="10"/>
  <c r="Q25" i="10"/>
  <c r="P25" i="10"/>
  <c r="O25" i="10"/>
  <c r="N25" i="10"/>
  <c r="M25" i="10"/>
  <c r="L25" i="10"/>
  <c r="T24" i="10"/>
  <c r="S24" i="10"/>
  <c r="R24" i="10"/>
  <c r="Q24" i="10"/>
  <c r="P24" i="10"/>
  <c r="O24" i="10"/>
  <c r="N24" i="10"/>
  <c r="M24" i="10"/>
  <c r="L24" i="10"/>
  <c r="T23" i="10"/>
  <c r="S23" i="10"/>
  <c r="R23" i="10"/>
  <c r="Q23" i="10"/>
  <c r="P23" i="10"/>
  <c r="O23" i="10"/>
  <c r="N23" i="10"/>
  <c r="M23" i="10"/>
  <c r="L23" i="10"/>
  <c r="T22" i="10"/>
  <c r="S22" i="10"/>
  <c r="R22" i="10"/>
  <c r="Q22" i="10"/>
  <c r="P22" i="10"/>
  <c r="O22" i="10"/>
  <c r="N22" i="10"/>
  <c r="M22" i="10"/>
  <c r="L22" i="10"/>
  <c r="T21" i="10"/>
  <c r="S21" i="10"/>
  <c r="R21" i="10"/>
  <c r="Q21" i="10"/>
  <c r="P21" i="10"/>
  <c r="O21" i="10"/>
  <c r="N21" i="10"/>
  <c r="M21" i="10"/>
  <c r="L21" i="10"/>
  <c r="T20" i="10"/>
  <c r="S20" i="10"/>
  <c r="R20" i="10"/>
  <c r="Q20" i="10"/>
  <c r="P20" i="10"/>
  <c r="O20" i="10"/>
  <c r="N20" i="10"/>
  <c r="M20" i="10"/>
  <c r="L20" i="10"/>
  <c r="T19" i="10"/>
  <c r="S19" i="10"/>
  <c r="R19" i="10"/>
  <c r="Q19" i="10"/>
  <c r="P19" i="10"/>
  <c r="O19" i="10"/>
  <c r="N19" i="10"/>
  <c r="M19" i="10"/>
  <c r="L19" i="10"/>
  <c r="T18" i="10"/>
  <c r="S18" i="10"/>
  <c r="R18" i="10"/>
  <c r="Q18" i="10"/>
  <c r="P18" i="10"/>
  <c r="O18" i="10"/>
  <c r="N18" i="10"/>
  <c r="M18" i="10"/>
  <c r="L18" i="10"/>
  <c r="T17" i="10"/>
  <c r="S17" i="10"/>
  <c r="R17" i="10"/>
  <c r="Q17" i="10"/>
  <c r="P17" i="10"/>
  <c r="O17" i="10"/>
  <c r="N17" i="10"/>
  <c r="M17" i="10"/>
  <c r="L17" i="10"/>
  <c r="T16" i="10"/>
  <c r="S16" i="10"/>
  <c r="R16" i="10"/>
  <c r="Q16" i="10"/>
  <c r="P16" i="10"/>
  <c r="O16" i="10"/>
  <c r="N16" i="10"/>
  <c r="M16" i="10"/>
  <c r="L16" i="10"/>
  <c r="T15" i="10"/>
  <c r="S15" i="10"/>
  <c r="R15" i="10"/>
  <c r="Q15" i="10"/>
  <c r="P15" i="10"/>
  <c r="O15" i="10"/>
  <c r="N15" i="10"/>
  <c r="M15" i="10"/>
  <c r="L15" i="10"/>
  <c r="T14" i="10"/>
  <c r="S14" i="10"/>
  <c r="R14" i="10"/>
  <c r="Q14" i="10"/>
  <c r="P14" i="10"/>
  <c r="O14" i="10"/>
  <c r="N14" i="10"/>
  <c r="M14" i="10"/>
  <c r="L14" i="10"/>
  <c r="T13" i="10"/>
  <c r="S13" i="10"/>
  <c r="R13" i="10"/>
  <c r="Q13" i="10"/>
  <c r="P13" i="10"/>
  <c r="O13" i="10"/>
  <c r="N13" i="10"/>
  <c r="M13" i="10"/>
  <c r="L13" i="10"/>
  <c r="T12" i="10"/>
  <c r="S12" i="10"/>
  <c r="R12" i="10"/>
  <c r="Q12" i="10"/>
  <c r="P12" i="10"/>
  <c r="O12" i="10"/>
  <c r="N12" i="10"/>
  <c r="M12" i="10"/>
  <c r="L12" i="10"/>
  <c r="T11" i="10"/>
  <c r="S11" i="10"/>
  <c r="R11" i="10"/>
  <c r="Q11" i="10"/>
  <c r="P11" i="10"/>
  <c r="O11" i="10"/>
  <c r="N11" i="10"/>
  <c r="M11" i="10"/>
  <c r="L11" i="10"/>
  <c r="T10" i="10"/>
  <c r="S10" i="10"/>
  <c r="R10" i="10"/>
  <c r="Q10" i="10"/>
  <c r="P10" i="10"/>
  <c r="O10" i="10"/>
  <c r="N10" i="10"/>
  <c r="M10" i="10"/>
  <c r="L10" i="10"/>
  <c r="T9" i="10"/>
  <c r="S9" i="10"/>
  <c r="R9" i="10"/>
  <c r="Q9" i="10"/>
  <c r="P9" i="10"/>
  <c r="O9" i="10"/>
  <c r="N9" i="10"/>
  <c r="M9" i="10"/>
  <c r="L9" i="10"/>
  <c r="T8" i="10"/>
  <c r="S8" i="10"/>
  <c r="R8" i="10"/>
  <c r="Q8" i="10"/>
  <c r="P8" i="10"/>
  <c r="O8" i="10"/>
  <c r="N8" i="10"/>
  <c r="M8" i="10"/>
  <c r="L8" i="10"/>
  <c r="T7" i="10"/>
  <c r="S7" i="10"/>
  <c r="R7" i="10"/>
  <c r="Q7" i="10"/>
  <c r="P7" i="10"/>
  <c r="O7" i="10"/>
  <c r="N7" i="10"/>
  <c r="M7" i="10"/>
  <c r="L7" i="10"/>
  <c r="T6" i="10"/>
  <c r="S6" i="10"/>
  <c r="R6" i="10"/>
  <c r="Q6" i="10"/>
  <c r="P6" i="10"/>
  <c r="O6" i="10"/>
  <c r="N6" i="10"/>
  <c r="M6" i="10"/>
  <c r="L6" i="10"/>
  <c r="T5" i="10"/>
  <c r="S5" i="10"/>
  <c r="R5" i="10"/>
  <c r="Q5" i="10"/>
  <c r="P5" i="10"/>
  <c r="O5" i="10"/>
  <c r="N5" i="10"/>
  <c r="M5" i="10"/>
  <c r="L5" i="10"/>
  <c r="H25" i="87" l="1"/>
  <c r="H24" i="87"/>
  <c r="H23" i="87"/>
  <c r="H22" i="87"/>
  <c r="J12" i="84"/>
  <c r="G12" i="84"/>
  <c r="D12" i="84"/>
  <c r="J11" i="84"/>
  <c r="G11" i="84"/>
  <c r="D11" i="84"/>
  <c r="J10" i="84"/>
  <c r="G10" i="84"/>
  <c r="D10" i="84"/>
  <c r="J9" i="84"/>
  <c r="G9" i="84"/>
  <c r="D9" i="84"/>
  <c r="J8" i="84"/>
  <c r="G8" i="84"/>
  <c r="D8" i="84"/>
  <c r="J7" i="84"/>
  <c r="G7" i="84"/>
  <c r="D7" i="84"/>
  <c r="J6" i="84"/>
  <c r="G6" i="84"/>
  <c r="D6" i="84"/>
  <c r="J5" i="84"/>
  <c r="G5" i="84"/>
  <c r="AD18" i="12" l="1"/>
  <c r="AC18" i="12"/>
  <c r="AB18" i="12"/>
  <c r="AA18" i="12"/>
  <c r="Z18" i="12"/>
  <c r="Y18" i="12"/>
  <c r="X18" i="12"/>
  <c r="W18" i="12"/>
  <c r="V18" i="12"/>
  <c r="U18" i="12"/>
  <c r="T18" i="12"/>
  <c r="S18" i="12"/>
  <c r="R18" i="12"/>
  <c r="Q18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AA15" i="12"/>
  <c r="Z15" i="12"/>
  <c r="Y15" i="12"/>
  <c r="X15" i="12"/>
  <c r="W15" i="12"/>
  <c r="V15" i="12"/>
  <c r="U15" i="12"/>
  <c r="T15" i="12"/>
  <c r="S15" i="12"/>
  <c r="R15" i="12"/>
  <c r="Q15" i="12"/>
  <c r="AD15" i="12"/>
  <c r="AD14" i="12"/>
  <c r="AA14" i="12"/>
  <c r="Z14" i="12"/>
  <c r="Y14" i="12"/>
  <c r="X14" i="12"/>
  <c r="W14" i="12"/>
  <c r="V14" i="12"/>
  <c r="U14" i="12"/>
  <c r="T14" i="12"/>
  <c r="S14" i="12"/>
  <c r="R14" i="12"/>
  <c r="Q14" i="12"/>
  <c r="AC14" i="12"/>
  <c r="AD13" i="12"/>
  <c r="AC13" i="12"/>
  <c r="AA13" i="12"/>
  <c r="Z13" i="12"/>
  <c r="Y13" i="12"/>
  <c r="X13" i="12"/>
  <c r="W13" i="12"/>
  <c r="V13" i="12"/>
  <c r="U13" i="12"/>
  <c r="T13" i="12"/>
  <c r="S13" i="12"/>
  <c r="R13" i="12"/>
  <c r="Q13" i="12"/>
  <c r="AB13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AA9" i="12"/>
  <c r="Z9" i="12"/>
  <c r="Y9" i="12"/>
  <c r="X9" i="12"/>
  <c r="W9" i="12"/>
  <c r="V9" i="12"/>
  <c r="U9" i="12"/>
  <c r="T9" i="12"/>
  <c r="S9" i="12"/>
  <c r="R9" i="12"/>
  <c r="Q9" i="12"/>
  <c r="AD9" i="12"/>
  <c r="AD8" i="12"/>
  <c r="AA8" i="12"/>
  <c r="Z8" i="12"/>
  <c r="Y8" i="12"/>
  <c r="X8" i="12"/>
  <c r="W8" i="12"/>
  <c r="V8" i="12"/>
  <c r="U8" i="12"/>
  <c r="T8" i="12"/>
  <c r="S8" i="12"/>
  <c r="R8" i="12"/>
  <c r="Q8" i="12"/>
  <c r="AC8" i="12"/>
  <c r="AD7" i="12"/>
  <c r="AC7" i="12"/>
  <c r="AB7" i="12"/>
  <c r="AA7" i="12"/>
  <c r="Z7" i="12"/>
  <c r="Y7" i="12"/>
  <c r="X7" i="12"/>
  <c r="W7" i="12"/>
  <c r="V7" i="12"/>
  <c r="U7" i="12"/>
  <c r="T7" i="12"/>
  <c r="S7" i="12"/>
  <c r="R7" i="12"/>
  <c r="Q7" i="12"/>
  <c r="AD6" i="12"/>
  <c r="AB6" i="12"/>
  <c r="AA6" i="12"/>
  <c r="Z6" i="12"/>
  <c r="Y6" i="12"/>
  <c r="X6" i="12"/>
  <c r="W6" i="12"/>
  <c r="V6" i="12"/>
  <c r="U6" i="12"/>
  <c r="T6" i="12"/>
  <c r="S6" i="12"/>
  <c r="R6" i="12"/>
  <c r="Q6" i="12"/>
  <c r="AC6" i="12"/>
  <c r="AD5" i="12"/>
  <c r="AC5" i="12"/>
  <c r="AB5" i="12"/>
  <c r="AA5" i="12"/>
  <c r="Z5" i="12"/>
  <c r="Y5" i="12"/>
  <c r="X5" i="12"/>
  <c r="W5" i="12"/>
  <c r="V5" i="12"/>
  <c r="U5" i="12"/>
  <c r="T5" i="12"/>
  <c r="S5" i="12"/>
  <c r="R5" i="12"/>
  <c r="Q5" i="12"/>
  <c r="T38" i="10"/>
  <c r="T37" i="10"/>
  <c r="B36" i="10"/>
  <c r="D36" i="10"/>
  <c r="F36" i="10"/>
  <c r="H36" i="10"/>
  <c r="J36" i="10"/>
  <c r="L36" i="10"/>
  <c r="N36" i="10"/>
  <c r="P36" i="10"/>
  <c r="R36" i="10"/>
  <c r="B37" i="10"/>
  <c r="D37" i="10"/>
  <c r="F37" i="10"/>
  <c r="H37" i="10"/>
  <c r="J37" i="10"/>
  <c r="L37" i="10"/>
  <c r="N37" i="10"/>
  <c r="P37" i="10"/>
  <c r="R37" i="10"/>
  <c r="B38" i="10"/>
  <c r="D38" i="10"/>
  <c r="F38" i="10"/>
  <c r="H38" i="10"/>
  <c r="J38" i="10"/>
  <c r="L38" i="10"/>
  <c r="N38" i="10"/>
  <c r="P38" i="10"/>
  <c r="R38" i="10"/>
  <c r="B39" i="10"/>
  <c r="C39" i="10"/>
  <c r="D39" i="10"/>
  <c r="E39" i="10"/>
  <c r="F39" i="10"/>
  <c r="G39" i="10"/>
  <c r="H39" i="10"/>
  <c r="I39" i="10"/>
  <c r="I38" i="10" s="1"/>
  <c r="J39" i="10"/>
  <c r="K39" i="10"/>
  <c r="K38" i="10" s="1"/>
  <c r="L39" i="10"/>
  <c r="M39" i="10"/>
  <c r="N39" i="10"/>
  <c r="O39" i="10"/>
  <c r="P39" i="10"/>
  <c r="Q39" i="10"/>
  <c r="R39" i="10"/>
  <c r="S39" i="10"/>
  <c r="B40" i="10"/>
  <c r="C40" i="10"/>
  <c r="D40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B41" i="10"/>
  <c r="C41" i="10"/>
  <c r="D41" i="10"/>
  <c r="E41" i="10"/>
  <c r="F41" i="10"/>
  <c r="G41" i="10"/>
  <c r="H41" i="10"/>
  <c r="I41" i="10"/>
  <c r="J41" i="10"/>
  <c r="K41" i="10"/>
  <c r="L41" i="10"/>
  <c r="M41" i="10"/>
  <c r="M38" i="10" s="1"/>
  <c r="N41" i="10"/>
  <c r="O41" i="10"/>
  <c r="P41" i="10"/>
  <c r="Q41" i="10"/>
  <c r="R41" i="10"/>
  <c r="S41" i="10"/>
  <c r="B42" i="10"/>
  <c r="C42" i="10"/>
  <c r="D42" i="10"/>
  <c r="E42" i="10"/>
  <c r="F42" i="10"/>
  <c r="G42" i="10"/>
  <c r="H42" i="10"/>
  <c r="I42" i="10"/>
  <c r="J42" i="10"/>
  <c r="K42" i="10"/>
  <c r="L42" i="10"/>
  <c r="M42" i="10"/>
  <c r="N42" i="10"/>
  <c r="O42" i="10"/>
  <c r="P42" i="10"/>
  <c r="Q42" i="10"/>
  <c r="R42" i="10"/>
  <c r="S42" i="10"/>
  <c r="B43" i="10"/>
  <c r="C43" i="10"/>
  <c r="D43" i="10"/>
  <c r="E43" i="10"/>
  <c r="F43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S43" i="10"/>
  <c r="B44" i="10"/>
  <c r="C44" i="10"/>
  <c r="D44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B45" i="10"/>
  <c r="D45" i="10"/>
  <c r="F45" i="10"/>
  <c r="H45" i="10"/>
  <c r="J45" i="10"/>
  <c r="L45" i="10"/>
  <c r="N45" i="10"/>
  <c r="P45" i="10"/>
  <c r="R45" i="10"/>
  <c r="B46" i="10"/>
  <c r="C46" i="10"/>
  <c r="D46" i="10"/>
  <c r="E46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B47" i="10"/>
  <c r="C47" i="10"/>
  <c r="D47" i="10"/>
  <c r="E47" i="10"/>
  <c r="F47" i="10"/>
  <c r="G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B48" i="10"/>
  <c r="C48" i="10"/>
  <c r="D48" i="10"/>
  <c r="E48" i="10"/>
  <c r="F48" i="10"/>
  <c r="G48" i="10"/>
  <c r="H48" i="10"/>
  <c r="I48" i="10"/>
  <c r="J48" i="10"/>
  <c r="K48" i="10"/>
  <c r="K45" i="10" s="1"/>
  <c r="L48" i="10"/>
  <c r="M48" i="10"/>
  <c r="N48" i="10"/>
  <c r="O48" i="10"/>
  <c r="P48" i="10"/>
  <c r="Q48" i="10"/>
  <c r="R48" i="10"/>
  <c r="S48" i="10"/>
  <c r="B49" i="10"/>
  <c r="C49" i="10"/>
  <c r="D49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B50" i="10"/>
  <c r="C50" i="10"/>
  <c r="D50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B51" i="10"/>
  <c r="C51" i="10"/>
  <c r="D51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B52" i="10"/>
  <c r="D52" i="10"/>
  <c r="F52" i="10"/>
  <c r="H52" i="10"/>
  <c r="J52" i="10"/>
  <c r="L52" i="10"/>
  <c r="N52" i="10"/>
  <c r="P52" i="10"/>
  <c r="R52" i="10"/>
  <c r="B53" i="10"/>
  <c r="C53" i="10"/>
  <c r="D53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B54" i="10"/>
  <c r="C54" i="10"/>
  <c r="D54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B55" i="10"/>
  <c r="C55" i="10"/>
  <c r="D55" i="10"/>
  <c r="E55" i="10"/>
  <c r="F55" i="10"/>
  <c r="G55" i="10"/>
  <c r="H55" i="10"/>
  <c r="I55" i="10"/>
  <c r="J55" i="10"/>
  <c r="K55" i="10"/>
  <c r="L55" i="10"/>
  <c r="M55" i="10"/>
  <c r="N55" i="10"/>
  <c r="O55" i="10"/>
  <c r="P55" i="10"/>
  <c r="Q55" i="10"/>
  <c r="R55" i="10"/>
  <c r="S55" i="10"/>
  <c r="B56" i="10"/>
  <c r="C56" i="10"/>
  <c r="D56" i="10"/>
  <c r="E56" i="10"/>
  <c r="F56" i="10"/>
  <c r="G56" i="10"/>
  <c r="H56" i="10"/>
  <c r="I56" i="10"/>
  <c r="J56" i="10"/>
  <c r="K56" i="10"/>
  <c r="L56" i="10"/>
  <c r="M56" i="10"/>
  <c r="N56" i="10"/>
  <c r="O56" i="10"/>
  <c r="P56" i="10"/>
  <c r="Q56" i="10"/>
  <c r="R56" i="10"/>
  <c r="S56" i="10"/>
  <c r="B57" i="10"/>
  <c r="D57" i="10"/>
  <c r="F57" i="10"/>
  <c r="H57" i="10"/>
  <c r="J57" i="10"/>
  <c r="L57" i="10"/>
  <c r="N57" i="10"/>
  <c r="P57" i="10"/>
  <c r="R57" i="10"/>
  <c r="B58" i="10"/>
  <c r="D58" i="10"/>
  <c r="F58" i="10"/>
  <c r="H58" i="10"/>
  <c r="J58" i="10"/>
  <c r="L58" i="10"/>
  <c r="N58" i="10"/>
  <c r="P58" i="10"/>
  <c r="R58" i="10"/>
  <c r="T58" i="10"/>
  <c r="T57" i="10"/>
  <c r="U56" i="10"/>
  <c r="T56" i="10"/>
  <c r="U55" i="10"/>
  <c r="T55" i="10"/>
  <c r="U54" i="10"/>
  <c r="T54" i="10"/>
  <c r="U53" i="10"/>
  <c r="T53" i="10"/>
  <c r="T52" i="10"/>
  <c r="U51" i="10"/>
  <c r="T51" i="10"/>
  <c r="U50" i="10"/>
  <c r="T50" i="10"/>
  <c r="U49" i="10"/>
  <c r="T49" i="10"/>
  <c r="U48" i="10"/>
  <c r="T48" i="10"/>
  <c r="U47" i="10"/>
  <c r="T47" i="10"/>
  <c r="U46" i="10"/>
  <c r="T46" i="10"/>
  <c r="T45" i="10"/>
  <c r="U44" i="10"/>
  <c r="T44" i="10"/>
  <c r="U43" i="10"/>
  <c r="T43" i="10"/>
  <c r="U42" i="10"/>
  <c r="T42" i="10"/>
  <c r="U41" i="10"/>
  <c r="T41" i="10"/>
  <c r="U40" i="10"/>
  <c r="T40" i="10"/>
  <c r="U39" i="10"/>
  <c r="T39" i="10"/>
  <c r="T36" i="10"/>
  <c r="B4" i="100"/>
  <c r="B26" i="100"/>
  <c r="B25" i="100"/>
  <c r="B24" i="100"/>
  <c r="B22" i="100"/>
  <c r="B21" i="100"/>
  <c r="B18" i="100"/>
  <c r="B17" i="100"/>
  <c r="B16" i="100"/>
  <c r="B15" i="100"/>
  <c r="B14" i="100"/>
  <c r="B13" i="100"/>
  <c r="B12" i="100"/>
  <c r="B9" i="100"/>
  <c r="B8" i="100"/>
  <c r="B7" i="100"/>
  <c r="B6" i="100"/>
  <c r="B5" i="100"/>
  <c r="M45" i="10" l="1"/>
  <c r="I45" i="10"/>
  <c r="AB9" i="12"/>
  <c r="AB15" i="12"/>
  <c r="AB8" i="12"/>
  <c r="AC9" i="12"/>
  <c r="AB14" i="12"/>
  <c r="AC15" i="12"/>
</calcChain>
</file>

<file path=xl/sharedStrings.xml><?xml version="1.0" encoding="utf-8"?>
<sst xmlns="http://schemas.openxmlformats.org/spreadsheetml/2006/main" count="1117" uniqueCount="391">
  <si>
    <t>Total</t>
  </si>
  <si>
    <t>2016-2017</t>
  </si>
  <si>
    <t>2015-2016</t>
  </si>
  <si>
    <t>2017-2018</t>
  </si>
  <si>
    <t>T 2.1.1</t>
  </si>
  <si>
    <t>T 2.1.2</t>
  </si>
  <si>
    <t>T 2.1.3</t>
  </si>
  <si>
    <t xml:space="preserve">T 2.1.4 </t>
  </si>
  <si>
    <t xml:space="preserve">T 2.2.1 </t>
  </si>
  <si>
    <t>T2.3.1</t>
  </si>
  <si>
    <t xml:space="preserve">T2.3.2.2 </t>
  </si>
  <si>
    <t>T2.3.3</t>
  </si>
  <si>
    <t>T2.1.3</t>
  </si>
  <si>
    <t xml:space="preserve">T 2.2.2 </t>
  </si>
  <si>
    <t xml:space="preserve">T2.3.2.1 </t>
  </si>
  <si>
    <t>T3.1</t>
  </si>
  <si>
    <t>T3.2</t>
  </si>
  <si>
    <t>T4.1</t>
  </si>
  <si>
    <t>T4.2</t>
  </si>
  <si>
    <t>T4.3</t>
  </si>
  <si>
    <t>Destination</t>
  </si>
  <si>
    <t>info.vgr-cn@bfs.admin.ch</t>
  </si>
  <si>
    <t>Beherbergung</t>
  </si>
  <si>
    <t>Schweiz</t>
  </si>
  <si>
    <t>Total Ausland</t>
  </si>
  <si>
    <t>Hotellerie</t>
  </si>
  <si>
    <t>Parahotellerie</t>
  </si>
  <si>
    <t>Quellen: BFS – Beherbergungsstatistik (HESTA), Parahotelleriestatistik (PASTA)</t>
  </si>
  <si>
    <t>Für weitere Informationen: Beherbergung</t>
  </si>
  <si>
    <t>Europa (ohne Schweiz)</t>
  </si>
  <si>
    <t>Asien</t>
  </si>
  <si>
    <t>Amerika</t>
  </si>
  <si>
    <t>Logiernächte</t>
  </si>
  <si>
    <t>Verteilung in %</t>
  </si>
  <si>
    <t>info-tour@bfs.admin.ch</t>
  </si>
  <si>
    <r>
      <rPr>
        <sz val="8"/>
        <rFont val="Arial"/>
        <family val="2"/>
      </rPr>
      <t>Januar</t>
    </r>
  </si>
  <si>
    <r>
      <rPr>
        <sz val="8"/>
        <rFont val="Arial"/>
        <family val="2"/>
      </rPr>
      <t>Februar</t>
    </r>
  </si>
  <si>
    <r>
      <rPr>
        <sz val="8"/>
        <rFont val="Arial"/>
        <family val="2"/>
      </rPr>
      <t>März</t>
    </r>
  </si>
  <si>
    <r>
      <rPr>
        <sz val="8"/>
        <rFont val="Arial"/>
        <family val="2"/>
      </rPr>
      <t>April</t>
    </r>
  </si>
  <si>
    <r>
      <rPr>
        <sz val="8"/>
        <rFont val="Arial"/>
        <family val="2"/>
      </rPr>
      <t>Mai</t>
    </r>
  </si>
  <si>
    <r>
      <rPr>
        <sz val="8"/>
        <rFont val="Arial"/>
        <family val="2"/>
      </rPr>
      <t>Juni</t>
    </r>
  </si>
  <si>
    <r>
      <rPr>
        <sz val="8"/>
        <rFont val="Arial"/>
        <family val="2"/>
      </rPr>
      <t>Juli</t>
    </r>
  </si>
  <si>
    <r>
      <rPr>
        <sz val="8"/>
        <rFont val="Arial"/>
        <family val="2"/>
      </rPr>
      <t>August</t>
    </r>
  </si>
  <si>
    <r>
      <rPr>
        <sz val="8"/>
        <rFont val="Arial"/>
        <family val="2"/>
      </rPr>
      <t>September</t>
    </r>
  </si>
  <si>
    <r>
      <rPr>
        <sz val="8"/>
        <rFont val="Arial"/>
        <family val="2"/>
      </rPr>
      <t>Oktober</t>
    </r>
  </si>
  <si>
    <r>
      <rPr>
        <sz val="8"/>
        <rFont val="Arial"/>
        <family val="2"/>
      </rPr>
      <t>November</t>
    </r>
  </si>
  <si>
    <r>
      <rPr>
        <sz val="8"/>
        <rFont val="Arial"/>
        <family val="2"/>
      </rPr>
      <t>Dezember</t>
    </r>
  </si>
  <si>
    <t>Land</t>
  </si>
  <si>
    <t>Deutschland</t>
  </si>
  <si>
    <t>Frankreich</t>
  </si>
  <si>
    <t>Italien</t>
  </si>
  <si>
    <t>Österreich</t>
  </si>
  <si>
    <t>Quellen: BFS – Beherbergungsstatistik (HESTA), Parahotelleriestatistik (PASTA), Eurostat</t>
  </si>
  <si>
    <t>Auskunft: Bundesamt für Statistik (BFS), Sektion Tourismus,+41 58 463 66 51</t>
  </si>
  <si>
    <t>Auskunft: Bundesamt für Statistik (BFS), Sektion Tourismus, +41 58 463 66 51</t>
  </si>
  <si>
    <t>Inländer/innen</t>
  </si>
  <si>
    <t>Nichtinländer/innen</t>
  </si>
  <si>
    <t>Tourismusregion</t>
  </si>
  <si>
    <r>
      <rPr>
        <b/>
        <sz val="8"/>
        <rFont val="Arial"/>
        <family val="2"/>
      </rPr>
      <t>Schweiz</t>
    </r>
  </si>
  <si>
    <r>
      <rPr>
        <sz val="8"/>
        <rFont val="Arial"/>
        <family val="2"/>
      </rPr>
      <t>Graubünden</t>
    </r>
  </si>
  <si>
    <r>
      <rPr>
        <sz val="8"/>
        <rFont val="Arial"/>
        <family val="2"/>
      </rPr>
      <t>Ostschweiz</t>
    </r>
  </si>
  <si>
    <r>
      <rPr>
        <sz val="8"/>
        <rFont val="Arial"/>
        <family val="2"/>
      </rPr>
      <t>Zürich Region</t>
    </r>
  </si>
  <si>
    <r>
      <rPr>
        <sz val="8"/>
        <rFont val="Arial"/>
        <family val="2"/>
      </rPr>
      <t>Luzern / Vierwaldstättersee</t>
    </r>
  </si>
  <si>
    <r>
      <rPr>
        <sz val="8"/>
        <rFont val="Arial"/>
        <family val="2"/>
      </rPr>
      <t>Basel Region</t>
    </r>
  </si>
  <si>
    <r>
      <rPr>
        <sz val="8"/>
        <rFont val="Arial"/>
        <family val="2"/>
      </rPr>
      <t>Bern Region</t>
    </r>
  </si>
  <si>
    <r>
      <rPr>
        <sz val="8"/>
        <rFont val="Arial"/>
        <family val="2"/>
      </rPr>
      <t>Jura &amp; Drei-Seen-Land</t>
    </r>
  </si>
  <si>
    <r>
      <rPr>
        <sz val="8"/>
        <rFont val="Arial"/>
        <family val="2"/>
      </rPr>
      <t>Genf</t>
    </r>
  </si>
  <si>
    <r>
      <rPr>
        <sz val="8"/>
        <rFont val="Arial"/>
        <family val="2"/>
      </rPr>
      <t>Wallis</t>
    </r>
  </si>
  <si>
    <r>
      <rPr>
        <sz val="8"/>
        <rFont val="Arial"/>
        <family val="2"/>
      </rPr>
      <t>Tessin</t>
    </r>
  </si>
  <si>
    <r>
      <rPr>
        <sz val="8"/>
        <rFont val="Arial"/>
        <family val="2"/>
      </rPr>
      <t>Fribourg Region</t>
    </r>
  </si>
  <si>
    <r>
      <rPr>
        <sz val="8"/>
        <rFont val="Arial"/>
        <family val="2"/>
      </rPr>
      <t>Aargau Region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</si>
  <si>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Anzahl der im Erhebungsmonat während mindestens einem Tag geöffneten Betriebe, im Jahresdurchschnitt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</si>
  <si>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Anzahl Zimmer/Betten in den geöffneten Betrieben, im Jahresdurchschnitt</t>
    </r>
  </si>
  <si>
    <t>Grossregion</t>
  </si>
  <si>
    <r>
      <rPr>
        <sz val="8"/>
        <color rgb="FF000000"/>
        <rFont val="Arial"/>
        <family val="2"/>
      </rPr>
      <t>Espace Mittelland</t>
    </r>
  </si>
  <si>
    <r>
      <rPr>
        <sz val="8"/>
        <color rgb="FF000000"/>
        <rFont val="Arial"/>
        <family val="2"/>
      </rPr>
      <t>Nordwestschweiz</t>
    </r>
  </si>
  <si>
    <r>
      <rPr>
        <sz val="8"/>
        <color rgb="FF000000"/>
        <rFont val="Arial"/>
        <family val="2"/>
      </rPr>
      <t>Ostschweiz</t>
    </r>
  </si>
  <si>
    <r>
      <rPr>
        <sz val="8"/>
        <color rgb="FF000000"/>
        <rFont val="Arial"/>
        <family val="2"/>
      </rPr>
      <t>Genferseeregion</t>
    </r>
  </si>
  <si>
    <r>
      <rPr>
        <sz val="8"/>
        <color rgb="FF000000"/>
        <rFont val="Arial"/>
        <family val="2"/>
      </rPr>
      <t>Tessin</t>
    </r>
  </si>
  <si>
    <r>
      <rPr>
        <sz val="8"/>
        <color rgb="FF000000"/>
        <rFont val="Arial"/>
        <family val="2"/>
      </rPr>
      <t>Zentralschweiz</t>
    </r>
  </si>
  <si>
    <r>
      <rPr>
        <sz val="8"/>
        <color rgb="FF000000"/>
        <rFont val="Arial"/>
        <family val="2"/>
      </rPr>
      <t>Zürich</t>
    </r>
  </si>
  <si>
    <t>Quelle: BFS – Beherbergungsstatistik (HESTA)</t>
  </si>
  <si>
    <r>
      <rPr>
        <sz val="8"/>
        <rFont val="Arial"/>
        <family val="2"/>
      </rPr>
      <t>Tourismusregion</t>
    </r>
  </si>
  <si>
    <r>
      <rPr>
        <sz val="8"/>
        <rFont val="Arial"/>
        <family val="2"/>
      </rPr>
      <t xml:space="preserve">Graubünden                                                                                          </t>
    </r>
  </si>
  <si>
    <r>
      <rPr>
        <sz val="8"/>
        <rFont val="Arial"/>
        <family val="2"/>
      </rPr>
      <t xml:space="preserve">Ostschweiz                                                                                          </t>
    </r>
  </si>
  <si>
    <r>
      <rPr>
        <sz val="8"/>
        <rFont val="Arial"/>
        <family val="2"/>
      </rPr>
      <t xml:space="preserve">Zürich Region                                                                                       </t>
    </r>
  </si>
  <si>
    <r>
      <rPr>
        <sz val="8"/>
        <rFont val="Arial"/>
        <family val="2"/>
      </rPr>
      <t xml:space="preserve">Luzern / Vierwaldstättersee                                                                         </t>
    </r>
  </si>
  <si>
    <r>
      <rPr>
        <sz val="8"/>
        <rFont val="Arial"/>
        <family val="2"/>
      </rPr>
      <t xml:space="preserve">Basel Region                                                                                        </t>
    </r>
  </si>
  <si>
    <r>
      <rPr>
        <sz val="8"/>
        <rFont val="Arial"/>
        <family val="2"/>
      </rPr>
      <t xml:space="preserve">Bern Region                                                                                         </t>
    </r>
  </si>
  <si>
    <r>
      <rPr>
        <sz val="8"/>
        <rFont val="Arial"/>
        <family val="2"/>
      </rPr>
      <t xml:space="preserve">Jura &amp; Drei-Seen-Land                                                                               </t>
    </r>
  </si>
  <si>
    <r>
      <rPr>
        <sz val="8"/>
        <rFont val="Arial"/>
        <family val="2"/>
      </rPr>
      <t xml:space="preserve">Genf                                                                                                </t>
    </r>
  </si>
  <si>
    <r>
      <rPr>
        <sz val="8"/>
        <rFont val="Arial"/>
        <family val="2"/>
      </rPr>
      <t xml:space="preserve">Wallis                                                                                              </t>
    </r>
  </si>
  <si>
    <r>
      <rPr>
        <sz val="8"/>
        <rFont val="Arial"/>
        <family val="2"/>
      </rPr>
      <t xml:space="preserve">Tessin                                                                                              </t>
    </r>
  </si>
  <si>
    <r>
      <rPr>
        <sz val="8"/>
        <rFont val="Arial"/>
        <family val="2"/>
      </rPr>
      <t xml:space="preserve">Fribourg Region                                                                                     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</si>
  <si>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Anzahl der im Erhebungsmonat erfassten (geöffneten oder vorübergehend geschlossenen) Betriebe, im Jahresdurchschnitt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</si>
  <si>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Anzahl Zimmer in den erfassten Betrieben, im Jahresdurchschnitt</t>
    </r>
  </si>
  <si>
    <r>
      <rPr>
        <sz val="8"/>
        <rFont val="Arial"/>
        <family val="2"/>
      </rPr>
      <t>Grossregion</t>
    </r>
  </si>
  <si>
    <r>
      <rPr>
        <sz val="8"/>
        <rFont val="Arial"/>
        <family val="2"/>
      </rPr>
      <t>Erfasste Betriebe</t>
    </r>
    <r>
      <rPr>
        <vertAlign val="superscript"/>
        <sz val="8"/>
        <rFont val="Arial"/>
        <family val="2"/>
      </rPr>
      <t>1</t>
    </r>
  </si>
  <si>
    <t>Jahr</t>
  </si>
  <si>
    <t>Veränderung der Logiernächte (in %)</t>
  </si>
  <si>
    <t>Vereinigtes Königreich</t>
  </si>
  <si>
    <r>
      <rPr>
        <sz val="8"/>
        <rFont val="Arial"/>
        <family val="2"/>
      </rPr>
      <t>Frankreich</t>
    </r>
  </si>
  <si>
    <r>
      <rPr>
        <sz val="8"/>
        <rFont val="Arial"/>
        <family val="2"/>
      </rPr>
      <t>Italien</t>
    </r>
  </si>
  <si>
    <r>
      <rPr>
        <sz val="8"/>
        <rFont val="Arial"/>
        <family val="2"/>
      </rPr>
      <t>Niederlande</t>
    </r>
  </si>
  <si>
    <r>
      <rPr>
        <sz val="8"/>
        <rFont val="Arial"/>
        <family val="2"/>
      </rPr>
      <t>Andere europäische Länder</t>
    </r>
  </si>
  <si>
    <r>
      <rPr>
        <sz val="8"/>
        <rFont val="Arial"/>
        <family val="2"/>
      </rPr>
      <t>China (ohne Hongkong)</t>
    </r>
  </si>
  <si>
    <r>
      <rPr>
        <sz val="8"/>
        <rFont val="Arial"/>
        <family val="2"/>
      </rPr>
      <t>Golfstaaten</t>
    </r>
  </si>
  <si>
    <r>
      <rPr>
        <sz val="8"/>
        <rFont val="Arial"/>
        <family val="2"/>
      </rPr>
      <t>Japan</t>
    </r>
  </si>
  <si>
    <r>
      <rPr>
        <sz val="8"/>
        <rFont val="Arial"/>
        <family val="2"/>
      </rPr>
      <t>Indien</t>
    </r>
  </si>
  <si>
    <r>
      <rPr>
        <sz val="8"/>
        <rFont val="Arial"/>
        <family val="2"/>
      </rPr>
      <t>Republik Korea</t>
    </r>
  </si>
  <si>
    <r>
      <rPr>
        <sz val="8"/>
        <rFont val="Arial"/>
        <family val="2"/>
      </rPr>
      <t>Andere asiatische Länder</t>
    </r>
  </si>
  <si>
    <r>
      <rPr>
        <sz val="8"/>
        <rFont val="Arial"/>
        <family val="2"/>
      </rPr>
      <t>Vereinigte Staaten</t>
    </r>
  </si>
  <si>
    <r>
      <rPr>
        <sz val="8"/>
        <rFont val="Arial"/>
        <family val="2"/>
      </rPr>
      <t>Kanada</t>
    </r>
  </si>
  <si>
    <r>
      <rPr>
        <sz val="8"/>
        <rFont val="Arial"/>
        <family val="2"/>
      </rPr>
      <t>Brasilien</t>
    </r>
  </si>
  <si>
    <r>
      <rPr>
        <sz val="8"/>
        <rFont val="Arial"/>
        <family val="2"/>
      </rPr>
      <t>Andere amerikanische Länder</t>
    </r>
  </si>
  <si>
    <t>Afrika</t>
  </si>
  <si>
    <t>Ozeanien</t>
  </si>
  <si>
    <t>Anteil der Logiernächte 2015 (in %)</t>
  </si>
  <si>
    <t>Anteil der Logiernächte 2016 (in %)</t>
  </si>
  <si>
    <t>Anteil der Logiernächte 2017 (in %)</t>
  </si>
  <si>
    <t>Anteil der Logiernächte 2018 (in %)</t>
  </si>
  <si>
    <t>des Totals</t>
  </si>
  <si>
    <t>nach Kontinent</t>
  </si>
  <si>
    <r>
      <rPr>
        <sz val="8"/>
        <rFont val="Arial"/>
        <family val="2"/>
      </rPr>
      <t>Inländer/innen</t>
    </r>
  </si>
  <si>
    <r>
      <rPr>
        <sz val="8"/>
        <rFont val="Arial"/>
        <family val="2"/>
      </rPr>
      <t>Ausländer/innen</t>
    </r>
  </si>
  <si>
    <r>
      <rPr>
        <sz val="8"/>
        <rFont val="Arial"/>
        <family val="2"/>
      </rPr>
      <t>Total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</si>
  <si>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Anzahl Zimmernächte geteilt durch die gesamte Nettozimmerkapazität der betreffenden Periode, in Prozenten ausgedrückt.</t>
    </r>
  </si>
  <si>
    <t>(die Nettozimmerkapazität entspricht der Anzahl Zimmer eines Betriebes im Erhebungsmonat multipliziert mit der Anzahl Öffnungstage dieses Betriebes in dem Monat).</t>
  </si>
  <si>
    <r>
      <t xml:space="preserve">Nettozimmerauslastung 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(in %)</t>
    </r>
  </si>
  <si>
    <r>
      <rPr>
        <sz val="8"/>
        <rFont val="Arial"/>
        <family val="2"/>
      </rPr>
      <t>Land</t>
    </r>
  </si>
  <si>
    <r>
      <rPr>
        <sz val="8"/>
        <rFont val="Arial"/>
        <family val="2"/>
      </rPr>
      <t>Deutschland</t>
    </r>
  </si>
  <si>
    <r>
      <rPr>
        <sz val="8"/>
        <rFont val="Arial"/>
        <family val="2"/>
      </rPr>
      <t>Österreich</t>
    </r>
  </si>
  <si>
    <r>
      <rPr>
        <sz val="8"/>
        <rFont val="Arial"/>
        <family val="2"/>
      </rPr>
      <t>Schweiz</t>
    </r>
  </si>
  <si>
    <t>Quelle: BFS – Beherbergungsstatistik (HESTA); Eurostat</t>
  </si>
  <si>
    <r>
      <rPr>
        <sz val="8"/>
        <color theme="1"/>
        <rFont val="Arial"/>
        <family val="2"/>
      </rPr>
      <t>Genferseeregion</t>
    </r>
  </si>
  <si>
    <r>
      <rPr>
        <sz val="8"/>
        <color theme="1"/>
        <rFont val="Arial"/>
        <family val="2"/>
      </rPr>
      <t>Espace Mittelland</t>
    </r>
  </si>
  <si>
    <r>
      <rPr>
        <sz val="8"/>
        <color theme="1"/>
        <rFont val="Arial"/>
        <family val="2"/>
      </rPr>
      <t>Nordwestschweiz</t>
    </r>
  </si>
  <si>
    <r>
      <rPr>
        <sz val="8"/>
        <color theme="1"/>
        <rFont val="Arial"/>
        <family val="2"/>
      </rPr>
      <t>Zürich</t>
    </r>
  </si>
  <si>
    <r>
      <rPr>
        <sz val="8"/>
        <color theme="1"/>
        <rFont val="Arial"/>
        <family val="2"/>
      </rPr>
      <t>Ostschweiz</t>
    </r>
  </si>
  <si>
    <r>
      <rPr>
        <sz val="8"/>
        <color theme="1"/>
        <rFont val="Arial"/>
        <family val="2"/>
      </rPr>
      <t>Zentralschweiz</t>
    </r>
  </si>
  <si>
    <r>
      <rPr>
        <sz val="8"/>
        <color theme="1"/>
        <rFont val="Arial"/>
        <family val="2"/>
      </rPr>
      <t>Tessin</t>
    </r>
  </si>
  <si>
    <t>Quelle: BFS – Beherbergungsstatistik (HESTA), Parahotelleriestatistik (PASTA)</t>
  </si>
  <si>
    <r>
      <rPr>
        <sz val="8"/>
        <color theme="1"/>
        <rFont val="Arial"/>
        <family val="2"/>
      </rPr>
      <t>Ferienwohnungen</t>
    </r>
  </si>
  <si>
    <r>
      <rPr>
        <sz val="8"/>
        <color theme="1"/>
        <rFont val="Arial"/>
        <family val="2"/>
      </rPr>
      <t>Kollektivunterkünfte</t>
    </r>
  </si>
  <si>
    <r>
      <rPr>
        <sz val="8"/>
        <color theme="1"/>
        <rFont val="Arial"/>
        <family val="2"/>
      </rPr>
      <t>Campingplätze</t>
    </r>
  </si>
  <si>
    <t>Erfasste Ferienwohnungen</t>
  </si>
  <si>
    <t>Vorhandene Betten</t>
  </si>
  <si>
    <t>Anteil der Ferienwohnungen in %</t>
  </si>
  <si>
    <t>Erfasste Betriebe</t>
  </si>
  <si>
    <t>Anteil der erfassten Betriebe in %</t>
  </si>
  <si>
    <t>Passantenplätze</t>
  </si>
  <si>
    <t>Ferienwohnungen</t>
  </si>
  <si>
    <t>Herkunftsland</t>
  </si>
  <si>
    <t>Ausland</t>
  </si>
  <si>
    <t>Kollektivunterkünfte</t>
  </si>
  <si>
    <t>Campingplätze (nur Passantenplätze)</t>
  </si>
  <si>
    <r>
      <t>CV</t>
    </r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 xml:space="preserve">  Ankünfte, in %</t>
    </r>
  </si>
  <si>
    <r>
      <t>CV</t>
    </r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 xml:space="preserve"> Logiernächte, in %</t>
    </r>
  </si>
  <si>
    <t>Ankünfte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</si>
  <si>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>Variationskoeffizient</t>
    </r>
  </si>
  <si>
    <r>
      <rPr>
        <i/>
        <sz val="8"/>
        <rFont val="Arial"/>
        <family val="2"/>
      </rPr>
      <t>Davon Europa (ohne Schweiz)</t>
    </r>
  </si>
  <si>
    <t>Variationskoeffizient, in %</t>
  </si>
  <si>
    <t>Campingplätze</t>
  </si>
  <si>
    <t>Anteil in %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</si>
  <si>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Anteil der Bevölkerung ab 6 Jahren, die während dem Erhebungsjahr mindestens eine Privatreise mit mindestens einer Übernachtung gemacht hat.</t>
    </r>
  </si>
  <si>
    <t>Reisen mit Übernachtungen nach Geschlecht, Alter und Sprachregion des Wohnorts</t>
  </si>
  <si>
    <t xml:space="preserve">Anzahl Reisen mit Übernachtungen pro Person </t>
  </si>
  <si>
    <t>In der Schweiz</t>
  </si>
  <si>
    <t>Ins Ausland</t>
  </si>
  <si>
    <t>Geschlecht</t>
  </si>
  <si>
    <t>Männer</t>
  </si>
  <si>
    <t>Frauen</t>
  </si>
  <si>
    <t>Alter</t>
  </si>
  <si>
    <t>6-14 Jahre</t>
  </si>
  <si>
    <t>15-24 Jahre</t>
  </si>
  <si>
    <t>25-44 Jahre</t>
  </si>
  <si>
    <t>45-64 Jahre</t>
  </si>
  <si>
    <t>65 Jahre und mehr</t>
  </si>
  <si>
    <t>Wohnort nach Sprachregion</t>
  </si>
  <si>
    <t>französischschprachige Schweiz</t>
  </si>
  <si>
    <t>italienischschprachige Schweiz</t>
  </si>
  <si>
    <t>Schweizer Wohnbevölkerung ab 6 Jahren</t>
  </si>
  <si>
    <t>Reisen mit Übernachtungen nach Destination</t>
  </si>
  <si>
    <t>Anzahl Reisen mit Übernachtungen, in Tausend</t>
  </si>
  <si>
    <r>
      <t>Frankreich</t>
    </r>
    <r>
      <rPr>
        <vertAlign val="superscript"/>
        <sz val="8"/>
        <rFont val="Arial"/>
        <family val="2"/>
      </rPr>
      <t xml:space="preserve"> 1</t>
    </r>
  </si>
  <si>
    <t>übriges Europa</t>
  </si>
  <si>
    <t>übrige Welt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</si>
  <si>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inklusive Übersee-Departemente und Monaco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</si>
  <si>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Griechenland, Türkei, Kroatien, Bosnien-Herzegowina, Serbien, Albanien, Slowenien, Montenegro, Kosovo, Rumänien, Bulgarien, Mazedonien</t>
    </r>
  </si>
  <si>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>Spanien, Portugal, Andorra, Gibraltar</t>
    </r>
  </si>
  <si>
    <t>Reisen mit Übernachtungen nach Reisedauer</t>
  </si>
  <si>
    <t>Reisedauer</t>
  </si>
  <si>
    <t>4-7 Übernachtungen</t>
  </si>
  <si>
    <t>8-14 Übernachtungen</t>
  </si>
  <si>
    <t>mehr als 14 Übernachtungen</t>
  </si>
  <si>
    <t>In der Schweiz 1-3 Übernachtungen</t>
  </si>
  <si>
    <t>In der Schweiz ab 4 Übernachtungen</t>
  </si>
  <si>
    <t>Ins Ausland 1-3 Übernachtungen</t>
  </si>
  <si>
    <t>Ins Ausland ab 4 Übernachtungen</t>
  </si>
  <si>
    <t>Unterkunft</t>
  </si>
  <si>
    <t>Hotels und Kurbetriebe</t>
  </si>
  <si>
    <r>
      <t>Parahotellerie</t>
    </r>
    <r>
      <rPr>
        <vertAlign val="superscript"/>
        <sz val="8"/>
        <rFont val="Arial"/>
        <family val="2"/>
      </rPr>
      <t xml:space="preserve"> 1</t>
    </r>
  </si>
  <si>
    <t>Verwandte und Bekannte</t>
  </si>
  <si>
    <t>eigene, kostenlose Ferienwohnung</t>
  </si>
  <si>
    <r>
      <t>andere</t>
    </r>
    <r>
      <rPr>
        <vertAlign val="superscript"/>
        <sz val="8"/>
        <rFont val="Arial"/>
        <family val="2"/>
      </rPr>
      <t xml:space="preserve"> 2</t>
    </r>
  </si>
  <si>
    <t>unbekannt</t>
  </si>
  <si>
    <t>Hauptverkehrsmittel</t>
  </si>
  <si>
    <r>
      <t>motorisierter Individualverkehr</t>
    </r>
    <r>
      <rPr>
        <vertAlign val="superscript"/>
        <sz val="8"/>
        <rFont val="Arial"/>
        <family val="2"/>
      </rPr>
      <t xml:space="preserve"> 3</t>
    </r>
  </si>
  <si>
    <r>
      <t>öffentlicher Landverkehr</t>
    </r>
    <r>
      <rPr>
        <vertAlign val="superscript"/>
        <sz val="8"/>
        <rFont val="Arial"/>
        <family val="2"/>
      </rPr>
      <t xml:space="preserve"> 4</t>
    </r>
  </si>
  <si>
    <t xml:space="preserve">Luftverkehr </t>
  </si>
  <si>
    <r>
      <t>andere</t>
    </r>
    <r>
      <rPr>
        <vertAlign val="superscript"/>
        <sz val="8"/>
        <rFont val="Arial"/>
        <family val="2"/>
      </rPr>
      <t xml:space="preserve"> 5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</si>
  <si>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gemietete Ferienwohnungen, Camping, Gruppenunterkünfte, Jugendherbergen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</si>
  <si>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übrige Beherbergungsformen (z.B. Schiff)</t>
    </r>
  </si>
  <si>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>Auto, Motorrad, Motorfahrrad, Wohnmobil</t>
    </r>
  </si>
  <si>
    <r>
      <rPr>
        <vertAlign val="superscript"/>
        <sz val="8"/>
        <rFont val="Arial"/>
        <family val="2"/>
      </rPr>
      <t xml:space="preserve">4 </t>
    </r>
    <r>
      <rPr>
        <sz val="8"/>
        <rFont val="Arial"/>
        <family val="2"/>
      </rPr>
      <t>Bahn, Bus, Postauto, Tram, U-Bahn,</t>
    </r>
  </si>
  <si>
    <r>
      <rPr>
        <vertAlign val="superscript"/>
        <sz val="8"/>
        <rFont val="Arial"/>
        <family val="2"/>
      </rPr>
      <t xml:space="preserve">5 </t>
    </r>
    <r>
      <rPr>
        <sz val="8"/>
        <rFont val="Arial"/>
        <family val="2"/>
      </rPr>
      <t>zu Fuss, Schiff, Velo, Taxi, Autocar (Reisebus), Andere</t>
    </r>
  </si>
  <si>
    <t>Zeitliche Entwicklung der Reisen mit Übernachtungen pro Person nach Reisedauer</t>
  </si>
  <si>
    <t>Anzahl Reisen mit Übernachtungen pro Person</t>
  </si>
  <si>
    <t>Dauer 1–3 Übernachtungen</t>
  </si>
  <si>
    <t>Dauer ab 4 Übernachtungen</t>
  </si>
  <si>
    <t>Quellen: BFS - Reiseverhalten, Eurostat</t>
  </si>
  <si>
    <t>Anzahl Tagesreisen, in Tausend</t>
  </si>
  <si>
    <t>davon in der Schweiz</t>
  </si>
  <si>
    <t>Hauptreisezweck</t>
  </si>
  <si>
    <t>Ferien, Erholung</t>
  </si>
  <si>
    <t>Besuche bei Verwandten oder Bekannten</t>
  </si>
  <si>
    <t>geschäftliche Tätigkeiten</t>
  </si>
  <si>
    <t>andere</t>
  </si>
  <si>
    <t>Zeitliche Entwicklung der Tagesreisen</t>
  </si>
  <si>
    <t>Anzahl Tagesreisen pro Person</t>
  </si>
  <si>
    <t>Anzahl Reisen pro Person</t>
  </si>
  <si>
    <t>A.Tourismusspezifische Produkte</t>
  </si>
  <si>
    <t>A.1 Tourismuscharakteristische Produkte</t>
  </si>
  <si>
    <t>1 - Beherbergung</t>
  </si>
  <si>
    <t>davon Beherbergung in den Hotels</t>
  </si>
  <si>
    <t>2 - Verpflegung in Gaststätten und Hotels</t>
  </si>
  <si>
    <t>3 - Passagierverkehr</t>
  </si>
  <si>
    <t>davon Bergbahnen</t>
  </si>
  <si>
    <t>davon Luftverkehr</t>
  </si>
  <si>
    <t>5 - Kultur</t>
  </si>
  <si>
    <t>6 - Sport und Unterhaltung</t>
  </si>
  <si>
    <t>7 - Diverse Dienstleistungen</t>
  </si>
  <si>
    <t>A.2 Tourismusverwandte Produkte</t>
  </si>
  <si>
    <t>B. Nicht tourismusspezifische Produkte</t>
  </si>
  <si>
    <t>zu laufenden Preisen, 
in Mio. CHF</t>
  </si>
  <si>
    <t>Wachstum
in %</t>
  </si>
  <si>
    <t xml:space="preserve">Tabellenliste (appendix) </t>
  </si>
  <si>
    <t>Beherbergungsstatistiken</t>
  </si>
  <si>
    <t>Jährliche Indikatoren zum Satellitenkonto Tourismus</t>
  </si>
  <si>
    <t>T2.1.2</t>
  </si>
  <si>
    <t>Verfügbare Betten pro Betrieb</t>
  </si>
  <si>
    <t>Verteilung der Betriebe (in %)</t>
  </si>
  <si>
    <r>
      <t>Vorhandene Zimmer</t>
    </r>
    <r>
      <rPr>
        <vertAlign val="superscript"/>
        <sz val="8"/>
        <rFont val="Arial"/>
        <family val="2"/>
      </rPr>
      <t>2</t>
    </r>
  </si>
  <si>
    <r>
      <t>Geöffnete Betriebe</t>
    </r>
    <r>
      <rPr>
        <vertAlign val="superscript"/>
        <sz val="8"/>
        <rFont val="Arial"/>
        <family val="2"/>
      </rPr>
      <t>1</t>
    </r>
  </si>
  <si>
    <r>
      <t>Verfügbare Zimmer</t>
    </r>
    <r>
      <rPr>
        <vertAlign val="superscript"/>
        <sz val="8"/>
        <rFont val="Arial"/>
        <family val="2"/>
      </rPr>
      <t>2</t>
    </r>
  </si>
  <si>
    <r>
      <t>Verfügbare Betten</t>
    </r>
    <r>
      <rPr>
        <vertAlign val="superscript"/>
        <sz val="8"/>
        <rFont val="Arial"/>
        <family val="2"/>
      </rPr>
      <t>2</t>
    </r>
  </si>
  <si>
    <t>T2.1.1</t>
  </si>
  <si>
    <t>Logiernächte 2020</t>
  </si>
  <si>
    <t>gemäss neuer Berechnungsmethode</t>
  </si>
  <si>
    <t>Die neue Berechnungsmethode ermöglicht Datenschätzungen, die sich genau auf das Kalenderjahr beziehen. Davor wurden Reisen, die am Ende des Vorjahres der Befragung stattfanden, zum Jahr der Befragung gezählt.</t>
  </si>
  <si>
    <r>
      <t>deutschschprachige Schweiz</t>
    </r>
    <r>
      <rPr>
        <vertAlign val="superscript"/>
        <sz val="8"/>
        <rFont val="Arial"/>
        <family val="2"/>
      </rPr>
      <t xml:space="preserve"> 1</t>
    </r>
  </si>
  <si>
    <r>
      <rPr>
        <vertAlign val="superscript"/>
        <sz val="8"/>
        <color rgb="FF000000"/>
        <rFont val="Arial"/>
        <family val="2"/>
      </rPr>
      <t xml:space="preserve">1 </t>
    </r>
    <r>
      <rPr>
        <sz val="8"/>
        <color rgb="FF000000"/>
        <rFont val="Arial"/>
        <family val="2"/>
      </rPr>
      <t>inkl. romanischsprachige Schweiz (Stichprobe zu klein für separate Betrachtung)</t>
    </r>
  </si>
  <si>
    <t>* entfällt, weil trivial oder Begriffe nicht anwendbar</t>
  </si>
  <si>
    <t>(xx): statistisch nicht sicher genug</t>
  </si>
  <si>
    <t>Web Seite: Reiseverhalten</t>
  </si>
  <si>
    <t xml:space="preserve">Auskunft: Bundesamt für Statistik, Sektion Mobilität, 058 463 64 68, reisen@bfs.admin.ch </t>
  </si>
  <si>
    <t>Tagesreisen nach Reisezweck</t>
  </si>
  <si>
    <t>Quellen: BFS - Reiseverhalten</t>
  </si>
  <si>
    <t>2018-2019</t>
  </si>
  <si>
    <t>4 - Reisebüros und Reiseveranstalter</t>
  </si>
  <si>
    <t>Logiernächte Ausland</t>
  </si>
  <si>
    <t>Logiernächte Inland</t>
  </si>
  <si>
    <t>Logiernächte total</t>
  </si>
  <si>
    <t>2019-2020</t>
  </si>
  <si>
    <t>Anteil der Logiernächte 2019 (in %)</t>
  </si>
  <si>
    <t>T 2.2.6</t>
  </si>
  <si>
    <t>EU</t>
  </si>
  <si>
    <t>Variationskoeffizient</t>
  </si>
  <si>
    <t xml:space="preserve">T2.1.4 </t>
  </si>
  <si>
    <t xml:space="preserve">T2.2.1 </t>
  </si>
  <si>
    <t xml:space="preserve">T2.2.2 </t>
  </si>
  <si>
    <t>T2.2.6</t>
  </si>
  <si>
    <t>Entwicklung der Logiernächte (in %)</t>
  </si>
  <si>
    <t>T 2.3.1</t>
  </si>
  <si>
    <t xml:space="preserve">T 2.3.2.1 </t>
  </si>
  <si>
    <t xml:space="preserve">T 2.3.2.2 </t>
  </si>
  <si>
    <t xml:space="preserve">Variationskoeffizient </t>
  </si>
  <si>
    <t>Logiernächte 2021</t>
  </si>
  <si>
    <t>2020-2021</t>
  </si>
  <si>
    <t>Anteil der Logiernächte 2020 (in %)</t>
  </si>
  <si>
    <t>Anteil der Logiernächte 2021 (in %)</t>
  </si>
  <si>
    <t>Veränderung 2020-2021 (in %)</t>
  </si>
  <si>
    <t>Waadt</t>
  </si>
  <si>
    <t>(): entfällt, da weniger als 10 Beobachtungen</t>
  </si>
  <si>
    <t xml:space="preserve">Reisen mit Übernachtungen </t>
  </si>
  <si>
    <t xml:space="preserve">T3.1 </t>
  </si>
  <si>
    <t xml:space="preserve">Tagesreisen </t>
  </si>
  <si>
    <t>Ocanien und Afrika</t>
  </si>
  <si>
    <t>Logiernächte 2022</t>
  </si>
  <si>
    <t>Aargau und Solothurn Region</t>
  </si>
  <si>
    <t>2021-2022</t>
  </si>
  <si>
    <t>Anteil der Logiernächte 2022 (in %)</t>
  </si>
  <si>
    <t>Veränderung 2021-2022 (in %)</t>
  </si>
  <si>
    <t>Entwicklung in % 21-22</t>
  </si>
  <si>
    <t>Entwicklung in % 20-21</t>
  </si>
  <si>
    <t>Logiernächte in der Beherbergung</t>
  </si>
  <si>
    <t>China</t>
  </si>
  <si>
    <t>Die Zeitreihe wurde auf der Grundlage der Ergebnisse des revidierten TSA 2017 aktualisiert.</t>
  </si>
  <si>
    <t>1) Revidierte Werte</t>
  </si>
  <si>
    <t>2) Provisorische Werte</t>
  </si>
  <si>
    <t>Quelle: BFS - Tourismus, Monetäre Aspekte, Jährliche Indikatoren zum Satellitenkonto Tourismus</t>
  </si>
  <si>
    <t>Auskunft: 058 463 64 22, info.vgr-cn@bfs.admin.ch</t>
  </si>
  <si>
    <t>Auskunft: 058 463 64 22</t>
  </si>
  <si>
    <t xml:space="preserve">davon Luftverkehr </t>
  </si>
  <si>
    <t>Logiernächte 2023</t>
  </si>
  <si>
    <t>Entwicklung in % 22-23</t>
  </si>
  <si>
    <t>T 2.2.4</t>
  </si>
  <si>
    <t>T2.2.3</t>
  </si>
  <si>
    <t xml:space="preserve">T2.2.4 </t>
  </si>
  <si>
    <t xml:space="preserve">T 2.2.3 </t>
  </si>
  <si>
    <t>2022-2023</t>
  </si>
  <si>
    <t>Anteil der Logiernächte 2023 (in %)</t>
  </si>
  <si>
    <t>Veränderung 2022-2023 (in %)</t>
  </si>
  <si>
    <t>1-3 Übernachtungen</t>
  </si>
  <si>
    <t>76 356</t>
  </si>
  <si>
    <t>71 167</t>
  </si>
  <si>
    <t>41 086</t>
  </si>
  <si>
    <t>17 567</t>
  </si>
  <si>
    <t>3 267</t>
  </si>
  <si>
    <t>14 436</t>
  </si>
  <si>
    <t>2022 1)</t>
  </si>
  <si>
    <t xml:space="preserve"> A. Konsumprodukte</t>
  </si>
  <si>
    <t>in Vollzeitäquivalenten</t>
  </si>
  <si>
    <t>()</t>
  </si>
  <si>
    <t>*</t>
  </si>
  <si>
    <t>Quelle: BFS – Beherbergungsstatistik (HESTA), Parahotelleriestatistik (PASTA), Eurostat</t>
  </si>
  <si>
    <t>Logiernächte 2024</t>
  </si>
  <si>
    <t>© BFS 2026</t>
  </si>
  <si>
    <t>Entwicklung in % 23-24</t>
  </si>
  <si>
    <t>Entwicklung in % 20-24</t>
  </si>
  <si>
    <t>Logiernächte in der Beherbergung, der Hotellerie und Parahotellerie nach Gästeherkunft, 2024</t>
  </si>
  <si>
    <t>Aufschlüsselung der Logiernächte in der Beherbergung nach Monaten, 2024</t>
  </si>
  <si>
    <t>Entwicklung der Logiernächte in der Beherbergung nach Land, 2023–2024</t>
  </si>
  <si>
    <t>Entwicklung 2023-2024 (in %)</t>
  </si>
  <si>
    <t>Angebot in der Hotellerie im Jahr 2024</t>
  </si>
  <si>
    <t>Angebot in der Hotellerie 2015–2024 und 2023–2024</t>
  </si>
  <si>
    <t>Veränderung 2015-2024 (en %)</t>
  </si>
  <si>
    <t>Veränderung 2023-2024 (en %)</t>
  </si>
  <si>
    <t>Logiernächte in der Hotellerie 2015-2024</t>
  </si>
  <si>
    <t>Entwicklung der Logiernächte der inländischen und ausländischen Gäste in der Hotellerie, 2015-2024</t>
  </si>
  <si>
    <t>Entwicklung der Logiernächte der Gäste aus Europa, Asien, Amerika, Afrika und Ozeanien in der Hotellerie, 2015-2024</t>
  </si>
  <si>
    <t>Anteil der Logiernächte nach Kontinent und Herkunftsland 2015-2024</t>
  </si>
  <si>
    <t>2023-2024</t>
  </si>
  <si>
    <t>Anteil der Logiernächte 2024 (in %)</t>
  </si>
  <si>
    <t>Logiernächte in der Hotellerie nach Tourismusregion, 2020-2024</t>
  </si>
  <si>
    <t>Veränderung 2023-2024 (in %)</t>
  </si>
  <si>
    <t>Verteilung der Logiernächte 2024 (in %)</t>
  </si>
  <si>
    <t>T 2.2.7</t>
  </si>
  <si>
    <t>Entwicklung der Logiernächte in Hotels und ähnliche Betrieben nach Land, 2023 – 2024</t>
  </si>
  <si>
    <t xml:space="preserve">T 2.2.8 </t>
  </si>
  <si>
    <t>Veränderung 2023-2024, in %</t>
  </si>
  <si>
    <t>Parahotellerie: Angebot nach Grossregion und nach Beherbergungstyp, 2024</t>
  </si>
  <si>
    <t>Parahotellerie: Nachfrage nach Herkunftsland der Gäste und nach Beherbergungstyp, 2022– 2024</t>
  </si>
  <si>
    <t>CV1 Entwicklung der Logernächte 2023–2024, in %</t>
  </si>
  <si>
    <t>Veränderung der Logiernächte in %,
 2023–2024</t>
  </si>
  <si>
    <t>Parahotellerie: Nachfrage nach Grossregion und nach Beherbergungstyp, 2022 – 2024</t>
  </si>
  <si>
    <t>Veränderung,  2023-2024</t>
  </si>
  <si>
    <t>Veränderung in %,  2023-2024</t>
  </si>
  <si>
    <t>Entwicklung der Logiernächte in der Parahotellerie nach Land, 2023 – 2024</t>
  </si>
  <si>
    <t xml:space="preserve">T 2.3.3 </t>
  </si>
  <si>
    <t xml:space="preserve">T2.2.7 </t>
  </si>
  <si>
    <t>Nettozimmerauslastung in der Hotellerie, 2020–2024</t>
  </si>
  <si>
    <r>
      <t>Wintersaison 2023-2024</t>
    </r>
    <r>
      <rPr>
        <vertAlign val="superscript"/>
        <sz val="8"/>
        <rFont val="Arial"/>
        <family val="2"/>
      </rPr>
      <t>2</t>
    </r>
  </si>
  <si>
    <r>
      <t>Sommersaison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2024</t>
    </r>
    <r>
      <rPr>
        <vertAlign val="superscript"/>
        <sz val="8"/>
        <rFont val="Arial"/>
        <family val="2"/>
      </rPr>
      <t>3</t>
    </r>
  </si>
  <si>
    <r>
      <t>2</t>
    </r>
    <r>
      <rPr>
        <sz val="8"/>
        <rFont val="Arial"/>
        <family val="2"/>
      </rPr>
      <t xml:space="preserve"> Touristische Wintersaison: November 2023–April 2024</t>
    </r>
  </si>
  <si>
    <r>
      <t>3</t>
    </r>
    <r>
      <rPr>
        <sz val="8"/>
        <rFont val="Arial"/>
        <family val="2"/>
      </rPr>
      <t xml:space="preserve"> Touristische Sommersaison: Mai–Oktober 2024</t>
    </r>
  </si>
  <si>
    <t>T2.2.8</t>
  </si>
  <si>
    <r>
      <t>Nettoreiseintensität in Prozent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2024</t>
    </r>
  </si>
  <si>
    <t>23 643</t>
  </si>
  <si>
    <t>2023 1)</t>
  </si>
  <si>
    <t>2024 2)</t>
  </si>
  <si>
    <t>2023–2024</t>
  </si>
  <si>
    <t>2022–2024</t>
  </si>
  <si>
    <t xml:space="preserve">Touristische Bruttowertschöpfung </t>
  </si>
  <si>
    <t>Touristische Ausgaben</t>
  </si>
  <si>
    <t>Touristische Beschäftigung</t>
  </si>
  <si>
    <t>Schweizer Tourismusstatistik 2024 : BFS-Nummer:1071-2400</t>
  </si>
  <si>
    <t>T 2.2.5</t>
  </si>
  <si>
    <t>T2.2.5</t>
  </si>
  <si>
    <t>Reiseverhalten der Schweizer Wohnbevölkerung 2024</t>
  </si>
  <si>
    <t>Reisen mit Übernachtungen nach Unterkunft und Hauptverkehrsmittel,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</si>
</sst>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#,##0.0"/>
    <numFmt numFmtId="167" formatCode="#\ ###\ ###\ ##0"/>
    <numFmt numFmtId="168" formatCode="#,##0_ ;[Red]\-#,##0\ "/>
    <numFmt numFmtId="169" formatCode="#,##0.0_ ;[Red]\-#,##0.0\ "/>
    <numFmt numFmtId="170" formatCode="#,##0.0_ ;\-#,##0.0\ "/>
    <numFmt numFmtId="171" formatCode="0.0%"/>
    <numFmt numFmtId="172" formatCode="#,###,##0__;\–#,###,##0__;\–__;@__\ "/>
    <numFmt numFmtId="173" formatCode="_ * #,##0_ ;_ * \-#,##0_ ;_ * &quot;-&quot;??_ ;_ @_ "/>
    <numFmt numFmtId="174" formatCode="#,###,##0__;\-#,###,##0__;0__;@__"/>
    <numFmt numFmtId="175" formatCode="#,###,##0.00__;\-#,###,##0.00__;0.00__;@__"/>
    <numFmt numFmtId="176" formatCode="#,###,##0.0__;\-#,###,##0.0__;0.0__;@__"/>
    <numFmt numFmtId="177" formatCode="#\ ###\ ##0.0__;\–#\ ###\ ##0.0__;\–__;@__\ "/>
    <numFmt numFmtId="178" formatCode="#,##0;\-#,##0;0;\ \ \ @"/>
    <numFmt numFmtId="179" formatCode="#\ ###\ ##0__;\–#\ ###\ ##0__;0__;@__\ "/>
    <numFmt numFmtId="180" formatCode="###\ ###\ ###"/>
    <numFmt numFmtId="181" formatCode="###\ ###\ ##0.0__;\–###\ ###\ ##0.0__;\–__;@__\ "/>
    <numFmt numFmtId="182" formatCode="#\ ###\ ##0__;\-#\ ###\ ##0__;\-\-\-__;@__"/>
    <numFmt numFmtId="183" formatCode="#\ \(###\ ##0\)__;\-#\ ###\ ##0__;\-\-\-__;@__"/>
    <numFmt numFmtId="184" formatCode="#\ ###\ \(##0.0\)__;\-#\ ###\ ##0__;\-\-\-__;@__"/>
    <numFmt numFmtId="185" formatCode="#\ ###\ ##0.0__;\-#\ ###\ ##0.0__;\-\-__;@__"/>
    <numFmt numFmtId="186" formatCode="#\ ###\ \(##0\)__;\-#\ ###\ ##0__;\-\-\-__;@__"/>
    <numFmt numFmtId="187" formatCode="#\ \(##0\)__;\–#\ ###\ ##0__;0__;@__\ "/>
    <numFmt numFmtId="188" formatCode="#,##0.00_ ;\-#,##0.00\ "/>
  </numFmts>
  <fonts count="87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Helvetica 55 Roman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 Narrow"/>
      <family val="2"/>
    </font>
    <font>
      <b/>
      <i/>
      <sz val="8"/>
      <name val="Arial"/>
      <family val="2"/>
    </font>
    <font>
      <vertAlign val="superscript"/>
      <sz val="8"/>
      <name val="Arial Narrow"/>
      <family val="2"/>
    </font>
    <font>
      <sz val="11"/>
      <color theme="1"/>
      <name val="Arial"/>
      <family val="2"/>
    </font>
    <font>
      <u/>
      <sz val="10"/>
      <color indexed="12"/>
      <name val="MS Sans Serif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8"/>
      <color rgb="FF7030A0"/>
      <name val="Arial"/>
      <family val="2"/>
    </font>
    <font>
      <sz val="10"/>
      <color rgb="FF7030A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9"/>
      <color rgb="FF7030A0"/>
      <name val="Arial"/>
      <family val="2"/>
    </font>
    <font>
      <b/>
      <sz val="9"/>
      <color indexed="10"/>
      <name val="Arial"/>
      <family val="2"/>
    </font>
    <font>
      <b/>
      <sz val="8"/>
      <color rgb="FF000000"/>
      <name val="Arial"/>
      <family val="2"/>
    </font>
    <font>
      <i/>
      <sz val="9"/>
      <name val="Arial"/>
      <family val="2"/>
    </font>
    <font>
      <sz val="8"/>
      <color rgb="FF333333"/>
      <name val="Arial"/>
      <family val="2"/>
    </font>
    <font>
      <b/>
      <sz val="8"/>
      <color rgb="FF333333"/>
      <name val="Arial"/>
      <family val="2"/>
    </font>
    <font>
      <i/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9"/>
      <color theme="1"/>
      <name val="Arial"/>
      <family val="2"/>
    </font>
    <font>
      <sz val="8"/>
      <color rgb="FF00B050"/>
      <name val="Arial"/>
      <family val="2"/>
    </font>
    <font>
      <u/>
      <sz val="10"/>
      <color theme="10"/>
      <name val="Arial"/>
      <family val="2"/>
    </font>
    <font>
      <sz val="11"/>
      <color rgb="FF1F497D"/>
      <name val="Calibri"/>
      <family val="2"/>
    </font>
    <font>
      <u/>
      <sz val="8"/>
      <color theme="10"/>
      <name val="Arial"/>
      <family val="2"/>
    </font>
    <font>
      <b/>
      <sz val="10"/>
      <name val="Arial"/>
      <family val="2"/>
    </font>
    <font>
      <b/>
      <vertAlign val="superscript"/>
      <sz val="9"/>
      <name val="Arial"/>
      <family val="2"/>
    </font>
    <font>
      <u/>
      <sz val="10"/>
      <color theme="10"/>
      <name val="Arial"/>
      <family val="2"/>
    </font>
    <font>
      <sz val="8"/>
      <color rgb="FF000000"/>
      <name val="Arial"/>
      <family val="2"/>
    </font>
    <font>
      <b/>
      <sz val="12"/>
      <name val="Arial"/>
      <family val="2"/>
    </font>
    <font>
      <b/>
      <sz val="8"/>
      <name val="Arial Narrow"/>
      <family val="2"/>
    </font>
    <font>
      <u/>
      <sz val="8"/>
      <color theme="10"/>
      <name val="Arial "/>
    </font>
    <font>
      <sz val="16"/>
      <color rgb="FFFF0000"/>
      <name val="Arial"/>
      <family val="2"/>
    </font>
    <font>
      <vertAlign val="superscript"/>
      <sz val="8"/>
      <color rgb="FF000000"/>
      <name val="Arial"/>
      <family val="2"/>
    </font>
    <font>
      <b/>
      <sz val="10"/>
      <color theme="1"/>
      <name val="Arial"/>
      <family val="2"/>
    </font>
    <font>
      <u/>
      <sz val="8"/>
      <name val="Arial"/>
      <family val="2"/>
    </font>
    <font>
      <b/>
      <sz val="8"/>
      <color indexed="8"/>
      <name val="Arial"/>
      <family val="2"/>
    </font>
    <font>
      <sz val="8"/>
      <color theme="1"/>
      <name val="Arial Narrow"/>
      <family val="2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rgb="FF000014"/>
      </patternFill>
    </fill>
    <fill>
      <patternFill patternType="solid">
        <fgColor theme="0"/>
        <bgColor rgb="FF000014"/>
      </patternFill>
    </fill>
    <fill>
      <patternFill patternType="solid">
        <fgColor rgb="FFE8EAF7"/>
        <bgColor indexed="64"/>
      </patternFill>
    </fill>
    <fill>
      <patternFill patternType="solid">
        <fgColor rgb="FFE8EAF7"/>
        <bgColor indexed="9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0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31"/>
      </left>
      <right/>
      <top/>
      <bottom/>
      <diagonal/>
    </border>
    <border>
      <left style="thin">
        <color indexed="31"/>
      </left>
      <right/>
      <top/>
      <bottom style="thin">
        <color auto="1"/>
      </bottom>
      <diagonal/>
    </border>
    <border>
      <left style="thin">
        <color indexed="31"/>
      </left>
      <right style="thin">
        <color indexed="64"/>
      </right>
      <top/>
      <bottom/>
      <diagonal/>
    </border>
    <border>
      <left style="thin">
        <color indexed="3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39">
    <xf numFmtId="0" fontId="0" fillId="0" borderId="0"/>
    <xf numFmtId="9" fontId="17" fillId="0" borderId="0" applyFont="0" applyFill="0" applyBorder="0" applyAlignment="0" applyProtection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8" fillId="0" borderId="0"/>
    <xf numFmtId="164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7" fillId="0" borderId="0"/>
    <xf numFmtId="0" fontId="17" fillId="0" borderId="0"/>
    <xf numFmtId="0" fontId="30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9" fontId="31" fillId="0" borderId="0" applyFont="0" applyFill="0" applyBorder="0" applyAlignment="0" applyProtection="0"/>
    <xf numFmtId="0" fontId="13" fillId="0" borderId="0"/>
    <xf numFmtId="164" fontId="17" fillId="0" borderId="0" applyFont="0" applyFill="0" applyBorder="0" applyAlignment="0" applyProtection="0"/>
    <xf numFmtId="0" fontId="32" fillId="0" borderId="0"/>
    <xf numFmtId="164" fontId="3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5" applyNumberFormat="0" applyFill="0" applyAlignment="0" applyProtection="0"/>
    <xf numFmtId="0" fontId="35" fillId="0" borderId="6" applyNumberFormat="0" applyFill="0" applyAlignment="0" applyProtection="0"/>
    <xf numFmtId="0" fontId="36" fillId="0" borderId="7" applyNumberFormat="0" applyFill="0" applyAlignment="0" applyProtection="0"/>
    <xf numFmtId="0" fontId="36" fillId="0" borderId="0" applyNumberFormat="0" applyFill="0" applyBorder="0" applyAlignment="0" applyProtection="0"/>
    <xf numFmtId="0" fontId="37" fillId="6" borderId="0" applyNumberFormat="0" applyBorder="0" applyAlignment="0" applyProtection="0"/>
    <xf numFmtId="0" fontId="38" fillId="7" borderId="0" applyNumberFormat="0" applyBorder="0" applyAlignment="0" applyProtection="0"/>
    <xf numFmtId="0" fontId="39" fillId="8" borderId="0" applyNumberFormat="0" applyBorder="0" applyAlignment="0" applyProtection="0"/>
    <xf numFmtId="0" fontId="40" fillId="9" borderId="8" applyNumberFormat="0" applyAlignment="0" applyProtection="0"/>
    <xf numFmtId="0" fontId="41" fillId="10" borderId="9" applyNumberFormat="0" applyAlignment="0" applyProtection="0"/>
    <xf numFmtId="0" fontId="42" fillId="10" borderId="8" applyNumberFormat="0" applyAlignment="0" applyProtection="0"/>
    <xf numFmtId="0" fontId="43" fillId="0" borderId="10" applyNumberFormat="0" applyFill="0" applyAlignment="0" applyProtection="0"/>
    <xf numFmtId="0" fontId="44" fillId="11" borderId="11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3" applyNumberFormat="0" applyFill="0" applyAlignment="0" applyProtection="0"/>
    <xf numFmtId="0" fontId="48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8" fillId="36" borderId="0" applyNumberFormat="0" applyBorder="0" applyAlignment="0" applyProtection="0"/>
    <xf numFmtId="0" fontId="12" fillId="0" borderId="0"/>
    <xf numFmtId="0" fontId="12" fillId="12" borderId="12" applyNumberFormat="0" applyFont="0" applyAlignment="0" applyProtection="0"/>
    <xf numFmtId="0" fontId="17" fillId="0" borderId="0"/>
    <xf numFmtId="9" fontId="17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7" fillId="0" borderId="0" applyFont="0" applyFill="0" applyBorder="0" applyAlignment="0" applyProtection="0"/>
    <xf numFmtId="0" fontId="11" fillId="0" borderId="0"/>
    <xf numFmtId="0" fontId="10" fillId="0" borderId="0"/>
    <xf numFmtId="0" fontId="9" fillId="0" borderId="0"/>
    <xf numFmtId="0" fontId="8" fillId="0" borderId="0"/>
    <xf numFmtId="164" fontId="32" fillId="0" borderId="0" applyFont="0" applyFill="0" applyBorder="0" applyAlignment="0" applyProtection="0"/>
    <xf numFmtId="0" fontId="7" fillId="0" borderId="0"/>
    <xf numFmtId="0" fontId="30" fillId="0" borderId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4" fillId="0" borderId="0"/>
    <xf numFmtId="0" fontId="67" fillId="0" borderId="0"/>
    <xf numFmtId="0" fontId="30" fillId="0" borderId="0"/>
    <xf numFmtId="0" fontId="71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5" fillId="0" borderId="0"/>
    <xf numFmtId="0" fontId="71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2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752">
    <xf numFmtId="0" fontId="0" fillId="0" borderId="0" xfId="0"/>
    <xf numFmtId="3" fontId="21" fillId="2" borderId="0" xfId="0" applyNumberFormat="1" applyFont="1" applyFill="1"/>
    <xf numFmtId="0" fontId="19" fillId="2" borderId="0" xfId="0" applyFont="1" applyFill="1"/>
    <xf numFmtId="0" fontId="18" fillId="2" borderId="0" xfId="0" applyFont="1" applyFill="1"/>
    <xf numFmtId="0" fontId="17" fillId="2" borderId="0" xfId="0" applyFont="1" applyFill="1"/>
    <xf numFmtId="0" fontId="0" fillId="2" borderId="0" xfId="0" applyFill="1"/>
    <xf numFmtId="165" fontId="18" fillId="2" borderId="0" xfId="0" applyNumberFormat="1" applyFont="1" applyFill="1"/>
    <xf numFmtId="0" fontId="20" fillId="3" borderId="0" xfId="0" applyFont="1" applyFill="1" applyAlignment="1">
      <alignment horizontal="left" vertical="center"/>
    </xf>
    <xf numFmtId="165" fontId="17" fillId="2" borderId="0" xfId="0" applyNumberFormat="1" applyFont="1" applyFill="1"/>
    <xf numFmtId="0" fontId="20" fillId="2" borderId="0" xfId="0" applyFont="1" applyFill="1"/>
    <xf numFmtId="167" fontId="22" fillId="3" borderId="0" xfId="0" applyNumberFormat="1" applyFont="1" applyFill="1" applyAlignment="1">
      <alignment horizontal="right" vertical="center"/>
    </xf>
    <xf numFmtId="0" fontId="17" fillId="2" borderId="0" xfId="12" applyFill="1"/>
    <xf numFmtId="0" fontId="18" fillId="2" borderId="0" xfId="12" applyFont="1" applyFill="1"/>
    <xf numFmtId="0" fontId="17" fillId="0" borderId="0" xfId="10"/>
    <xf numFmtId="167" fontId="22" fillId="2" borderId="0" xfId="0" applyNumberFormat="1" applyFont="1" applyFill="1" applyAlignment="1">
      <alignment horizontal="right" vertical="center"/>
    </xf>
    <xf numFmtId="168" fontId="24" fillId="2" borderId="0" xfId="0" applyNumberFormat="1" applyFont="1" applyFill="1"/>
    <xf numFmtId="169" fontId="24" fillId="2" borderId="0" xfId="0" applyNumberFormat="1" applyFont="1" applyFill="1"/>
    <xf numFmtId="170" fontId="24" fillId="2" borderId="0" xfId="0" applyNumberFormat="1" applyFont="1" applyFill="1"/>
    <xf numFmtId="170" fontId="26" fillId="2" borderId="0" xfId="0" applyNumberFormat="1" applyFont="1" applyFill="1"/>
    <xf numFmtId="3" fontId="18" fillId="2" borderId="0" xfId="0" applyNumberFormat="1" applyFont="1" applyFill="1"/>
    <xf numFmtId="172" fontId="18" fillId="2" borderId="0" xfId="0" applyNumberFormat="1" applyFont="1" applyFill="1" applyAlignment="1">
      <alignment horizontal="right"/>
    </xf>
    <xf numFmtId="3" fontId="0" fillId="0" borderId="0" xfId="0" applyNumberFormat="1"/>
    <xf numFmtId="0" fontId="30" fillId="0" borderId="0" xfId="78"/>
    <xf numFmtId="3" fontId="18" fillId="4" borderId="0" xfId="0" applyNumberFormat="1" applyFont="1" applyFill="1"/>
    <xf numFmtId="3" fontId="18" fillId="3" borderId="0" xfId="0" applyNumberFormat="1" applyFont="1" applyFill="1" applyAlignment="1">
      <alignment horizontal="left" wrapText="1"/>
    </xf>
    <xf numFmtId="0" fontId="18" fillId="4" borderId="1" xfId="0" applyFont="1" applyFill="1" applyBorder="1"/>
    <xf numFmtId="0" fontId="50" fillId="2" borderId="0" xfId="0" applyFont="1" applyFill="1"/>
    <xf numFmtId="3" fontId="49" fillId="4" borderId="0" xfId="0" applyNumberFormat="1" applyFont="1" applyFill="1"/>
    <xf numFmtId="0" fontId="18" fillId="5" borderId="0" xfId="0" applyFont="1" applyFill="1" applyAlignment="1">
      <alignment vertical="center"/>
    </xf>
    <xf numFmtId="1" fontId="18" fillId="2" borderId="0" xfId="0" applyNumberFormat="1" applyFont="1" applyFill="1"/>
    <xf numFmtId="0" fontId="25" fillId="2" borderId="0" xfId="0" applyFont="1" applyFill="1"/>
    <xf numFmtId="0" fontId="27" fillId="2" borderId="0" xfId="0" applyFont="1" applyFill="1"/>
    <xf numFmtId="0" fontId="18" fillId="0" borderId="0" xfId="78" applyFont="1"/>
    <xf numFmtId="0" fontId="51" fillId="2" borderId="0" xfId="79" applyFont="1" applyFill="1"/>
    <xf numFmtId="0" fontId="6" fillId="0" borderId="0" xfId="79"/>
    <xf numFmtId="0" fontId="51" fillId="0" borderId="0" xfId="79" applyFont="1"/>
    <xf numFmtId="171" fontId="51" fillId="2" borderId="0" xfId="80" applyNumberFormat="1" applyFont="1" applyFill="1" applyBorder="1" applyAlignment="1">
      <alignment horizontal="center" vertical="center"/>
    </xf>
    <xf numFmtId="0" fontId="51" fillId="2" borderId="0" xfId="79" applyFont="1" applyFill="1" applyAlignment="1">
      <alignment horizontal="left"/>
    </xf>
    <xf numFmtId="173" fontId="51" fillId="2" borderId="0" xfId="81" applyNumberFormat="1" applyFont="1" applyFill="1" applyBorder="1" applyAlignment="1">
      <alignment horizontal="right"/>
    </xf>
    <xf numFmtId="0" fontId="52" fillId="2" borderId="0" xfId="79" applyFont="1" applyFill="1"/>
    <xf numFmtId="0" fontId="51" fillId="2" borderId="2" xfId="79" applyFont="1" applyFill="1" applyBorder="1"/>
    <xf numFmtId="0" fontId="6" fillId="2" borderId="0" xfId="79" applyFill="1"/>
    <xf numFmtId="167" fontId="18" fillId="2" borderId="0" xfId="0" applyNumberFormat="1" applyFont="1" applyFill="1" applyAlignment="1">
      <alignment horizontal="right" vertical="center"/>
    </xf>
    <xf numFmtId="0" fontId="30" fillId="0" borderId="0" xfId="0" applyFont="1"/>
    <xf numFmtId="0" fontId="55" fillId="2" borderId="0" xfId="0" applyFont="1" applyFill="1" applyAlignment="1">
      <alignment horizontal="left"/>
    </xf>
    <xf numFmtId="0" fontId="55" fillId="0" borderId="0" xfId="0" applyFont="1" applyAlignment="1">
      <alignment horizontal="right"/>
    </xf>
    <xf numFmtId="0" fontId="18" fillId="0" borderId="0" xfId="0" applyFont="1"/>
    <xf numFmtId="0" fontId="18" fillId="0" borderId="0" xfId="10" applyFont="1"/>
    <xf numFmtId="0" fontId="18" fillId="2" borderId="0" xfId="0" applyFont="1" applyFill="1" applyAlignment="1">
      <alignment horizontal="left" indent="2"/>
    </xf>
    <xf numFmtId="0" fontId="21" fillId="37" borderId="0" xfId="0" applyFont="1" applyFill="1"/>
    <xf numFmtId="0" fontId="18" fillId="39" borderId="0" xfId="0" applyFont="1" applyFill="1" applyAlignment="1">
      <alignment horizontal="left" indent="1"/>
    </xf>
    <xf numFmtId="0" fontId="56" fillId="0" borderId="0" xfId="0" applyFont="1"/>
    <xf numFmtId="0" fontId="21" fillId="2" borderId="0" xfId="0" applyFont="1" applyFill="1"/>
    <xf numFmtId="0" fontId="18" fillId="4" borderId="0" xfId="0" applyFont="1" applyFill="1"/>
    <xf numFmtId="0" fontId="21" fillId="2" borderId="0" xfId="12" applyFont="1" applyFill="1"/>
    <xf numFmtId="0" fontId="49" fillId="0" borderId="0" xfId="78" applyFont="1"/>
    <xf numFmtId="0" fontId="55" fillId="3" borderId="0" xfId="0" applyFont="1" applyFill="1" applyAlignment="1">
      <alignment horizontal="left" vertical="center"/>
    </xf>
    <xf numFmtId="0" fontId="60" fillId="3" borderId="0" xfId="0" applyFont="1" applyFill="1" applyAlignment="1">
      <alignment horizontal="left" vertical="center"/>
    </xf>
    <xf numFmtId="0" fontId="55" fillId="0" borderId="0" xfId="0" applyFont="1" applyAlignment="1">
      <alignment horizontal="left"/>
    </xf>
    <xf numFmtId="0" fontId="57" fillId="2" borderId="0" xfId="74" applyFont="1" applyFill="1" applyAlignment="1">
      <alignment horizontal="left"/>
    </xf>
    <xf numFmtId="0" fontId="58" fillId="0" borderId="0" xfId="0" applyFont="1" applyAlignment="1">
      <alignment horizontal="left"/>
    </xf>
    <xf numFmtId="0" fontId="55" fillId="2" borderId="0" xfId="78" applyFont="1" applyFill="1" applyAlignment="1">
      <alignment horizontal="left"/>
    </xf>
    <xf numFmtId="0" fontId="55" fillId="0" borderId="0" xfId="78" applyFont="1" applyAlignment="1">
      <alignment horizontal="left"/>
    </xf>
    <xf numFmtId="0" fontId="57" fillId="0" borderId="0" xfId="79" applyFont="1" applyAlignment="1">
      <alignment horizontal="left"/>
    </xf>
    <xf numFmtId="0" fontId="55" fillId="2" borderId="0" xfId="10" applyFont="1" applyFill="1" applyAlignment="1">
      <alignment horizontal="left"/>
    </xf>
    <xf numFmtId="0" fontId="57" fillId="2" borderId="0" xfId="79" applyFont="1" applyFill="1" applyAlignment="1">
      <alignment horizontal="left"/>
    </xf>
    <xf numFmtId="10" fontId="57" fillId="2" borderId="0" xfId="80" applyNumberFormat="1" applyFont="1" applyFill="1" applyAlignment="1">
      <alignment horizontal="left"/>
    </xf>
    <xf numFmtId="0" fontId="55" fillId="2" borderId="0" xfId="12" applyFont="1" applyFill="1" applyAlignment="1">
      <alignment horizontal="left"/>
    </xf>
    <xf numFmtId="0" fontId="59" fillId="0" borderId="0" xfId="78" applyFont="1" applyAlignment="1">
      <alignment horizontal="left"/>
    </xf>
    <xf numFmtId="3" fontId="55" fillId="3" borderId="0" xfId="0" applyNumberFormat="1" applyFont="1" applyFill="1" applyAlignment="1">
      <alignment horizontal="left" vertical="center"/>
    </xf>
    <xf numFmtId="3" fontId="18" fillId="0" borderId="0" xfId="0" applyNumberFormat="1" applyFont="1"/>
    <xf numFmtId="0" fontId="21" fillId="0" borderId="0" xfId="0" applyFont="1" applyAlignment="1">
      <alignment horizontal="left"/>
    </xf>
    <xf numFmtId="0" fontId="21" fillId="2" borderId="0" xfId="0" applyFont="1" applyFill="1" applyAlignment="1">
      <alignment horizontal="left"/>
    </xf>
    <xf numFmtId="0" fontId="18" fillId="2" borderId="0" xfId="10" applyFont="1" applyFill="1"/>
    <xf numFmtId="3" fontId="18" fillId="2" borderId="0" xfId="12" applyNumberFormat="1" applyFont="1" applyFill="1"/>
    <xf numFmtId="167" fontId="22" fillId="2" borderId="0" xfId="0" applyNumberFormat="1" applyFont="1" applyFill="1" applyAlignment="1">
      <alignment horizontal="right"/>
    </xf>
    <xf numFmtId="0" fontId="18" fillId="2" borderId="0" xfId="0" applyFont="1" applyFill="1" applyAlignment="1">
      <alignment horizontal="left"/>
    </xf>
    <xf numFmtId="0" fontId="51" fillId="0" borderId="0" xfId="78" applyFont="1"/>
    <xf numFmtId="0" fontId="18" fillId="2" borderId="0" xfId="78" applyFont="1" applyFill="1"/>
    <xf numFmtId="3" fontId="18" fillId="2" borderId="0" xfId="78" applyNumberFormat="1" applyFont="1" applyFill="1"/>
    <xf numFmtId="166" fontId="18" fillId="2" borderId="0" xfId="78" applyNumberFormat="1" applyFont="1" applyFill="1"/>
    <xf numFmtId="0" fontId="21" fillId="0" borderId="0" xfId="0" applyFont="1"/>
    <xf numFmtId="0" fontId="55" fillId="2" borderId="0" xfId="0" applyFont="1" applyFill="1" applyAlignment="1">
      <alignment horizontal="right"/>
    </xf>
    <xf numFmtId="0" fontId="18" fillId="2" borderId="18" xfId="78" applyFont="1" applyFill="1" applyBorder="1" applyAlignment="1">
      <alignment horizontal="right"/>
    </xf>
    <xf numFmtId="0" fontId="18" fillId="2" borderId="17" xfId="78" applyFont="1" applyFill="1" applyBorder="1" applyAlignment="1">
      <alignment horizontal="right"/>
    </xf>
    <xf numFmtId="0" fontId="61" fillId="0" borderId="0" xfId="0" applyFont="1" applyAlignment="1">
      <alignment horizontal="left" readingOrder="1"/>
    </xf>
    <xf numFmtId="0" fontId="18" fillId="5" borderId="0" xfId="0" applyFont="1" applyFill="1" applyAlignment="1">
      <alignment horizontal="left"/>
    </xf>
    <xf numFmtId="3" fontId="55" fillId="3" borderId="0" xfId="0" applyNumberFormat="1" applyFont="1" applyFill="1" applyAlignment="1">
      <alignment horizontal="right" vertical="center"/>
    </xf>
    <xf numFmtId="0" fontId="18" fillId="2" borderId="0" xfId="0" applyFont="1" applyFill="1" applyAlignment="1">
      <alignment horizontal="left" vertical="top" wrapText="1"/>
    </xf>
    <xf numFmtId="0" fontId="56" fillId="2" borderId="0" xfId="0" applyFont="1" applyFill="1" applyAlignment="1">
      <alignment horizontal="left"/>
    </xf>
    <xf numFmtId="1" fontId="56" fillId="3" borderId="0" xfId="0" applyNumberFormat="1" applyFont="1" applyFill="1" applyAlignment="1">
      <alignment horizontal="left"/>
    </xf>
    <xf numFmtId="0" fontId="18" fillId="0" borderId="0" xfId="0" applyFont="1" applyAlignment="1">
      <alignment horizontal="left" indent="1"/>
    </xf>
    <xf numFmtId="0" fontId="55" fillId="2" borderId="0" xfId="0" applyFont="1" applyFill="1"/>
    <xf numFmtId="168" fontId="62" fillId="2" borderId="0" xfId="0" applyNumberFormat="1" applyFont="1" applyFill="1"/>
    <xf numFmtId="169" fontId="62" fillId="2" borderId="0" xfId="0" applyNumberFormat="1" applyFont="1" applyFill="1"/>
    <xf numFmtId="170" fontId="62" fillId="2" borderId="0" xfId="0" applyNumberFormat="1" applyFont="1" applyFill="1"/>
    <xf numFmtId="0" fontId="56" fillId="2" borderId="0" xfId="0" applyFont="1" applyFill="1"/>
    <xf numFmtId="3" fontId="17" fillId="2" borderId="0" xfId="0" applyNumberFormat="1" applyFont="1" applyFill="1"/>
    <xf numFmtId="0" fontId="18" fillId="2" borderId="0" xfId="0" applyFont="1" applyFill="1" applyAlignment="1">
      <alignment horizontal="left" indent="1"/>
    </xf>
    <xf numFmtId="0" fontId="18" fillId="39" borderId="0" xfId="0" applyFont="1" applyFill="1" applyAlignment="1">
      <alignment horizontal="left"/>
    </xf>
    <xf numFmtId="0" fontId="18" fillId="39" borderId="0" xfId="0" applyFont="1" applyFill="1"/>
    <xf numFmtId="0" fontId="18" fillId="2" borderId="0" xfId="0" applyFont="1" applyFill="1" applyAlignment="1">
      <alignment vertical="top"/>
    </xf>
    <xf numFmtId="3" fontId="0" fillId="2" borderId="0" xfId="0" applyNumberFormat="1" applyFill="1"/>
    <xf numFmtId="0" fontId="56" fillId="2" borderId="0" xfId="12" applyFont="1" applyFill="1" applyAlignment="1">
      <alignment horizontal="left"/>
    </xf>
    <xf numFmtId="0" fontId="57" fillId="2" borderId="0" xfId="79" applyFont="1" applyFill="1" applyAlignment="1">
      <alignment horizontal="left" vertical="top"/>
    </xf>
    <xf numFmtId="0" fontId="57" fillId="2" borderId="0" xfId="79" applyFont="1" applyFill="1" applyAlignment="1">
      <alignment horizontal="right" vertical="top"/>
    </xf>
    <xf numFmtId="0" fontId="55" fillId="2" borderId="0" xfId="12" applyFont="1" applyFill="1" applyAlignment="1">
      <alignment horizontal="right"/>
    </xf>
    <xf numFmtId="2" fontId="51" fillId="0" borderId="0" xfId="79" applyNumberFormat="1" applyFont="1"/>
    <xf numFmtId="0" fontId="57" fillId="2" borderId="0" xfId="79" applyFont="1" applyFill="1" applyAlignment="1">
      <alignment horizontal="right"/>
    </xf>
    <xf numFmtId="0" fontId="55" fillId="2" borderId="0" xfId="78" applyFont="1" applyFill="1" applyAlignment="1">
      <alignment horizontal="right"/>
    </xf>
    <xf numFmtId="0" fontId="56" fillId="2" borderId="0" xfId="78" applyFont="1" applyFill="1" applyAlignment="1">
      <alignment horizontal="left"/>
    </xf>
    <xf numFmtId="0" fontId="56" fillId="0" borderId="0" xfId="0" applyFont="1" applyAlignment="1">
      <alignment horizontal="left"/>
    </xf>
    <xf numFmtId="0" fontId="17" fillId="0" borderId="0" xfId="0" applyFont="1"/>
    <xf numFmtId="0" fontId="68" fillId="0" borderId="0" xfId="0" applyFont="1"/>
    <xf numFmtId="0" fontId="69" fillId="2" borderId="0" xfId="74" applyFont="1" applyFill="1"/>
    <xf numFmtId="0" fontId="69" fillId="2" borderId="0" xfId="79" applyFont="1" applyFill="1" applyAlignment="1">
      <alignment horizontal="left"/>
    </xf>
    <xf numFmtId="10" fontId="69" fillId="2" borderId="0" xfId="80" applyNumberFormat="1" applyFont="1" applyFill="1" applyAlignment="1">
      <alignment horizontal="left"/>
    </xf>
    <xf numFmtId="3" fontId="56" fillId="3" borderId="0" xfId="0" applyNumberFormat="1" applyFont="1" applyFill="1" applyAlignment="1">
      <alignment vertical="center"/>
    </xf>
    <xf numFmtId="0" fontId="56" fillId="2" borderId="0" xfId="12" applyFont="1" applyFill="1"/>
    <xf numFmtId="0" fontId="69" fillId="2" borderId="0" xfId="79" applyFont="1" applyFill="1"/>
    <xf numFmtId="0" fontId="69" fillId="0" borderId="0" xfId="79" applyFont="1"/>
    <xf numFmtId="0" fontId="56" fillId="2" borderId="0" xfId="78" applyFont="1" applyFill="1"/>
    <xf numFmtId="0" fontId="68" fillId="39" borderId="0" xfId="0" applyFont="1" applyFill="1"/>
    <xf numFmtId="174" fontId="18" fillId="39" borderId="0" xfId="0" applyNumberFormat="1" applyFont="1" applyFill="1"/>
    <xf numFmtId="10" fontId="56" fillId="0" borderId="0" xfId="0" applyNumberFormat="1" applyFont="1"/>
    <xf numFmtId="0" fontId="71" fillId="2" borderId="0" xfId="88" applyFill="1" applyAlignment="1">
      <alignment horizontal="left"/>
    </xf>
    <xf numFmtId="0" fontId="72" fillId="0" borderId="0" xfId="0" applyFont="1" applyAlignment="1">
      <alignment vertical="center"/>
    </xf>
    <xf numFmtId="0" fontId="71" fillId="42" borderId="0" xfId="88" applyFill="1" applyAlignment="1">
      <alignment vertical="center"/>
    </xf>
    <xf numFmtId="0" fontId="18" fillId="42" borderId="0" xfId="0" applyFont="1" applyFill="1" applyAlignment="1">
      <alignment vertical="center"/>
    </xf>
    <xf numFmtId="0" fontId="17" fillId="42" borderId="0" xfId="0" applyFont="1" applyFill="1" applyAlignment="1">
      <alignment vertical="center" wrapText="1"/>
    </xf>
    <xf numFmtId="0" fontId="73" fillId="42" borderId="0" xfId="88" applyFont="1" applyFill="1" applyAlignment="1">
      <alignment vertical="center"/>
    </xf>
    <xf numFmtId="0" fontId="73" fillId="2" borderId="0" xfId="88" applyFont="1" applyFill="1"/>
    <xf numFmtId="174" fontId="18" fillId="0" borderId="0" xfId="78" applyNumberFormat="1" applyFont="1"/>
    <xf numFmtId="174" fontId="18" fillId="0" borderId="0" xfId="0" applyNumberFormat="1" applyFont="1"/>
    <xf numFmtId="174" fontId="51" fillId="2" borderId="0" xfId="84" applyNumberFormat="1" applyFont="1" applyFill="1" applyBorder="1" applyAlignment="1">
      <alignment horizontal="right"/>
    </xf>
    <xf numFmtId="176" fontId="18" fillId="39" borderId="0" xfId="0" applyNumberFormat="1" applyFont="1" applyFill="1"/>
    <xf numFmtId="176" fontId="18" fillId="0" borderId="0" xfId="78" applyNumberFormat="1" applyFont="1"/>
    <xf numFmtId="176" fontId="18" fillId="2" borderId="0" xfId="0" applyNumberFormat="1" applyFont="1" applyFill="1"/>
    <xf numFmtId="176" fontId="18" fillId="0" borderId="0" xfId="0" applyNumberFormat="1" applyFont="1"/>
    <xf numFmtId="176" fontId="21" fillId="3" borderId="0" xfId="1" applyNumberFormat="1" applyFont="1" applyFill="1" applyBorder="1" applyAlignment="1">
      <alignment vertical="center"/>
    </xf>
    <xf numFmtId="176" fontId="18" fillId="3" borderId="0" xfId="1" applyNumberFormat="1" applyFont="1" applyFill="1" applyBorder="1" applyAlignment="1">
      <alignment vertical="center"/>
    </xf>
    <xf numFmtId="174" fontId="21" fillId="0" borderId="0" xfId="0" applyNumberFormat="1" applyFont="1"/>
    <xf numFmtId="174" fontId="21" fillId="0" borderId="0" xfId="0" applyNumberFormat="1" applyFont="1" applyAlignment="1">
      <alignment horizontal="right"/>
    </xf>
    <xf numFmtId="174" fontId="18" fillId="39" borderId="25" xfId="0" applyNumberFormat="1" applyFont="1" applyFill="1" applyBorder="1"/>
    <xf numFmtId="176" fontId="18" fillId="39" borderId="25" xfId="0" applyNumberFormat="1" applyFont="1" applyFill="1" applyBorder="1"/>
    <xf numFmtId="176" fontId="24" fillId="2" borderId="0" xfId="10" applyNumberFormat="1" applyFont="1" applyFill="1" applyAlignment="1">
      <alignment horizontal="right" vertical="center" indent="1"/>
    </xf>
    <xf numFmtId="175" fontId="24" fillId="2" borderId="0" xfId="10" applyNumberFormat="1" applyFont="1" applyFill="1"/>
    <xf numFmtId="2" fontId="51" fillId="2" borderId="0" xfId="79" applyNumberFormat="1" applyFont="1" applyFill="1"/>
    <xf numFmtId="2" fontId="70" fillId="2" borderId="0" xfId="79" applyNumberFormat="1" applyFont="1" applyFill="1"/>
    <xf numFmtId="0" fontId="70" fillId="2" borderId="0" xfId="79" applyFont="1" applyFill="1"/>
    <xf numFmtId="0" fontId="55" fillId="2" borderId="0" xfId="10" applyFont="1" applyFill="1" applyAlignment="1">
      <alignment vertical="center"/>
    </xf>
    <xf numFmtId="0" fontId="17" fillId="2" borderId="0" xfId="10" applyFill="1" applyAlignment="1">
      <alignment vertical="center"/>
    </xf>
    <xf numFmtId="0" fontId="18" fillId="2" borderId="0" xfId="10" applyFont="1" applyFill="1" applyAlignment="1">
      <alignment vertical="center" wrapText="1"/>
    </xf>
    <xf numFmtId="0" fontId="56" fillId="2" borderId="0" xfId="10" applyFont="1" applyFill="1" applyAlignment="1">
      <alignment vertical="center"/>
    </xf>
    <xf numFmtId="0" fontId="74" fillId="2" borderId="0" xfId="10" applyFont="1" applyFill="1" applyAlignment="1">
      <alignment vertical="center"/>
    </xf>
    <xf numFmtId="179" fontId="18" fillId="2" borderId="0" xfId="10" applyNumberFormat="1" applyFont="1" applyFill="1" applyAlignment="1">
      <alignment vertical="center"/>
    </xf>
    <xf numFmtId="0" fontId="18" fillId="2" borderId="0" xfId="10" applyFont="1" applyFill="1" applyAlignment="1">
      <alignment vertical="center"/>
    </xf>
    <xf numFmtId="0" fontId="18" fillId="2" borderId="0" xfId="10" applyFont="1" applyFill="1" applyAlignment="1">
      <alignment horizontal="left" vertical="center" wrapText="1"/>
    </xf>
    <xf numFmtId="180" fontId="18" fillId="2" borderId="0" xfId="10" applyNumberFormat="1" applyFont="1" applyFill="1" applyAlignment="1">
      <alignment vertical="center"/>
    </xf>
    <xf numFmtId="0" fontId="20" fillId="2" borderId="0" xfId="10" applyFont="1" applyFill="1" applyAlignment="1">
      <alignment horizontal="left" vertical="center"/>
    </xf>
    <xf numFmtId="0" fontId="17" fillId="2" borderId="0" xfId="10" applyFill="1" applyAlignment="1">
      <alignment vertical="center" wrapText="1"/>
    </xf>
    <xf numFmtId="179" fontId="18" fillId="2" borderId="0" xfId="10" quotePrefix="1" applyNumberFormat="1" applyFont="1" applyFill="1" applyAlignment="1">
      <alignment horizontal="right" vertical="center"/>
    </xf>
    <xf numFmtId="179" fontId="77" fillId="2" borderId="0" xfId="18" applyNumberFormat="1" applyFont="1" applyFill="1" applyBorder="1" applyAlignment="1">
      <alignment vertical="center"/>
    </xf>
    <xf numFmtId="0" fontId="78" fillId="2" borderId="0" xfId="10" applyFont="1" applyFill="1" applyAlignment="1">
      <alignment vertical="center"/>
    </xf>
    <xf numFmtId="0" fontId="55" fillId="2" borderId="0" xfId="10" applyFont="1" applyFill="1" applyAlignment="1">
      <alignment horizontal="right" vertical="center"/>
    </xf>
    <xf numFmtId="165" fontId="18" fillId="2" borderId="0" xfId="10" applyNumberFormat="1" applyFont="1" applyFill="1" applyAlignment="1">
      <alignment vertical="center"/>
    </xf>
    <xf numFmtId="0" fontId="17" fillId="4" borderId="0" xfId="10" applyFill="1" applyAlignment="1">
      <alignment vertical="center"/>
    </xf>
    <xf numFmtId="0" fontId="74" fillId="4" borderId="0" xfId="10" applyFont="1" applyFill="1" applyAlignment="1">
      <alignment vertical="center"/>
    </xf>
    <xf numFmtId="0" fontId="18" fillId="4" borderId="0" xfId="10" applyFont="1" applyFill="1" applyAlignment="1">
      <alignment vertical="center"/>
    </xf>
    <xf numFmtId="0" fontId="73" fillId="4" borderId="0" xfId="88" applyFont="1" applyFill="1" applyBorder="1"/>
    <xf numFmtId="0" fontId="25" fillId="2" borderId="0" xfId="10" applyFont="1" applyFill="1"/>
    <xf numFmtId="0" fontId="55" fillId="2" borderId="0" xfId="10" applyFont="1" applyFill="1" applyAlignment="1">
      <alignment horizontal="right"/>
    </xf>
    <xf numFmtId="0" fontId="25" fillId="4" borderId="0" xfId="10" applyFont="1" applyFill="1"/>
    <xf numFmtId="0" fontId="25" fillId="0" borderId="0" xfId="10" applyFont="1"/>
    <xf numFmtId="0" fontId="55" fillId="4" borderId="0" xfId="10" applyFont="1" applyFill="1" applyAlignment="1">
      <alignment vertical="center"/>
    </xf>
    <xf numFmtId="0" fontId="18" fillId="4" borderId="0" xfId="10" applyFont="1" applyFill="1"/>
    <xf numFmtId="0" fontId="71" fillId="0" borderId="0" xfId="88" applyAlignment="1">
      <alignment horizontal="left"/>
    </xf>
    <xf numFmtId="0" fontId="18" fillId="2" borderId="14" xfId="79" applyFont="1" applyFill="1" applyBorder="1" applyAlignment="1">
      <alignment horizontal="left" vertical="top"/>
    </xf>
    <xf numFmtId="0" fontId="55" fillId="4" borderId="0" xfId="10" applyFont="1" applyFill="1"/>
    <xf numFmtId="0" fontId="17" fillId="4" borderId="0" xfId="10" applyFill="1"/>
    <xf numFmtId="2" fontId="6" fillId="0" borderId="0" xfId="79" applyNumberFormat="1"/>
    <xf numFmtId="0" fontId="21" fillId="0" borderId="35" xfId="0" applyFont="1" applyBorder="1"/>
    <xf numFmtId="0" fontId="18" fillId="2" borderId="25" xfId="0" applyFont="1" applyFill="1" applyBorder="1" applyAlignment="1">
      <alignment horizontal="left" indent="2"/>
    </xf>
    <xf numFmtId="0" fontId="18" fillId="0" borderId="23" xfId="0" applyFont="1" applyBorder="1"/>
    <xf numFmtId="0" fontId="18" fillId="0" borderId="30" xfId="0" applyFont="1" applyBorder="1"/>
    <xf numFmtId="49" fontId="18" fillId="4" borderId="0" xfId="0" applyNumberFormat="1" applyFont="1" applyFill="1"/>
    <xf numFmtId="49" fontId="18" fillId="4" borderId="25" xfId="0" applyNumberFormat="1" applyFont="1" applyFill="1" applyBorder="1"/>
    <xf numFmtId="0" fontId="21" fillId="0" borderId="28" xfId="0" applyFont="1" applyBorder="1"/>
    <xf numFmtId="0" fontId="18" fillId="2" borderId="25" xfId="78" applyFont="1" applyFill="1" applyBorder="1"/>
    <xf numFmtId="0" fontId="18" fillId="2" borderId="37" xfId="78" applyFont="1" applyFill="1" applyBorder="1" applyAlignment="1">
      <alignment horizontal="right"/>
    </xf>
    <xf numFmtId="0" fontId="18" fillId="2" borderId="38" xfId="78" applyFont="1" applyFill="1" applyBorder="1" applyAlignment="1">
      <alignment horizontal="right"/>
    </xf>
    <xf numFmtId="0" fontId="18" fillId="2" borderId="39" xfId="0" applyFont="1" applyFill="1" applyBorder="1"/>
    <xf numFmtId="0" fontId="18" fillId="3" borderId="31" xfId="0" applyFont="1" applyFill="1" applyBorder="1"/>
    <xf numFmtId="0" fontId="21" fillId="2" borderId="40" xfId="0" applyFont="1" applyFill="1" applyBorder="1"/>
    <xf numFmtId="0" fontId="21" fillId="5" borderId="41" xfId="0" applyFont="1" applyFill="1" applyBorder="1" applyAlignment="1">
      <alignment vertical="center"/>
    </xf>
    <xf numFmtId="0" fontId="21" fillId="2" borderId="42" xfId="0" applyFont="1" applyFill="1" applyBorder="1"/>
    <xf numFmtId="49" fontId="22" fillId="3" borderId="43" xfId="0" applyNumberFormat="1" applyFont="1" applyFill="1" applyBorder="1" applyAlignment="1">
      <alignment horizontal="left"/>
    </xf>
    <xf numFmtId="49" fontId="22" fillId="3" borderId="44" xfId="0" applyNumberFormat="1" applyFont="1" applyFill="1" applyBorder="1" applyAlignment="1">
      <alignment horizontal="left"/>
    </xf>
    <xf numFmtId="0" fontId="21" fillId="2" borderId="32" xfId="0" applyFont="1" applyFill="1" applyBorder="1"/>
    <xf numFmtId="0" fontId="18" fillId="4" borderId="32" xfId="0" applyFont="1" applyFill="1" applyBorder="1"/>
    <xf numFmtId="0" fontId="18" fillId="5" borderId="32" xfId="0" applyFont="1" applyFill="1" applyBorder="1" applyAlignment="1">
      <alignment horizontal="left"/>
    </xf>
    <xf numFmtId="0" fontId="18" fillId="3" borderId="23" xfId="10" applyFont="1" applyFill="1" applyBorder="1" applyAlignment="1">
      <alignment horizontal="left"/>
    </xf>
    <xf numFmtId="49" fontId="22" fillId="3" borderId="45" xfId="0" applyNumberFormat="1" applyFont="1" applyFill="1" applyBorder="1" applyAlignment="1">
      <alignment horizontal="left"/>
    </xf>
    <xf numFmtId="49" fontId="22" fillId="3" borderId="46" xfId="0" applyNumberFormat="1" applyFont="1" applyFill="1" applyBorder="1" applyAlignment="1">
      <alignment horizontal="left"/>
    </xf>
    <xf numFmtId="3" fontId="18" fillId="3" borderId="47" xfId="0" applyNumberFormat="1" applyFont="1" applyFill="1" applyBorder="1" applyAlignment="1">
      <alignment horizontal="left" wrapText="1"/>
    </xf>
    <xf numFmtId="3" fontId="18" fillId="3" borderId="48" xfId="0" applyNumberFormat="1" applyFont="1" applyFill="1" applyBorder="1" applyAlignment="1">
      <alignment horizontal="left" wrapText="1"/>
    </xf>
    <xf numFmtId="0" fontId="18" fillId="2" borderId="41" xfId="0" applyFont="1" applyFill="1" applyBorder="1"/>
    <xf numFmtId="0" fontId="21" fillId="2" borderId="41" xfId="0" applyFont="1" applyFill="1" applyBorder="1"/>
    <xf numFmtId="0" fontId="18" fillId="39" borderId="25" xfId="0" applyFont="1" applyFill="1" applyBorder="1"/>
    <xf numFmtId="1" fontId="18" fillId="2" borderId="40" xfId="0" applyNumberFormat="1" applyFont="1" applyFill="1" applyBorder="1" applyAlignment="1">
      <alignment horizontal="left"/>
    </xf>
    <xf numFmtId="0" fontId="18" fillId="2" borderId="40" xfId="0" applyFont="1" applyFill="1" applyBorder="1"/>
    <xf numFmtId="1" fontId="18" fillId="2" borderId="47" xfId="0" applyNumberFormat="1" applyFont="1" applyFill="1" applyBorder="1" applyAlignment="1">
      <alignment horizontal="left"/>
    </xf>
    <xf numFmtId="1" fontId="18" fillId="2" borderId="48" xfId="0" applyNumberFormat="1" applyFont="1" applyFill="1" applyBorder="1" applyAlignment="1">
      <alignment horizontal="center"/>
    </xf>
    <xf numFmtId="0" fontId="18" fillId="2" borderId="47" xfId="0" applyFont="1" applyFill="1" applyBorder="1" applyAlignment="1">
      <alignment horizontal="left" vertical="top" wrapText="1"/>
    </xf>
    <xf numFmtId="0" fontId="18" fillId="2" borderId="48" xfId="0" applyFont="1" applyFill="1" applyBorder="1" applyAlignment="1">
      <alignment horizontal="left" vertical="top" wrapText="1"/>
    </xf>
    <xf numFmtId="0" fontId="51" fillId="2" borderId="42" xfId="79" applyFont="1" applyFill="1" applyBorder="1"/>
    <xf numFmtId="0" fontId="51" fillId="2" borderId="41" xfId="79" applyFont="1" applyFill="1" applyBorder="1" applyAlignment="1">
      <alignment horizontal="center" vertical="center"/>
    </xf>
    <xf numFmtId="0" fontId="51" fillId="2" borderId="39" xfId="79" applyFont="1" applyFill="1" applyBorder="1" applyAlignment="1">
      <alignment horizontal="center" vertical="center"/>
    </xf>
    <xf numFmtId="0" fontId="51" fillId="2" borderId="41" xfId="79" applyFont="1" applyFill="1" applyBorder="1"/>
    <xf numFmtId="0" fontId="4" fillId="0" borderId="0" xfId="79" applyFont="1"/>
    <xf numFmtId="2" fontId="4" fillId="0" borderId="0" xfId="79" applyNumberFormat="1" applyFont="1"/>
    <xf numFmtId="0" fontId="51" fillId="2" borderId="51" xfId="79" applyFont="1" applyFill="1" applyBorder="1" applyAlignment="1">
      <alignment vertical="top" wrapText="1"/>
    </xf>
    <xf numFmtId="0" fontId="52" fillId="2" borderId="41" xfId="79" applyFont="1" applyFill="1" applyBorder="1" applyAlignment="1">
      <alignment horizontal="left"/>
    </xf>
    <xf numFmtId="0" fontId="51" fillId="2" borderId="3" xfId="79" applyFont="1" applyFill="1" applyBorder="1" applyAlignment="1">
      <alignment horizontal="left"/>
    </xf>
    <xf numFmtId="0" fontId="51" fillId="2" borderId="51" xfId="79" applyFont="1" applyFill="1" applyBorder="1" applyAlignment="1">
      <alignment horizontal="left" vertical="top"/>
    </xf>
    <xf numFmtId="0" fontId="18" fillId="2" borderId="51" xfId="79" applyFont="1" applyFill="1" applyBorder="1" applyAlignment="1">
      <alignment horizontal="left" vertical="top"/>
    </xf>
    <xf numFmtId="0" fontId="51" fillId="2" borderId="30" xfId="79" applyFont="1" applyFill="1" applyBorder="1" applyAlignment="1">
      <alignment horizontal="left"/>
    </xf>
    <xf numFmtId="0" fontId="51" fillId="2" borderId="50" xfId="79" applyFont="1" applyFill="1" applyBorder="1" applyAlignment="1">
      <alignment vertical="top" wrapText="1"/>
    </xf>
    <xf numFmtId="10" fontId="51" fillId="2" borderId="50" xfId="80" applyNumberFormat="1" applyFont="1" applyFill="1" applyBorder="1" applyAlignment="1">
      <alignment vertical="top" wrapText="1"/>
    </xf>
    <xf numFmtId="0" fontId="18" fillId="2" borderId="4" xfId="79" applyFont="1" applyFill="1" applyBorder="1" applyAlignment="1">
      <alignment vertical="top"/>
    </xf>
    <xf numFmtId="0" fontId="18" fillId="2" borderId="15" xfId="79" applyFont="1" applyFill="1" applyBorder="1" applyAlignment="1">
      <alignment vertical="top"/>
    </xf>
    <xf numFmtId="0" fontId="18" fillId="2" borderId="3" xfId="79" applyFont="1" applyFill="1" applyBorder="1" applyAlignment="1">
      <alignment vertical="top"/>
    </xf>
    <xf numFmtId="0" fontId="18" fillId="2" borderId="0" xfId="79" applyFont="1" applyFill="1" applyAlignment="1">
      <alignment vertical="top"/>
    </xf>
    <xf numFmtId="0" fontId="18" fillId="2" borderId="0" xfId="79" applyFont="1" applyFill="1" applyAlignment="1">
      <alignment horizontal="left" vertical="top"/>
    </xf>
    <xf numFmtId="0" fontId="74" fillId="2" borderId="0" xfId="78" applyFont="1" applyFill="1"/>
    <xf numFmtId="0" fontId="73" fillId="2" borderId="0" xfId="88" applyFont="1" applyFill="1" applyBorder="1"/>
    <xf numFmtId="0" fontId="18" fillId="4" borderId="25" xfId="0" applyFont="1" applyFill="1" applyBorder="1"/>
    <xf numFmtId="0" fontId="18" fillId="2" borderId="0" xfId="10" applyFont="1" applyFill="1" applyAlignment="1">
      <alignment horizontal="left" vertical="center"/>
    </xf>
    <xf numFmtId="0" fontId="56" fillId="4" borderId="0" xfId="0" applyFont="1" applyFill="1"/>
    <xf numFmtId="0" fontId="79" fillId="4" borderId="0" xfId="10" applyFont="1" applyFill="1"/>
    <xf numFmtId="0" fontId="25" fillId="2" borderId="0" xfId="10" applyFont="1" applyFill="1" applyAlignment="1">
      <alignment wrapText="1"/>
    </xf>
    <xf numFmtId="0" fontId="25" fillId="2" borderId="0" xfId="10" applyFont="1" applyFill="1" applyAlignment="1">
      <alignment horizontal="left" wrapText="1" indent="1"/>
    </xf>
    <xf numFmtId="0" fontId="25" fillId="2" borderId="0" xfId="10" applyFont="1" applyFill="1" applyAlignment="1">
      <alignment horizontal="left" wrapText="1" indent="2"/>
    </xf>
    <xf numFmtId="0" fontId="25" fillId="2" borderId="0" xfId="19" applyFont="1" applyFill="1"/>
    <xf numFmtId="0" fontId="80" fillId="4" borderId="0" xfId="88" applyFont="1" applyFill="1" applyBorder="1"/>
    <xf numFmtId="0" fontId="55" fillId="2" borderId="0" xfId="79" applyFont="1" applyFill="1" applyAlignment="1">
      <alignment horizontal="left"/>
    </xf>
    <xf numFmtId="0" fontId="18" fillId="3" borderId="50" xfId="10" applyFont="1" applyFill="1" applyBorder="1" applyAlignment="1">
      <alignment horizontal="center" wrapText="1"/>
    </xf>
    <xf numFmtId="0" fontId="18" fillId="3" borderId="49" xfId="10" applyFont="1" applyFill="1" applyBorder="1" applyAlignment="1">
      <alignment horizontal="center" wrapText="1"/>
    </xf>
    <xf numFmtId="0" fontId="18" fillId="2" borderId="55" xfId="10" applyFont="1" applyFill="1" applyBorder="1" applyAlignment="1">
      <alignment horizontal="center" wrapText="1"/>
    </xf>
    <xf numFmtId="0" fontId="24" fillId="2" borderId="49" xfId="10" applyFont="1" applyFill="1" applyBorder="1" applyAlignment="1">
      <alignment horizontal="center" wrapText="1"/>
    </xf>
    <xf numFmtId="0" fontId="24" fillId="2" borderId="51" xfId="10" applyFont="1" applyFill="1" applyBorder="1" applyAlignment="1">
      <alignment horizontal="center" wrapText="1"/>
    </xf>
    <xf numFmtId="0" fontId="18" fillId="3" borderId="0" xfId="10" applyFont="1" applyFill="1" applyAlignment="1">
      <alignment horizontal="left" vertical="center"/>
    </xf>
    <xf numFmtId="0" fontId="21" fillId="3" borderId="41" xfId="10" applyFont="1" applyFill="1" applyBorder="1" applyAlignment="1">
      <alignment horizontal="left"/>
    </xf>
    <xf numFmtId="0" fontId="18" fillId="3" borderId="56" xfId="10" applyFont="1" applyFill="1" applyBorder="1" applyAlignment="1">
      <alignment horizontal="left" vertical="center"/>
    </xf>
    <xf numFmtId="0" fontId="21" fillId="3" borderId="42" xfId="10" applyFont="1" applyFill="1" applyBorder="1" applyAlignment="1">
      <alignment horizontal="left"/>
    </xf>
    <xf numFmtId="0" fontId="18" fillId="3" borderId="30" xfId="10" applyFont="1" applyFill="1" applyBorder="1" applyAlignment="1">
      <alignment horizontal="left" vertical="center"/>
    </xf>
    <xf numFmtId="0" fontId="18" fillId="2" borderId="56" xfId="10" applyFont="1" applyFill="1" applyBorder="1" applyAlignment="1">
      <alignment horizontal="left" vertical="center" wrapText="1" indent="1"/>
    </xf>
    <xf numFmtId="0" fontId="18" fillId="2" borderId="56" xfId="10" applyFont="1" applyFill="1" applyBorder="1" applyAlignment="1">
      <alignment horizontal="left" vertical="center" indent="1"/>
    </xf>
    <xf numFmtId="0" fontId="74" fillId="2" borderId="0" xfId="10" applyFont="1" applyFill="1" applyAlignment="1">
      <alignment horizontal="right" vertical="center"/>
    </xf>
    <xf numFmtId="3" fontId="18" fillId="3" borderId="57" xfId="0" applyNumberFormat="1" applyFont="1" applyFill="1" applyBorder="1" applyAlignment="1">
      <alignment horizontal="left" wrapText="1"/>
    </xf>
    <xf numFmtId="3" fontId="18" fillId="3" borderId="39" xfId="0" applyNumberFormat="1" applyFont="1" applyFill="1" applyBorder="1" applyAlignment="1">
      <alignment horizontal="left" wrapText="1"/>
    </xf>
    <xf numFmtId="0" fontId="81" fillId="2" borderId="0" xfId="0" applyFont="1" applyFill="1"/>
    <xf numFmtId="0" fontId="55" fillId="2" borderId="0" xfId="78" applyFont="1" applyFill="1" applyAlignment="1">
      <alignment horizontal="left" vertical="center"/>
    </xf>
    <xf numFmtId="0" fontId="18" fillId="2" borderId="56" xfId="10" applyFont="1" applyFill="1" applyBorder="1"/>
    <xf numFmtId="0" fontId="18" fillId="3" borderId="56" xfId="10" applyFont="1" applyFill="1" applyBorder="1" applyAlignment="1">
      <alignment horizontal="left"/>
    </xf>
    <xf numFmtId="0" fontId="18" fillId="5" borderId="63" xfId="0" applyFont="1" applyFill="1" applyBorder="1" applyAlignment="1">
      <alignment horizontal="left"/>
    </xf>
    <xf numFmtId="0" fontId="18" fillId="3" borderId="64" xfId="0" applyFont="1" applyFill="1" applyBorder="1" applyAlignment="1">
      <alignment horizontal="left" wrapText="1"/>
    </xf>
    <xf numFmtId="0" fontId="21" fillId="3" borderId="56" xfId="0" applyFont="1" applyFill="1" applyBorder="1" applyAlignment="1">
      <alignment horizontal="left" vertical="center"/>
    </xf>
    <xf numFmtId="0" fontId="19" fillId="2" borderId="25" xfId="0" applyFont="1" applyFill="1" applyBorder="1"/>
    <xf numFmtId="0" fontId="21" fillId="2" borderId="41" xfId="0" applyFont="1" applyFill="1" applyBorder="1" applyAlignment="1">
      <alignment horizontal="left"/>
    </xf>
    <xf numFmtId="0" fontId="18" fillId="2" borderId="58" xfId="0" applyFont="1" applyFill="1" applyBorder="1" applyAlignment="1">
      <alignment horizontal="right" vertical="center"/>
    </xf>
    <xf numFmtId="0" fontId="18" fillId="3" borderId="58" xfId="0" applyFont="1" applyFill="1" applyBorder="1" applyAlignment="1">
      <alignment horizontal="right" vertical="center" wrapText="1"/>
    </xf>
    <xf numFmtId="0" fontId="18" fillId="3" borderId="64" xfId="0" applyFont="1" applyFill="1" applyBorder="1" applyAlignment="1">
      <alignment horizontal="right" vertical="center" wrapText="1"/>
    </xf>
    <xf numFmtId="0" fontId="18" fillId="3" borderId="65" xfId="0" applyFont="1" applyFill="1" applyBorder="1"/>
    <xf numFmtId="0" fontId="18" fillId="3" borderId="48" xfId="0" applyFont="1" applyFill="1" applyBorder="1" applyAlignment="1">
      <alignment horizontal="right"/>
    </xf>
    <xf numFmtId="0" fontId="18" fillId="3" borderId="68" xfId="0" applyFont="1" applyFill="1" applyBorder="1" applyAlignment="1">
      <alignment horizontal="right" vertical="center"/>
    </xf>
    <xf numFmtId="0" fontId="18" fillId="3" borderId="67" xfId="0" applyFont="1" applyFill="1" applyBorder="1" applyAlignment="1">
      <alignment horizontal="right" vertical="center"/>
    </xf>
    <xf numFmtId="1" fontId="18" fillId="3" borderId="71" xfId="0" applyNumberFormat="1" applyFont="1" applyFill="1" applyBorder="1" applyAlignment="1">
      <alignment horizontal="left" vertical="center"/>
    </xf>
    <xf numFmtId="0" fontId="18" fillId="2" borderId="72" xfId="0" applyFont="1" applyFill="1" applyBorder="1" applyAlignment="1">
      <alignment horizontal="center" vertical="center"/>
    </xf>
    <xf numFmtId="0" fontId="18" fillId="4" borderId="24" xfId="0" applyFont="1" applyFill="1" applyBorder="1"/>
    <xf numFmtId="0" fontId="51" fillId="2" borderId="54" xfId="79" applyFont="1" applyFill="1" applyBorder="1" applyAlignment="1">
      <alignment horizontal="right" vertical="top" wrapText="1"/>
    </xf>
    <xf numFmtId="0" fontId="18" fillId="2" borderId="54" xfId="79" applyFont="1" applyFill="1" applyBorder="1" applyAlignment="1">
      <alignment horizontal="right" vertical="top" wrapText="1"/>
    </xf>
    <xf numFmtId="0" fontId="51" fillId="2" borderId="64" xfId="79" applyFont="1" applyFill="1" applyBorder="1" applyAlignment="1">
      <alignment horizontal="right" vertical="top" wrapText="1"/>
    </xf>
    <xf numFmtId="0" fontId="24" fillId="2" borderId="73" xfId="10" applyFont="1" applyFill="1" applyBorder="1" applyAlignment="1">
      <alignment horizontal="center" wrapText="1"/>
    </xf>
    <xf numFmtId="0" fontId="18" fillId="2" borderId="74" xfId="10" applyFont="1" applyFill="1" applyBorder="1"/>
    <xf numFmtId="0" fontId="51" fillId="2" borderId="21" xfId="79" applyFont="1" applyFill="1" applyBorder="1"/>
    <xf numFmtId="0" fontId="18" fillId="2" borderId="77" xfId="10" applyFont="1" applyFill="1" applyBorder="1"/>
    <xf numFmtId="0" fontId="51" fillId="2" borderId="73" xfId="79" applyFont="1" applyFill="1" applyBorder="1"/>
    <xf numFmtId="0" fontId="18" fillId="4" borderId="73" xfId="0" applyFont="1" applyFill="1" applyBorder="1"/>
    <xf numFmtId="0" fontId="18" fillId="4" borderId="78" xfId="0" applyFont="1" applyFill="1" applyBorder="1"/>
    <xf numFmtId="0" fontId="18" fillId="4" borderId="56" xfId="0" applyFont="1" applyFill="1" applyBorder="1"/>
    <xf numFmtId="0" fontId="18" fillId="4" borderId="77" xfId="0" applyFont="1" applyFill="1" applyBorder="1"/>
    <xf numFmtId="0" fontId="18" fillId="2" borderId="60" xfId="78" applyFont="1" applyFill="1" applyBorder="1" applyAlignment="1">
      <alignment horizontal="right"/>
    </xf>
    <xf numFmtId="0" fontId="74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55" fillId="2" borderId="0" xfId="0" applyFont="1" applyFill="1" applyAlignment="1">
      <alignment vertical="center"/>
    </xf>
    <xf numFmtId="0" fontId="18" fillId="2" borderId="0" xfId="0" applyFont="1" applyFill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18" fillId="2" borderId="0" xfId="0" applyFont="1" applyFill="1" applyAlignment="1">
      <alignment horizontal="left" vertical="center"/>
    </xf>
    <xf numFmtId="0" fontId="17" fillId="2" borderId="80" xfId="10" applyFill="1" applyBorder="1" applyAlignment="1">
      <alignment vertical="center" wrapText="1"/>
    </xf>
    <xf numFmtId="0" fontId="18" fillId="2" borderId="82" xfId="10" applyFont="1" applyFill="1" applyBorder="1" applyAlignment="1">
      <alignment horizontal="left" vertical="center"/>
    </xf>
    <xf numFmtId="0" fontId="21" fillId="2" borderId="78" xfId="13" applyFont="1" applyFill="1" applyBorder="1" applyAlignment="1">
      <alignment vertical="center" wrapText="1"/>
    </xf>
    <xf numFmtId="0" fontId="18" fillId="39" borderId="56" xfId="0" applyFont="1" applyFill="1" applyBorder="1" applyAlignment="1">
      <alignment horizontal="left" vertical="center"/>
    </xf>
    <xf numFmtId="178" fontId="18" fillId="2" borderId="56" xfId="0" applyNumberFormat="1" applyFont="1" applyFill="1" applyBorder="1" applyAlignment="1">
      <alignment vertical="center"/>
    </xf>
    <xf numFmtId="178" fontId="18" fillId="2" borderId="56" xfId="0" applyNumberFormat="1" applyFont="1" applyFill="1" applyBorder="1" applyAlignment="1">
      <alignment horizontal="left" vertical="center"/>
    </xf>
    <xf numFmtId="0" fontId="18" fillId="39" borderId="56" xfId="0" applyFont="1" applyFill="1" applyBorder="1" applyAlignment="1">
      <alignment vertical="center"/>
    </xf>
    <xf numFmtId="0" fontId="18" fillId="2" borderId="56" xfId="0" applyFont="1" applyFill="1" applyBorder="1" applyAlignment="1">
      <alignment horizontal="left" vertical="center" wrapText="1" indent="1"/>
    </xf>
    <xf numFmtId="0" fontId="56" fillId="2" borderId="0" xfId="0" applyFont="1" applyFill="1" applyAlignment="1">
      <alignment vertical="center"/>
    </xf>
    <xf numFmtId="0" fontId="18" fillId="39" borderId="56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vertical="center"/>
    </xf>
    <xf numFmtId="0" fontId="30" fillId="2" borderId="0" xfId="13" applyFont="1" applyFill="1" applyAlignment="1">
      <alignment vertical="center"/>
    </xf>
    <xf numFmtId="0" fontId="18" fillId="2" borderId="76" xfId="13" applyFont="1" applyFill="1" applyBorder="1" applyAlignment="1">
      <alignment vertical="center"/>
    </xf>
    <xf numFmtId="0" fontId="18" fillId="2" borderId="57" xfId="0" applyFont="1" applyFill="1" applyBorder="1" applyAlignment="1">
      <alignment horizontal="left" vertical="center"/>
    </xf>
    <xf numFmtId="0" fontId="18" fillId="2" borderId="57" xfId="10" applyFont="1" applyFill="1" applyBorder="1" applyAlignment="1">
      <alignment horizontal="left" vertical="center"/>
    </xf>
    <xf numFmtId="179" fontId="18" fillId="2" borderId="0" xfId="0" applyNumberFormat="1" applyFont="1" applyFill="1" applyAlignment="1">
      <alignment vertical="center"/>
    </xf>
    <xf numFmtId="0" fontId="18" fillId="2" borderId="0" xfId="13" applyFont="1" applyFill="1" applyAlignment="1">
      <alignment vertical="center"/>
    </xf>
    <xf numFmtId="0" fontId="55" fillId="2" borderId="0" xfId="13" applyFont="1" applyFill="1" applyAlignment="1">
      <alignment vertical="center"/>
    </xf>
    <xf numFmtId="0" fontId="18" fillId="2" borderId="81" xfId="10" applyFont="1" applyFill="1" applyBorder="1" applyAlignment="1">
      <alignment horizontal="left" vertical="center" wrapText="1"/>
    </xf>
    <xf numFmtId="0" fontId="21" fillId="2" borderId="78" xfId="10" applyFont="1" applyFill="1" applyBorder="1" applyAlignment="1">
      <alignment horizontal="left" vertical="center" wrapText="1"/>
    </xf>
    <xf numFmtId="3" fontId="18" fillId="2" borderId="0" xfId="13" applyNumberFormat="1" applyFont="1" applyFill="1" applyAlignment="1">
      <alignment horizontal="right" vertical="center"/>
    </xf>
    <xf numFmtId="0" fontId="18" fillId="2" borderId="0" xfId="13" applyFont="1" applyFill="1" applyAlignment="1">
      <alignment horizontal="left" vertical="center"/>
    </xf>
    <xf numFmtId="2" fontId="56" fillId="2" borderId="0" xfId="0" applyNumberFormat="1" applyFont="1" applyFill="1" applyAlignment="1">
      <alignment vertical="center"/>
    </xf>
    <xf numFmtId="0" fontId="18" fillId="2" borderId="81" xfId="10" applyFont="1" applyFill="1" applyBorder="1" applyAlignment="1">
      <alignment vertical="center" wrapText="1"/>
    </xf>
    <xf numFmtId="0" fontId="21" fillId="2" borderId="78" xfId="0" applyFont="1" applyFill="1" applyBorder="1" applyAlignment="1">
      <alignment vertical="center" wrapText="1"/>
    </xf>
    <xf numFmtId="0" fontId="18" fillId="39" borderId="56" xfId="0" quotePrefix="1" applyFont="1" applyFill="1" applyBorder="1" applyAlignment="1">
      <alignment horizontal="left" vertical="center"/>
    </xf>
    <xf numFmtId="0" fontId="18" fillId="2" borderId="56" xfId="0" quotePrefix="1" applyFont="1" applyFill="1" applyBorder="1" applyAlignment="1">
      <alignment horizontal="left" vertical="center" indent="1"/>
    </xf>
    <xf numFmtId="0" fontId="17" fillId="0" borderId="0" xfId="0" applyFont="1" applyAlignment="1">
      <alignment vertical="center"/>
    </xf>
    <xf numFmtId="0" fontId="18" fillId="2" borderId="81" xfId="10" applyFont="1" applyFill="1" applyBorder="1" applyAlignment="1">
      <alignment vertical="center"/>
    </xf>
    <xf numFmtId="0" fontId="18" fillId="3" borderId="81" xfId="0" applyFont="1" applyFill="1" applyBorder="1" applyAlignment="1">
      <alignment horizontal="left"/>
    </xf>
    <xf numFmtId="0" fontId="18" fillId="3" borderId="79" xfId="0" applyFont="1" applyFill="1" applyBorder="1" applyAlignment="1">
      <alignment horizontal="right"/>
    </xf>
    <xf numFmtId="0" fontId="51" fillId="2" borderId="3" xfId="0" applyFont="1" applyFill="1" applyBorder="1"/>
    <xf numFmtId="0" fontId="51" fillId="2" borderId="83" xfId="0" applyFont="1" applyFill="1" applyBorder="1"/>
    <xf numFmtId="174" fontId="21" fillId="2" borderId="0" xfId="81" applyNumberFormat="1" applyFont="1" applyFill="1" applyBorder="1" applyAlignment="1">
      <alignment horizontal="right"/>
    </xf>
    <xf numFmtId="174" fontId="18" fillId="2" borderId="0" xfId="84" applyNumberFormat="1" applyFont="1" applyFill="1" applyBorder="1" applyAlignment="1">
      <alignment horizontal="right"/>
    </xf>
    <xf numFmtId="0" fontId="18" fillId="3" borderId="83" xfId="10" applyFont="1" applyFill="1" applyBorder="1" applyAlignment="1">
      <alignment horizontal="left" vertical="center"/>
    </xf>
    <xf numFmtId="0" fontId="51" fillId="2" borderId="25" xfId="79" applyFont="1" applyFill="1" applyBorder="1" applyAlignment="1">
      <alignment horizontal="left"/>
    </xf>
    <xf numFmtId="0" fontId="71" fillId="0" borderId="0" xfId="88"/>
    <xf numFmtId="0" fontId="74" fillId="2" borderId="0" xfId="0" applyFont="1" applyFill="1" applyAlignment="1">
      <alignment horizontal="left"/>
    </xf>
    <xf numFmtId="0" fontId="74" fillId="3" borderId="0" xfId="0" applyFont="1" applyFill="1" applyAlignment="1">
      <alignment horizontal="left" vertical="center"/>
    </xf>
    <xf numFmtId="0" fontId="74" fillId="2" borderId="0" xfId="12" applyFont="1" applyFill="1" applyAlignment="1">
      <alignment horizontal="left"/>
    </xf>
    <xf numFmtId="0" fontId="83" fillId="2" borderId="0" xfId="79" applyFont="1" applyFill="1" applyAlignment="1">
      <alignment horizontal="left"/>
    </xf>
    <xf numFmtId="0" fontId="74" fillId="2" borderId="0" xfId="79" applyFont="1" applyFill="1" applyAlignment="1">
      <alignment horizontal="left"/>
    </xf>
    <xf numFmtId="0" fontId="74" fillId="2" borderId="0" xfId="10" applyFont="1" applyFill="1" applyAlignment="1">
      <alignment horizontal="left"/>
    </xf>
    <xf numFmtId="2" fontId="51" fillId="0" borderId="56" xfId="79" applyNumberFormat="1" applyFont="1" applyBorder="1"/>
    <xf numFmtId="0" fontId="51" fillId="2" borderId="80" xfId="79" applyFont="1" applyFill="1" applyBorder="1" applyAlignment="1">
      <alignment horizontal="left"/>
    </xf>
    <xf numFmtId="10" fontId="21" fillId="0" borderId="0" xfId="80" applyNumberFormat="1" applyFont="1" applyFill="1" applyBorder="1" applyAlignment="1">
      <alignment horizontal="center"/>
    </xf>
    <xf numFmtId="10" fontId="18" fillId="0" borderId="0" xfId="80" applyNumberFormat="1" applyFont="1" applyFill="1" applyBorder="1" applyAlignment="1">
      <alignment horizontal="center"/>
    </xf>
    <xf numFmtId="0" fontId="74" fillId="2" borderId="0" xfId="78" applyFont="1" applyFill="1" applyAlignment="1">
      <alignment horizontal="left"/>
    </xf>
    <xf numFmtId="0" fontId="58" fillId="2" borderId="0" xfId="78" applyFont="1" applyFill="1" applyAlignment="1">
      <alignment horizontal="left"/>
    </xf>
    <xf numFmtId="3" fontId="58" fillId="3" borderId="0" xfId="0" applyNumberFormat="1" applyFont="1" applyFill="1" applyAlignment="1">
      <alignment horizontal="left" vertical="center"/>
    </xf>
    <xf numFmtId="0" fontId="58" fillId="2" borderId="0" xfId="0" applyFont="1" applyFill="1" applyAlignment="1">
      <alignment horizontal="left"/>
    </xf>
    <xf numFmtId="0" fontId="58" fillId="2" borderId="0" xfId="12" applyFont="1" applyFill="1" applyAlignment="1">
      <alignment horizontal="left"/>
    </xf>
    <xf numFmtId="0" fontId="18" fillId="2" borderId="50" xfId="79" applyFont="1" applyFill="1" applyBorder="1" applyAlignment="1">
      <alignment horizontal="left" vertical="top"/>
    </xf>
    <xf numFmtId="0" fontId="18" fillId="2" borderId="49" xfId="79" applyFont="1" applyFill="1" applyBorder="1" applyAlignment="1">
      <alignment horizontal="left" vertical="top"/>
    </xf>
    <xf numFmtId="0" fontId="51" fillId="2" borderId="70" xfId="79" applyFont="1" applyFill="1" applyBorder="1" applyAlignment="1">
      <alignment horizontal="right" vertical="top" wrapText="1"/>
    </xf>
    <xf numFmtId="0" fontId="51" fillId="2" borderId="79" xfId="79" applyFont="1" applyFill="1" applyBorder="1" applyAlignment="1">
      <alignment vertical="top" wrapText="1"/>
    </xf>
    <xf numFmtId="10" fontId="51" fillId="2" borderId="79" xfId="80" applyNumberFormat="1" applyFont="1" applyFill="1" applyBorder="1" applyAlignment="1">
      <alignment vertical="top" wrapText="1"/>
    </xf>
    <xf numFmtId="0" fontId="51" fillId="2" borderId="70" xfId="79" applyFont="1" applyFill="1" applyBorder="1" applyAlignment="1">
      <alignment vertical="top" wrapText="1"/>
    </xf>
    <xf numFmtId="3" fontId="18" fillId="4" borderId="86" xfId="0" applyNumberFormat="1" applyFont="1" applyFill="1" applyBorder="1"/>
    <xf numFmtId="0" fontId="77" fillId="42" borderId="0" xfId="0" applyFont="1" applyFill="1" applyAlignment="1">
      <alignment horizontal="left" wrapText="1"/>
    </xf>
    <xf numFmtId="0" fontId="0" fillId="42" borderId="0" xfId="0" applyFill="1" applyAlignment="1">
      <alignment horizontal="left" wrapText="1"/>
    </xf>
    <xf numFmtId="0" fontId="18" fillId="2" borderId="82" xfId="10" applyFont="1" applyFill="1" applyBorder="1" applyAlignment="1">
      <alignment vertical="center"/>
    </xf>
    <xf numFmtId="0" fontId="21" fillId="2" borderId="82" xfId="0" applyFont="1" applyFill="1" applyBorder="1" applyAlignment="1">
      <alignment vertical="center" wrapText="1"/>
    </xf>
    <xf numFmtId="0" fontId="18" fillId="2" borderId="86" xfId="0" applyFont="1" applyFill="1" applyBorder="1" applyAlignment="1">
      <alignment vertical="center"/>
    </xf>
    <xf numFmtId="0" fontId="17" fillId="2" borderId="86" xfId="0" applyFont="1" applyFill="1" applyBorder="1" applyAlignment="1">
      <alignment vertical="center"/>
    </xf>
    <xf numFmtId="0" fontId="17" fillId="2" borderId="86" xfId="10" applyFill="1" applyBorder="1" applyAlignment="1">
      <alignment vertical="center" wrapText="1"/>
    </xf>
    <xf numFmtId="0" fontId="18" fillId="2" borderId="49" xfId="10" applyFont="1" applyFill="1" applyBorder="1" applyAlignment="1">
      <alignment horizontal="left" vertical="center"/>
    </xf>
    <xf numFmtId="0" fontId="18" fillId="2" borderId="86" xfId="10" applyFont="1" applyFill="1" applyBorder="1" applyAlignment="1">
      <alignment horizontal="left" vertical="center"/>
    </xf>
    <xf numFmtId="0" fontId="18" fillId="2" borderId="85" xfId="0" applyFont="1" applyFill="1" applyBorder="1" applyAlignment="1">
      <alignment horizontal="left" vertical="center" wrapText="1" indent="1"/>
    </xf>
    <xf numFmtId="0" fontId="18" fillId="2" borderId="87" xfId="13" applyFont="1" applyFill="1" applyBorder="1" applyAlignment="1">
      <alignment vertical="center" wrapText="1"/>
    </xf>
    <xf numFmtId="0" fontId="21" fillId="2" borderId="86" xfId="13" applyFont="1" applyFill="1" applyBorder="1" applyAlignment="1">
      <alignment vertical="center" wrapText="1"/>
    </xf>
    <xf numFmtId="0" fontId="18" fillId="2" borderId="80" xfId="10" applyFont="1" applyFill="1" applyBorder="1" applyAlignment="1">
      <alignment horizontal="left" vertical="center" wrapText="1" indent="1"/>
    </xf>
    <xf numFmtId="0" fontId="18" fillId="2" borderId="80" xfId="10" applyFont="1" applyFill="1" applyBorder="1" applyAlignment="1">
      <alignment vertical="center"/>
    </xf>
    <xf numFmtId="177" fontId="18" fillId="2" borderId="82" xfId="0" applyNumberFormat="1" applyFont="1" applyFill="1" applyBorder="1" applyAlignment="1">
      <alignment vertical="center"/>
    </xf>
    <xf numFmtId="181" fontId="18" fillId="2" borderId="82" xfId="0" applyNumberFormat="1" applyFont="1" applyFill="1" applyBorder="1" applyAlignment="1">
      <alignment vertical="center"/>
    </xf>
    <xf numFmtId="0" fontId="74" fillId="4" borderId="0" xfId="10" applyFont="1" applyFill="1" applyAlignment="1">
      <alignment horizontal="right" vertical="center"/>
    </xf>
    <xf numFmtId="3" fontId="18" fillId="0" borderId="0" xfId="78" applyNumberFormat="1" applyFont="1"/>
    <xf numFmtId="176" fontId="18" fillId="0" borderId="0" xfId="0" applyNumberFormat="1" applyFont="1" applyAlignment="1">
      <alignment horizontal="right"/>
    </xf>
    <xf numFmtId="165" fontId="18" fillId="0" borderId="0" xfId="0" applyNumberFormat="1" applyFont="1"/>
    <xf numFmtId="0" fontId="18" fillId="0" borderId="80" xfId="0" applyFont="1" applyBorder="1"/>
    <xf numFmtId="0" fontId="84" fillId="2" borderId="36" xfId="78" applyFont="1" applyFill="1" applyBorder="1"/>
    <xf numFmtId="167" fontId="22" fillId="0" borderId="0" xfId="0" applyNumberFormat="1" applyFont="1" applyAlignment="1">
      <alignment horizontal="right" vertical="center"/>
    </xf>
    <xf numFmtId="0" fontId="71" fillId="0" borderId="0" xfId="88" applyFill="1"/>
    <xf numFmtId="0" fontId="71" fillId="0" borderId="0" xfId="88" applyFill="1" applyAlignment="1">
      <alignment horizontal="left"/>
    </xf>
    <xf numFmtId="177" fontId="21" fillId="39" borderId="0" xfId="10" applyNumberFormat="1" applyFont="1" applyFill="1" applyAlignment="1">
      <alignment horizontal="right" vertical="center"/>
    </xf>
    <xf numFmtId="177" fontId="21" fillId="39" borderId="0" xfId="10" applyNumberFormat="1" applyFont="1" applyFill="1" applyAlignment="1">
      <alignment vertical="center"/>
    </xf>
    <xf numFmtId="177" fontId="18" fillId="39" borderId="0" xfId="10" applyNumberFormat="1" applyFont="1" applyFill="1" applyAlignment="1">
      <alignment vertical="center"/>
    </xf>
    <xf numFmtId="179" fontId="18" fillId="39" borderId="0" xfId="10" applyNumberFormat="1" applyFont="1" applyFill="1" applyAlignment="1">
      <alignment vertical="center" wrapText="1"/>
    </xf>
    <xf numFmtId="182" fontId="18" fillId="2" borderId="0" xfId="0" applyNumberFormat="1" applyFont="1" applyFill="1" applyAlignment="1">
      <alignment horizontal="right" vertical="top"/>
    </xf>
    <xf numFmtId="179" fontId="18" fillId="39" borderId="0" xfId="13" applyNumberFormat="1" applyFont="1" applyFill="1" applyAlignment="1">
      <alignment horizontal="right" vertical="center"/>
    </xf>
    <xf numFmtId="179" fontId="18" fillId="39" borderId="0" xfId="13" applyNumberFormat="1" applyFont="1" applyFill="1" applyAlignment="1">
      <alignment horizontal="right" vertical="center" wrapText="1"/>
    </xf>
    <xf numFmtId="177" fontId="21" fillId="2" borderId="88" xfId="10" applyNumberFormat="1" applyFont="1" applyFill="1" applyBorder="1" applyAlignment="1">
      <alignment vertical="center"/>
    </xf>
    <xf numFmtId="177" fontId="18" fillId="39" borderId="0" xfId="10" applyNumberFormat="1" applyFont="1" applyFill="1" applyAlignment="1">
      <alignment vertical="center" wrapText="1"/>
    </xf>
    <xf numFmtId="177" fontId="51" fillId="2" borderId="0" xfId="0" applyNumberFormat="1" applyFont="1" applyFill="1" applyAlignment="1">
      <alignment vertical="center"/>
    </xf>
    <xf numFmtId="177" fontId="51" fillId="2" borderId="25" xfId="0" applyNumberFormat="1" applyFont="1" applyFill="1" applyBorder="1" applyAlignment="1">
      <alignment vertical="center"/>
    </xf>
    <xf numFmtId="174" fontId="18" fillId="2" borderId="0" xfId="0" applyNumberFormat="1" applyFont="1" applyFill="1"/>
    <xf numFmtId="170" fontId="18" fillId="2" borderId="0" xfId="0" applyNumberFormat="1" applyFont="1" applyFill="1"/>
    <xf numFmtId="170" fontId="18" fillId="39" borderId="0" xfId="0" applyNumberFormat="1" applyFont="1" applyFill="1"/>
    <xf numFmtId="3" fontId="21" fillId="0" borderId="0" xfId="0" applyNumberFormat="1" applyFont="1"/>
    <xf numFmtId="165" fontId="21" fillId="0" borderId="0" xfId="0" applyNumberFormat="1" applyFont="1"/>
    <xf numFmtId="174" fontId="21" fillId="2" borderId="88" xfId="0" applyNumberFormat="1" applyFont="1" applyFill="1" applyBorder="1"/>
    <xf numFmtId="170" fontId="18" fillId="0" borderId="0" xfId="0" applyNumberFormat="1" applyFont="1"/>
    <xf numFmtId="174" fontId="18" fillId="3" borderId="0" xfId="0" applyNumberFormat="1" applyFont="1" applyFill="1"/>
    <xf numFmtId="170" fontId="18" fillId="0" borderId="0" xfId="0" applyNumberFormat="1" applyFont="1" applyAlignment="1">
      <alignment horizontal="right"/>
    </xf>
    <xf numFmtId="174" fontId="64" fillId="41" borderId="88" xfId="0" applyNumberFormat="1" applyFont="1" applyFill="1" applyBorder="1" applyAlignment="1">
      <alignment horizontal="right"/>
    </xf>
    <xf numFmtId="174" fontId="63" fillId="41" borderId="0" xfId="0" applyNumberFormat="1" applyFont="1" applyFill="1" applyAlignment="1">
      <alignment horizontal="right"/>
    </xf>
    <xf numFmtId="1" fontId="22" fillId="0" borderId="56" xfId="0" applyNumberFormat="1" applyFont="1" applyBorder="1" applyAlignment="1">
      <alignment horizontal="left" vertical="center"/>
    </xf>
    <xf numFmtId="176" fontId="22" fillId="3" borderId="0" xfId="0" applyNumberFormat="1" applyFont="1" applyFill="1" applyAlignment="1">
      <alignment horizontal="right" vertical="center"/>
    </xf>
    <xf numFmtId="1" fontId="22" fillId="0" borderId="0" xfId="0" applyNumberFormat="1" applyFont="1" applyAlignment="1">
      <alignment horizontal="left" vertical="center"/>
    </xf>
    <xf numFmtId="1" fontId="22" fillId="2" borderId="0" xfId="0" applyNumberFormat="1" applyFont="1" applyFill="1" applyAlignment="1">
      <alignment horizontal="left" vertical="center"/>
    </xf>
    <xf numFmtId="174" fontId="22" fillId="2" borderId="0" xfId="0" applyNumberFormat="1" applyFont="1" applyFill="1" applyAlignment="1">
      <alignment horizontal="right" vertical="center"/>
    </xf>
    <xf numFmtId="1" fontId="18" fillId="3" borderId="23" xfId="0" applyNumberFormat="1" applyFont="1" applyFill="1" applyBorder="1" applyAlignment="1">
      <alignment horizontal="right"/>
    </xf>
    <xf numFmtId="174" fontId="18" fillId="39" borderId="0" xfId="0" applyNumberFormat="1" applyFont="1" applyFill="1" applyAlignment="1">
      <alignment horizontal="right"/>
    </xf>
    <xf numFmtId="176" fontId="18" fillId="40" borderId="0" xfId="0" applyNumberFormat="1" applyFont="1" applyFill="1" applyAlignment="1">
      <alignment horizontal="right"/>
    </xf>
    <xf numFmtId="174" fontId="18" fillId="2" borderId="0" xfId="10" applyNumberFormat="1" applyFont="1" applyFill="1"/>
    <xf numFmtId="176" fontId="18" fillId="3" borderId="0" xfId="0" applyNumberFormat="1" applyFont="1" applyFill="1" applyAlignment="1">
      <alignment horizontal="right"/>
    </xf>
    <xf numFmtId="174" fontId="22" fillId="3" borderId="0" xfId="0" applyNumberFormat="1" applyFont="1" applyFill="1" applyAlignment="1">
      <alignment horizontal="right"/>
    </xf>
    <xf numFmtId="174" fontId="18" fillId="3" borderId="0" xfId="0" applyNumberFormat="1" applyFont="1" applyFill="1" applyAlignment="1">
      <alignment horizontal="right"/>
    </xf>
    <xf numFmtId="174" fontId="21" fillId="2" borderId="0" xfId="0" applyNumberFormat="1" applyFont="1" applyFill="1" applyAlignment="1">
      <alignment horizontal="right" vertical="center"/>
    </xf>
    <xf numFmtId="176" fontId="21" fillId="2" borderId="0" xfId="0" applyNumberFormat="1" applyFont="1" applyFill="1" applyAlignment="1">
      <alignment horizontal="right" vertical="center"/>
    </xf>
    <xf numFmtId="176" fontId="21" fillId="3" borderId="0" xfId="0" applyNumberFormat="1" applyFont="1" applyFill="1" applyAlignment="1">
      <alignment horizontal="right" vertical="center"/>
    </xf>
    <xf numFmtId="174" fontId="18" fillId="4" borderId="0" xfId="0" applyNumberFormat="1" applyFont="1" applyFill="1" applyAlignment="1">
      <alignment horizontal="right" vertical="center"/>
    </xf>
    <xf numFmtId="174" fontId="18" fillId="4" borderId="0" xfId="0" applyNumberFormat="1" applyFont="1" applyFill="1"/>
    <xf numFmtId="176" fontId="18" fillId="2" borderId="0" xfId="0" applyNumberFormat="1" applyFont="1" applyFill="1" applyAlignment="1">
      <alignment horizontal="right" vertical="center"/>
    </xf>
    <xf numFmtId="176" fontId="18" fillId="3" borderId="0" xfId="0" applyNumberFormat="1" applyFont="1" applyFill="1" applyAlignment="1">
      <alignment horizontal="right" vertical="center"/>
    </xf>
    <xf numFmtId="174" fontId="18" fillId="5" borderId="0" xfId="0" applyNumberFormat="1" applyFont="1" applyFill="1" applyAlignment="1">
      <alignment horizontal="right"/>
    </xf>
    <xf numFmtId="173" fontId="21" fillId="0" borderId="0" xfId="79" applyNumberFormat="1" applyFont="1" applyAlignment="1">
      <alignment horizontal="left"/>
    </xf>
    <xf numFmtId="173" fontId="18" fillId="0" borderId="0" xfId="81" applyNumberFormat="1" applyFont="1" applyFill="1" applyBorder="1" applyAlignment="1">
      <alignment horizontal="right"/>
    </xf>
    <xf numFmtId="173" fontId="21" fillId="0" borderId="0" xfId="81" applyNumberFormat="1" applyFont="1" applyFill="1" applyBorder="1" applyAlignment="1">
      <alignment horizontal="right"/>
    </xf>
    <xf numFmtId="173" fontId="21" fillId="0" borderId="0" xfId="80" applyNumberFormat="1" applyFont="1" applyFill="1" applyBorder="1" applyAlignment="1">
      <alignment horizontal="center"/>
    </xf>
    <xf numFmtId="165" fontId="21" fillId="2" borderId="0" xfId="0" applyNumberFormat="1" applyFont="1" applyFill="1"/>
    <xf numFmtId="176" fontId="21" fillId="2" borderId="88" xfId="0" applyNumberFormat="1" applyFont="1" applyFill="1" applyBorder="1"/>
    <xf numFmtId="174" fontId="21" fillId="0" borderId="88" xfId="0" applyNumberFormat="1" applyFont="1" applyBorder="1"/>
    <xf numFmtId="176" fontId="21" fillId="0" borderId="88" xfId="0" applyNumberFormat="1" applyFont="1" applyBorder="1"/>
    <xf numFmtId="173" fontId="52" fillId="0" borderId="56" xfId="0" applyNumberFormat="1" applyFont="1" applyBorder="1" applyAlignment="1">
      <alignment horizontal="left"/>
    </xf>
    <xf numFmtId="165" fontId="52" fillId="2" borderId="88" xfId="79" applyNumberFormat="1" applyFont="1" applyFill="1" applyBorder="1" applyAlignment="1">
      <alignment horizontal="right"/>
    </xf>
    <xf numFmtId="170" fontId="52" fillId="2" borderId="88" xfId="79" applyNumberFormat="1" applyFont="1" applyFill="1" applyBorder="1" applyAlignment="1">
      <alignment horizontal="right"/>
    </xf>
    <xf numFmtId="165" fontId="52" fillId="2" borderId="0" xfId="79" applyNumberFormat="1" applyFont="1" applyFill="1" applyAlignment="1">
      <alignment horizontal="right"/>
    </xf>
    <xf numFmtId="173" fontId="51" fillId="0" borderId="56" xfId="84" applyNumberFormat="1" applyFont="1" applyFill="1" applyBorder="1" applyAlignment="1">
      <alignment horizontal="right"/>
    </xf>
    <xf numFmtId="165" fontId="51" fillId="2" borderId="0" xfId="81" applyNumberFormat="1" applyFont="1" applyFill="1" applyBorder="1" applyAlignment="1">
      <alignment horizontal="right"/>
    </xf>
    <xf numFmtId="170" fontId="51" fillId="2" borderId="0" xfId="79" applyNumberFormat="1" applyFont="1" applyFill="1" applyAlignment="1">
      <alignment horizontal="right"/>
    </xf>
    <xf numFmtId="165" fontId="51" fillId="2" borderId="0" xfId="79" applyNumberFormat="1" applyFont="1" applyFill="1"/>
    <xf numFmtId="165" fontId="18" fillId="0" borderId="0" xfId="78" applyNumberFormat="1" applyFont="1"/>
    <xf numFmtId="0" fontId="18" fillId="0" borderId="91" xfId="0" applyFont="1" applyBorder="1"/>
    <xf numFmtId="0" fontId="18" fillId="0" borderId="89" xfId="0" applyFont="1" applyBorder="1"/>
    <xf numFmtId="176" fontId="21" fillId="0" borderId="0" xfId="0" applyNumberFormat="1" applyFont="1"/>
    <xf numFmtId="176" fontId="21" fillId="0" borderId="0" xfId="1" applyNumberFormat="1" applyFont="1" applyFill="1" applyBorder="1" applyAlignment="1">
      <alignment vertical="center"/>
    </xf>
    <xf numFmtId="176" fontId="18" fillId="0" borderId="0" xfId="1" applyNumberFormat="1" applyFont="1" applyFill="1" applyBorder="1" applyAlignment="1">
      <alignment vertical="center"/>
    </xf>
    <xf numFmtId="3" fontId="18" fillId="0" borderId="0" xfId="87" applyNumberFormat="1" applyFont="1"/>
    <xf numFmtId="165" fontId="18" fillId="0" borderId="0" xfId="87" applyNumberFormat="1" applyFont="1"/>
    <xf numFmtId="3" fontId="18" fillId="0" borderId="84" xfId="87" applyNumberFormat="1" applyFont="1" applyBorder="1"/>
    <xf numFmtId="173" fontId="18" fillId="0" borderId="80" xfId="81" applyNumberFormat="1" applyFont="1" applyFill="1" applyBorder="1" applyAlignment="1">
      <alignment horizontal="right"/>
    </xf>
    <xf numFmtId="10" fontId="18" fillId="0" borderId="80" xfId="80" applyNumberFormat="1" applyFont="1" applyFill="1" applyBorder="1" applyAlignment="1">
      <alignment horizontal="center"/>
    </xf>
    <xf numFmtId="174" fontId="21" fillId="0" borderId="88" xfId="0" applyNumberFormat="1" applyFont="1" applyBorder="1" applyAlignment="1">
      <alignment horizontal="right"/>
    </xf>
    <xf numFmtId="174" fontId="18" fillId="0" borderId="0" xfId="84" applyNumberFormat="1" applyFont="1" applyFill="1" applyBorder="1" applyAlignment="1">
      <alignment horizontal="right"/>
    </xf>
    <xf numFmtId="166" fontId="18" fillId="0" borderId="0" xfId="78" applyNumberFormat="1" applyFont="1"/>
    <xf numFmtId="0" fontId="18" fillId="4" borderId="25" xfId="10" applyFont="1" applyFill="1" applyBorder="1"/>
    <xf numFmtId="0" fontId="21" fillId="4" borderId="0" xfId="10" applyFont="1" applyFill="1"/>
    <xf numFmtId="0" fontId="18" fillId="4" borderId="56" xfId="10" applyFont="1" applyFill="1" applyBorder="1" applyAlignment="1">
      <alignment horizontal="right" vertical="top" wrapText="1"/>
    </xf>
    <xf numFmtId="49" fontId="18" fillId="2" borderId="85" xfId="10" applyNumberFormat="1" applyFont="1" applyFill="1" applyBorder="1" applyAlignment="1">
      <alignment horizontal="center"/>
    </xf>
    <xf numFmtId="49" fontId="18" fillId="2" borderId="74" xfId="10" applyNumberFormat="1" applyFont="1" applyFill="1" applyBorder="1" applyAlignment="1">
      <alignment horizontal="center"/>
    </xf>
    <xf numFmtId="0" fontId="18" fillId="2" borderId="25" xfId="10" applyFont="1" applyFill="1" applyBorder="1" applyAlignment="1">
      <alignment wrapText="1"/>
    </xf>
    <xf numFmtId="0" fontId="18" fillId="2" borderId="0" xfId="10" applyFont="1" applyFill="1" applyAlignment="1">
      <alignment wrapText="1"/>
    </xf>
    <xf numFmtId="0" fontId="18" fillId="2" borderId="0" xfId="10" applyFont="1" applyFill="1" applyAlignment="1">
      <alignment horizontal="left" wrapText="1" indent="1"/>
    </xf>
    <xf numFmtId="0" fontId="18" fillId="2" borderId="0" xfId="10" applyFont="1" applyFill="1" applyAlignment="1">
      <alignment horizontal="left" wrapText="1" indent="2"/>
    </xf>
    <xf numFmtId="0" fontId="21" fillId="2" borderId="0" xfId="10" applyFont="1" applyFill="1"/>
    <xf numFmtId="0" fontId="18" fillId="4" borderId="57" xfId="10" applyFont="1" applyFill="1" applyBorder="1" applyAlignment="1">
      <alignment horizontal="right" vertical="top" wrapText="1"/>
    </xf>
    <xf numFmtId="0" fontId="18" fillId="2" borderId="88" xfId="10" applyFont="1" applyFill="1" applyBorder="1" applyAlignment="1">
      <alignment wrapText="1"/>
    </xf>
    <xf numFmtId="0" fontId="18" fillId="2" borderId="0" xfId="10" applyFont="1" applyFill="1" applyAlignment="1">
      <alignment vertical="top" wrapText="1"/>
    </xf>
    <xf numFmtId="165" fontId="18" fillId="2" borderId="0" xfId="10" applyNumberFormat="1" applyFont="1" applyFill="1"/>
    <xf numFmtId="177" fontId="21" fillId="0" borderId="0" xfId="10" applyNumberFormat="1" applyFont="1" applyAlignment="1">
      <alignment horizontal="right" vertical="center"/>
    </xf>
    <xf numFmtId="185" fontId="18" fillId="4" borderId="0" xfId="0" applyNumberFormat="1" applyFont="1" applyFill="1" applyAlignment="1">
      <alignment horizontal="right" vertical="top"/>
    </xf>
    <xf numFmtId="184" fontId="18" fillId="4" borderId="0" xfId="0" applyNumberFormat="1" applyFont="1" applyFill="1" applyAlignment="1">
      <alignment horizontal="right" vertical="top"/>
    </xf>
    <xf numFmtId="185" fontId="18" fillId="4" borderId="93" xfId="0" applyNumberFormat="1" applyFont="1" applyFill="1" applyBorder="1" applyAlignment="1">
      <alignment horizontal="right" vertical="top"/>
    </xf>
    <xf numFmtId="184" fontId="18" fillId="4" borderId="93" xfId="0" applyNumberFormat="1" applyFont="1" applyFill="1" applyBorder="1" applyAlignment="1">
      <alignment horizontal="right" vertical="top"/>
    </xf>
    <xf numFmtId="182" fontId="18" fillId="4" borderId="0" xfId="0" applyNumberFormat="1" applyFont="1" applyFill="1" applyAlignment="1">
      <alignment horizontal="right" vertical="top"/>
    </xf>
    <xf numFmtId="182" fontId="21" fillId="2" borderId="0" xfId="0" applyNumberFormat="1" applyFont="1" applyFill="1" applyAlignment="1">
      <alignment horizontal="right" vertical="top"/>
    </xf>
    <xf numFmtId="179" fontId="17" fillId="39" borderId="0" xfId="10" applyNumberFormat="1" applyFill="1" applyAlignment="1">
      <alignment horizontal="right" vertical="center"/>
    </xf>
    <xf numFmtId="183" fontId="18" fillId="4" borderId="0" xfId="0" applyNumberFormat="1" applyFont="1" applyFill="1" applyAlignment="1">
      <alignment horizontal="right" vertical="top"/>
    </xf>
    <xf numFmtId="182" fontId="18" fillId="4" borderId="93" xfId="0" applyNumberFormat="1" applyFont="1" applyFill="1" applyBorder="1" applyAlignment="1">
      <alignment horizontal="right" vertical="top"/>
    </xf>
    <xf numFmtId="181" fontId="18" fillId="0" borderId="82" xfId="0" applyNumberFormat="1" applyFont="1" applyBorder="1" applyAlignment="1">
      <alignment vertical="center"/>
    </xf>
    <xf numFmtId="0" fontId="18" fillId="2" borderId="89" xfId="10" applyFont="1" applyFill="1" applyBorder="1" applyAlignment="1">
      <alignment horizontal="left" vertical="center" wrapText="1"/>
    </xf>
    <xf numFmtId="185" fontId="21" fillId="2" borderId="0" xfId="0" applyNumberFormat="1" applyFont="1" applyFill="1" applyAlignment="1">
      <alignment horizontal="right" vertical="center"/>
    </xf>
    <xf numFmtId="176" fontId="21" fillId="2" borderId="88" xfId="10" applyNumberFormat="1" applyFont="1" applyFill="1" applyBorder="1" applyAlignment="1">
      <alignment horizontal="right" vertical="center" indent="1"/>
    </xf>
    <xf numFmtId="175" fontId="21" fillId="2" borderId="88" xfId="10" applyNumberFormat="1" applyFont="1" applyFill="1" applyBorder="1"/>
    <xf numFmtId="176" fontId="18" fillId="2" borderId="0" xfId="10" applyNumberFormat="1" applyFont="1" applyFill="1" applyAlignment="1">
      <alignment horizontal="right" vertical="center" indent="1"/>
    </xf>
    <xf numFmtId="175" fontId="18" fillId="2" borderId="0" xfId="10" applyNumberFormat="1" applyFont="1" applyFill="1"/>
    <xf numFmtId="174" fontId="24" fillId="2" borderId="93" xfId="84" applyNumberFormat="1" applyFont="1" applyFill="1" applyBorder="1" applyAlignment="1">
      <alignment horizontal="right"/>
    </xf>
    <xf numFmtId="174" fontId="24" fillId="0" borderId="93" xfId="84" applyNumberFormat="1" applyFont="1" applyFill="1" applyBorder="1" applyAlignment="1">
      <alignment horizontal="right"/>
    </xf>
    <xf numFmtId="175" fontId="24" fillId="2" borderId="93" xfId="10" applyNumberFormat="1" applyFont="1" applyFill="1" applyBorder="1"/>
    <xf numFmtId="175" fontId="18" fillId="2" borderId="0" xfId="10" applyNumberFormat="1" applyFont="1" applyFill="1" applyAlignment="1">
      <alignment horizontal="right" vertical="center"/>
    </xf>
    <xf numFmtId="0" fontId="18" fillId="2" borderId="89" xfId="10" applyFont="1" applyFill="1" applyBorder="1" applyAlignment="1">
      <alignment horizontal="left" vertical="center"/>
    </xf>
    <xf numFmtId="0" fontId="51" fillId="2" borderId="78" xfId="79" applyFont="1" applyFill="1" applyBorder="1" applyAlignment="1">
      <alignment vertical="top" wrapText="1"/>
    </xf>
    <xf numFmtId="10" fontId="51" fillId="2" borderId="78" xfId="80" applyNumberFormat="1" applyFont="1" applyFill="1" applyBorder="1" applyAlignment="1">
      <alignment vertical="top" wrapText="1"/>
    </xf>
    <xf numFmtId="0" fontId="19" fillId="2" borderId="80" xfId="0" applyFont="1" applyFill="1" applyBorder="1"/>
    <xf numFmtId="1" fontId="18" fillId="2" borderId="47" xfId="0" applyNumberFormat="1" applyFont="1" applyFill="1" applyBorder="1" applyAlignment="1">
      <alignment horizontal="center"/>
    </xf>
    <xf numFmtId="174" fontId="18" fillId="2" borderId="93" xfId="0" applyNumberFormat="1" applyFont="1" applyFill="1" applyBorder="1"/>
    <xf numFmtId="170" fontId="18" fillId="2" borderId="93" xfId="0" applyNumberFormat="1" applyFont="1" applyFill="1" applyBorder="1"/>
    <xf numFmtId="3" fontId="18" fillId="2" borderId="93" xfId="0" applyNumberFormat="1" applyFont="1" applyFill="1" applyBorder="1"/>
    <xf numFmtId="165" fontId="18" fillId="2" borderId="93" xfId="0" applyNumberFormat="1" applyFont="1" applyFill="1" applyBorder="1"/>
    <xf numFmtId="3" fontId="18" fillId="0" borderId="93" xfId="0" applyNumberFormat="1" applyFont="1" applyBorder="1"/>
    <xf numFmtId="165" fontId="18" fillId="0" borderId="93" xfId="0" applyNumberFormat="1" applyFont="1" applyBorder="1"/>
    <xf numFmtId="176" fontId="18" fillId="2" borderId="93" xfId="0" applyNumberFormat="1" applyFont="1" applyFill="1" applyBorder="1"/>
    <xf numFmtId="174" fontId="18" fillId="0" borderId="93" xfId="0" applyNumberFormat="1" applyFont="1" applyBorder="1"/>
    <xf numFmtId="176" fontId="18" fillId="0" borderId="93" xfId="0" applyNumberFormat="1" applyFont="1" applyBorder="1"/>
    <xf numFmtId="165" fontId="21" fillId="0" borderId="0" xfId="78" applyNumberFormat="1" applyFont="1"/>
    <xf numFmtId="166" fontId="18" fillId="0" borderId="92" xfId="78" applyNumberFormat="1" applyFont="1" applyBorder="1"/>
    <xf numFmtId="174" fontId="63" fillId="41" borderId="93" xfId="0" applyNumberFormat="1" applyFont="1" applyFill="1" applyBorder="1" applyAlignment="1">
      <alignment horizontal="right"/>
    </xf>
    <xf numFmtId="176" fontId="18" fillId="0" borderId="93" xfId="1" applyNumberFormat="1" applyFont="1" applyFill="1" applyBorder="1" applyAlignment="1">
      <alignment vertical="center"/>
    </xf>
    <xf numFmtId="174" fontId="85" fillId="2" borderId="0" xfId="0" applyNumberFormat="1" applyFont="1" applyFill="1" applyAlignment="1">
      <alignment horizontal="right" vertical="center"/>
    </xf>
    <xf numFmtId="174" fontId="21" fillId="2" borderId="0" xfId="0" applyNumberFormat="1" applyFont="1" applyFill="1"/>
    <xf numFmtId="174" fontId="18" fillId="4" borderId="93" xfId="0" applyNumberFormat="1" applyFont="1" applyFill="1" applyBorder="1" applyAlignment="1">
      <alignment horizontal="right" vertical="center"/>
    </xf>
    <xf numFmtId="174" fontId="18" fillId="4" borderId="93" xfId="0" applyNumberFormat="1" applyFont="1" applyFill="1" applyBorder="1"/>
    <xf numFmtId="176" fontId="18" fillId="2" borderId="93" xfId="0" applyNumberFormat="1" applyFont="1" applyFill="1" applyBorder="1" applyAlignment="1">
      <alignment horizontal="right" vertical="center"/>
    </xf>
    <xf numFmtId="176" fontId="18" fillId="3" borderId="93" xfId="1" applyNumberFormat="1" applyFont="1" applyFill="1" applyBorder="1" applyAlignment="1">
      <alignment vertical="center"/>
    </xf>
    <xf numFmtId="176" fontId="18" fillId="3" borderId="93" xfId="0" applyNumberFormat="1" applyFont="1" applyFill="1" applyBorder="1" applyAlignment="1">
      <alignment horizontal="right" vertical="center"/>
    </xf>
    <xf numFmtId="165" fontId="18" fillId="0" borderId="0" xfId="0" applyNumberFormat="1" applyFont="1" applyAlignment="1">
      <alignment horizontal="right"/>
    </xf>
    <xf numFmtId="165" fontId="18" fillId="0" borderId="93" xfId="0" applyNumberFormat="1" applyFont="1" applyBorder="1" applyAlignment="1">
      <alignment horizontal="right"/>
    </xf>
    <xf numFmtId="165" fontId="18" fillId="0" borderId="93" xfId="87" applyNumberFormat="1" applyFont="1" applyBorder="1"/>
    <xf numFmtId="173" fontId="52" fillId="0" borderId="78" xfId="84" applyNumberFormat="1" applyFont="1" applyFill="1" applyBorder="1" applyAlignment="1">
      <alignment horizontal="right"/>
    </xf>
    <xf numFmtId="173" fontId="51" fillId="0" borderId="56" xfId="84" applyNumberFormat="1" applyFont="1" applyFill="1" applyBorder="1" applyAlignment="1">
      <alignment horizontal="left"/>
    </xf>
    <xf numFmtId="173" fontId="51" fillId="0" borderId="63" xfId="84" applyNumberFormat="1" applyFont="1" applyFill="1" applyBorder="1" applyAlignment="1">
      <alignment horizontal="right"/>
    </xf>
    <xf numFmtId="165" fontId="51" fillId="2" borderId="93" xfId="81" applyNumberFormat="1" applyFont="1" applyFill="1" applyBorder="1" applyAlignment="1">
      <alignment horizontal="right"/>
    </xf>
    <xf numFmtId="170" fontId="51" fillId="2" borderId="93" xfId="79" applyNumberFormat="1" applyFont="1" applyFill="1" applyBorder="1" applyAlignment="1">
      <alignment horizontal="right"/>
    </xf>
    <xf numFmtId="173" fontId="51" fillId="0" borderId="63" xfId="84" applyNumberFormat="1" applyFont="1" applyFill="1" applyBorder="1" applyAlignment="1">
      <alignment horizontal="left"/>
    </xf>
    <xf numFmtId="165" fontId="51" fillId="2" borderId="93" xfId="79" applyNumberFormat="1" applyFont="1" applyFill="1" applyBorder="1"/>
    <xf numFmtId="175" fontId="18" fillId="0" borderId="0" xfId="10" applyNumberFormat="1" applyFont="1" applyAlignment="1">
      <alignment horizontal="right" vertical="center"/>
    </xf>
    <xf numFmtId="175" fontId="18" fillId="0" borderId="0" xfId="10" applyNumberFormat="1" applyFont="1"/>
    <xf numFmtId="175" fontId="24" fillId="0" borderId="93" xfId="10" applyNumberFormat="1" applyFont="1" applyBorder="1"/>
    <xf numFmtId="174" fontId="21" fillId="0" borderId="0" xfId="81" applyNumberFormat="1" applyFont="1" applyFill="1" applyBorder="1" applyAlignment="1">
      <alignment horizontal="right"/>
    </xf>
    <xf numFmtId="176" fontId="24" fillId="2" borderId="93" xfId="10" applyNumberFormat="1" applyFont="1" applyFill="1" applyBorder="1" applyAlignment="1">
      <alignment horizontal="right" vertical="center" indent="1"/>
    </xf>
    <xf numFmtId="173" fontId="18" fillId="0" borderId="93" xfId="81" applyNumberFormat="1" applyFont="1" applyFill="1" applyBorder="1" applyAlignment="1">
      <alignment horizontal="right"/>
    </xf>
    <xf numFmtId="10" fontId="18" fillId="0" borderId="93" xfId="80" applyNumberFormat="1" applyFont="1" applyFill="1" applyBorder="1" applyAlignment="1">
      <alignment horizontal="center"/>
    </xf>
    <xf numFmtId="174" fontId="18" fillId="0" borderId="93" xfId="84" applyNumberFormat="1" applyFont="1" applyFill="1" applyBorder="1" applyAlignment="1">
      <alignment horizontal="right"/>
    </xf>
    <xf numFmtId="3" fontId="18" fillId="0" borderId="93" xfId="78" applyNumberFormat="1" applyFont="1" applyBorder="1"/>
    <xf numFmtId="166" fontId="18" fillId="0" borderId="93" xfId="78" applyNumberFormat="1" applyFont="1" applyBorder="1"/>
    <xf numFmtId="0" fontId="18" fillId="2" borderId="93" xfId="0" applyFont="1" applyFill="1" applyBorder="1" applyAlignment="1">
      <alignment horizontal="left" vertical="center" wrapText="1" indent="1"/>
    </xf>
    <xf numFmtId="178" fontId="18" fillId="2" borderId="63" xfId="0" applyNumberFormat="1" applyFont="1" applyFill="1" applyBorder="1" applyAlignment="1">
      <alignment vertical="center"/>
    </xf>
    <xf numFmtId="0" fontId="18" fillId="2" borderId="63" xfId="0" quotePrefix="1" applyFont="1" applyFill="1" applyBorder="1" applyAlignment="1">
      <alignment horizontal="left" vertical="center" indent="1"/>
    </xf>
    <xf numFmtId="174" fontId="52" fillId="2" borderId="0" xfId="130" applyNumberFormat="1" applyFont="1" applyFill="1" applyBorder="1" applyAlignment="1">
      <alignment horizontal="right"/>
    </xf>
    <xf numFmtId="174" fontId="51" fillId="2" borderId="0" xfId="133" applyNumberFormat="1" applyFont="1" applyFill="1" applyBorder="1" applyAlignment="1">
      <alignment horizontal="right"/>
    </xf>
    <xf numFmtId="174" fontId="24" fillId="2" borderId="93" xfId="133" applyNumberFormat="1" applyFont="1" applyFill="1" applyBorder="1" applyAlignment="1">
      <alignment horizontal="right"/>
    </xf>
    <xf numFmtId="174" fontId="52" fillId="0" borderId="0" xfId="130" applyNumberFormat="1" applyFont="1" applyFill="1" applyBorder="1" applyAlignment="1">
      <alignment horizontal="right"/>
    </xf>
    <xf numFmtId="174" fontId="51" fillId="0" borderId="0" xfId="133" applyNumberFormat="1" applyFont="1" applyFill="1" applyBorder="1" applyAlignment="1">
      <alignment horizontal="right"/>
    </xf>
    <xf numFmtId="174" fontId="24" fillId="0" borderId="93" xfId="133" applyNumberFormat="1" applyFont="1" applyFill="1" applyBorder="1" applyAlignment="1">
      <alignment horizontal="right"/>
    </xf>
    <xf numFmtId="175" fontId="21" fillId="2" borderId="94" xfId="10" applyNumberFormat="1" applyFont="1" applyFill="1" applyBorder="1"/>
    <xf numFmtId="175" fontId="18" fillId="3" borderId="0" xfId="10" applyNumberFormat="1" applyFont="1" applyFill="1" applyAlignment="1">
      <alignment horizontal="right" vertical="center"/>
    </xf>
    <xf numFmtId="175" fontId="21" fillId="0" borderId="94" xfId="10" applyNumberFormat="1" applyFont="1" applyBorder="1"/>
    <xf numFmtId="10" fontId="18" fillId="0" borderId="93" xfId="129" applyNumberFormat="1" applyFont="1" applyFill="1" applyBorder="1" applyAlignment="1">
      <alignment horizontal="center"/>
    </xf>
    <xf numFmtId="10" fontId="21" fillId="0" borderId="0" xfId="129" applyNumberFormat="1" applyFont="1" applyFill="1" applyBorder="1" applyAlignment="1">
      <alignment horizontal="center"/>
    </xf>
    <xf numFmtId="10" fontId="18" fillId="0" borderId="0" xfId="129" applyNumberFormat="1" applyFont="1" applyFill="1" applyBorder="1" applyAlignment="1">
      <alignment horizontal="center"/>
    </xf>
    <xf numFmtId="174" fontId="18" fillId="0" borderId="0" xfId="133" applyNumberFormat="1" applyFont="1" applyFill="1" applyBorder="1" applyAlignment="1">
      <alignment horizontal="right"/>
    </xf>
    <xf numFmtId="175" fontId="21" fillId="0" borderId="95" xfId="10" applyNumberFormat="1" applyFont="1" applyBorder="1"/>
    <xf numFmtId="174" fontId="21" fillId="0" borderId="0" xfId="130" applyNumberFormat="1" applyFont="1" applyFill="1" applyBorder="1" applyAlignment="1">
      <alignment horizontal="right"/>
    </xf>
    <xf numFmtId="186" fontId="18" fillId="0" borderId="93" xfId="0" applyNumberFormat="1" applyFont="1" applyBorder="1" applyAlignment="1">
      <alignment horizontal="right" vertical="top"/>
    </xf>
    <xf numFmtId="0" fontId="18" fillId="2" borderId="91" xfId="13" applyFont="1" applyFill="1" applyBorder="1" applyAlignment="1">
      <alignment horizontal="left" vertical="center" wrapText="1"/>
    </xf>
    <xf numFmtId="0" fontId="18" fillId="2" borderId="90" xfId="10" applyFont="1" applyFill="1" applyBorder="1" applyAlignment="1">
      <alignment horizontal="left" vertical="center" wrapText="1"/>
    </xf>
    <xf numFmtId="0" fontId="18" fillId="2" borderId="82" xfId="10" applyFont="1" applyFill="1" applyBorder="1" applyAlignment="1">
      <alignment horizontal="left" vertical="center" wrapText="1"/>
    </xf>
    <xf numFmtId="176" fontId="21" fillId="0" borderId="95" xfId="0" applyNumberFormat="1" applyFont="1" applyBorder="1"/>
    <xf numFmtId="170" fontId="21" fillId="0" borderId="95" xfId="0" applyNumberFormat="1" applyFont="1" applyBorder="1"/>
    <xf numFmtId="165" fontId="21" fillId="0" borderId="95" xfId="0" applyNumberFormat="1" applyFont="1" applyBorder="1" applyAlignment="1">
      <alignment horizontal="right"/>
    </xf>
    <xf numFmtId="174" fontId="64" fillId="0" borderId="88" xfId="0" applyNumberFormat="1" applyFont="1" applyBorder="1" applyAlignment="1">
      <alignment horizontal="right"/>
    </xf>
    <xf numFmtId="173" fontId="52" fillId="0" borderId="57" xfId="0" applyNumberFormat="1" applyFont="1" applyBorder="1" applyAlignment="1">
      <alignment horizontal="left"/>
    </xf>
    <xf numFmtId="173" fontId="51" fillId="0" borderId="32" xfId="84" applyNumberFormat="1" applyFont="1" applyFill="1" applyBorder="1" applyAlignment="1">
      <alignment horizontal="right"/>
    </xf>
    <xf numFmtId="173" fontId="51" fillId="0" borderId="23" xfId="84" applyNumberFormat="1" applyFont="1" applyFill="1" applyBorder="1" applyAlignment="1">
      <alignment horizontal="right"/>
    </xf>
    <xf numFmtId="173" fontId="52" fillId="0" borderId="57" xfId="84" applyNumberFormat="1" applyFont="1" applyFill="1" applyBorder="1" applyAlignment="1">
      <alignment horizontal="right"/>
    </xf>
    <xf numFmtId="173" fontId="51" fillId="0" borderId="32" xfId="84" applyNumberFormat="1" applyFont="1" applyFill="1" applyBorder="1" applyAlignment="1">
      <alignment horizontal="left"/>
    </xf>
    <xf numFmtId="173" fontId="51" fillId="0" borderId="23" xfId="84" applyNumberFormat="1" applyFont="1" applyFill="1" applyBorder="1" applyAlignment="1">
      <alignment horizontal="left"/>
    </xf>
    <xf numFmtId="174" fontId="52" fillId="38" borderId="95" xfId="133" applyNumberFormat="1" applyFont="1" applyFill="1" applyBorder="1"/>
    <xf numFmtId="170" fontId="52" fillId="38" borderId="95" xfId="133" applyNumberFormat="1" applyFont="1" applyFill="1" applyBorder="1"/>
    <xf numFmtId="174" fontId="21" fillId="2" borderId="95" xfId="0" applyNumberFormat="1" applyFont="1" applyFill="1" applyBorder="1"/>
    <xf numFmtId="174" fontId="18" fillId="2" borderId="80" xfId="0" applyNumberFormat="1" applyFont="1" applyFill="1" applyBorder="1"/>
    <xf numFmtId="176" fontId="18" fillId="0" borderId="80" xfId="0" applyNumberFormat="1" applyFont="1" applyBorder="1"/>
    <xf numFmtId="170" fontId="18" fillId="0" borderId="80" xfId="0" applyNumberFormat="1" applyFont="1" applyBorder="1"/>
    <xf numFmtId="1" fontId="22" fillId="0" borderId="63" xfId="0" applyNumberFormat="1" applyFont="1" applyBorder="1" applyAlignment="1">
      <alignment horizontal="left" vertical="center"/>
    </xf>
    <xf numFmtId="167" fontId="22" fillId="0" borderId="80" xfId="0" applyNumberFormat="1" applyFont="1" applyBorder="1" applyAlignment="1">
      <alignment horizontal="right" vertical="center"/>
    </xf>
    <xf numFmtId="176" fontId="22" fillId="3" borderId="80" xfId="0" applyNumberFormat="1" applyFont="1" applyFill="1" applyBorder="1" applyAlignment="1">
      <alignment horizontal="right" vertical="center"/>
    </xf>
    <xf numFmtId="1" fontId="22" fillId="2" borderId="80" xfId="0" applyNumberFormat="1" applyFont="1" applyFill="1" applyBorder="1" applyAlignment="1">
      <alignment horizontal="left" vertical="center"/>
    </xf>
    <xf numFmtId="1" fontId="18" fillId="2" borderId="91" xfId="0" applyNumberFormat="1" applyFont="1" applyFill="1" applyBorder="1" applyAlignment="1">
      <alignment horizontal="right"/>
    </xf>
    <xf numFmtId="1" fontId="18" fillId="2" borderId="89" xfId="0" applyNumberFormat="1" applyFont="1" applyFill="1" applyBorder="1" applyAlignment="1">
      <alignment horizontal="right"/>
    </xf>
    <xf numFmtId="176" fontId="21" fillId="3" borderId="95" xfId="0" applyNumberFormat="1" applyFont="1" applyFill="1" applyBorder="1" applyAlignment="1">
      <alignment horizontal="right"/>
    </xf>
    <xf numFmtId="174" fontId="18" fillId="39" borderId="80" xfId="0" applyNumberFormat="1" applyFont="1" applyFill="1" applyBorder="1"/>
    <xf numFmtId="174" fontId="18" fillId="39" borderId="80" xfId="0" applyNumberFormat="1" applyFont="1" applyFill="1" applyBorder="1" applyAlignment="1">
      <alignment horizontal="right"/>
    </xf>
    <xf numFmtId="176" fontId="18" fillId="40" borderId="80" xfId="0" applyNumberFormat="1" applyFont="1" applyFill="1" applyBorder="1" applyAlignment="1">
      <alignment horizontal="right"/>
    </xf>
    <xf numFmtId="188" fontId="21" fillId="0" borderId="0" xfId="81" applyNumberFormat="1" applyFont="1" applyFill="1" applyBorder="1" applyAlignment="1">
      <alignment horizontal="right"/>
    </xf>
    <xf numFmtId="188" fontId="21" fillId="0" borderId="0" xfId="80" applyNumberFormat="1" applyFont="1" applyFill="1" applyBorder="1" applyAlignment="1">
      <alignment horizontal="center"/>
    </xf>
    <xf numFmtId="188" fontId="18" fillId="0" borderId="0" xfId="81" applyNumberFormat="1" applyFont="1" applyFill="1" applyBorder="1" applyAlignment="1">
      <alignment horizontal="right"/>
    </xf>
    <xf numFmtId="188" fontId="18" fillId="0" borderId="80" xfId="81" applyNumberFormat="1" applyFont="1" applyFill="1" applyBorder="1" applyAlignment="1">
      <alignment horizontal="right"/>
    </xf>
    <xf numFmtId="171" fontId="21" fillId="0" borderId="0" xfId="80" applyNumberFormat="1" applyFont="1" applyFill="1" applyBorder="1" applyAlignment="1">
      <alignment horizontal="right"/>
    </xf>
    <xf numFmtId="171" fontId="18" fillId="0" borderId="0" xfId="80" applyNumberFormat="1" applyFont="1" applyFill="1" applyBorder="1" applyAlignment="1">
      <alignment horizontal="right"/>
    </xf>
    <xf numFmtId="171" fontId="18" fillId="0" borderId="93" xfId="80" applyNumberFormat="1" applyFont="1" applyFill="1" applyBorder="1" applyAlignment="1">
      <alignment horizontal="right"/>
    </xf>
    <xf numFmtId="171" fontId="21" fillId="0" borderId="0" xfId="1" applyNumberFormat="1" applyFont="1" applyFill="1" applyBorder="1" applyAlignment="1">
      <alignment horizontal="center" vertical="center"/>
    </xf>
    <xf numFmtId="171" fontId="18" fillId="0" borderId="0" xfId="1" applyNumberFormat="1" applyFont="1" applyFill="1" applyBorder="1" applyAlignment="1">
      <alignment horizontal="center" vertical="center"/>
    </xf>
    <xf numFmtId="171" fontId="18" fillId="0" borderId="93" xfId="1" applyNumberFormat="1" applyFont="1" applyFill="1" applyBorder="1" applyAlignment="1">
      <alignment horizontal="center" vertical="center"/>
    </xf>
    <xf numFmtId="165" fontId="21" fillId="3" borderId="95" xfId="0" applyNumberFormat="1" applyFont="1" applyFill="1" applyBorder="1" applyAlignment="1">
      <alignment horizontal="right"/>
    </xf>
    <xf numFmtId="174" fontId="21" fillId="0" borderId="95" xfId="0" applyNumberFormat="1" applyFont="1" applyBorder="1"/>
    <xf numFmtId="174" fontId="64" fillId="0" borderId="95" xfId="0" applyNumberFormat="1" applyFont="1" applyBorder="1" applyAlignment="1">
      <alignment horizontal="right"/>
    </xf>
    <xf numFmtId="174" fontId="56" fillId="0" borderId="0" xfId="0" applyNumberFormat="1" applyFont="1"/>
    <xf numFmtId="174" fontId="56" fillId="0" borderId="0" xfId="0" applyNumberFormat="1" applyFont="1" applyAlignment="1">
      <alignment horizontal="right"/>
    </xf>
    <xf numFmtId="174" fontId="56" fillId="0" borderId="93" xfId="0" applyNumberFormat="1" applyFont="1" applyBorder="1"/>
    <xf numFmtId="174" fontId="56" fillId="0" borderId="93" xfId="0" applyNumberFormat="1" applyFont="1" applyBorder="1" applyAlignment="1">
      <alignment horizontal="right"/>
    </xf>
    <xf numFmtId="174" fontId="52" fillId="0" borderId="0" xfId="81" applyNumberFormat="1" applyFont="1" applyFill="1" applyBorder="1" applyAlignment="1">
      <alignment horizontal="right"/>
    </xf>
    <xf numFmtId="175" fontId="21" fillId="0" borderId="95" xfId="1" applyNumberFormat="1" applyFont="1" applyFill="1" applyBorder="1" applyAlignment="1">
      <alignment horizontal="right"/>
    </xf>
    <xf numFmtId="175" fontId="18" fillId="0" borderId="0" xfId="1" applyNumberFormat="1" applyFont="1" applyFill="1" applyBorder="1" applyAlignment="1">
      <alignment horizontal="right"/>
    </xf>
    <xf numFmtId="10" fontId="52" fillId="0" borderId="78" xfId="1" applyNumberFormat="1" applyFont="1" applyFill="1" applyBorder="1" applyAlignment="1">
      <alignment horizontal="center"/>
    </xf>
    <xf numFmtId="10" fontId="52" fillId="0" borderId="3" xfId="1" applyNumberFormat="1" applyFont="1" applyFill="1" applyBorder="1" applyAlignment="1">
      <alignment horizontal="center"/>
    </xf>
    <xf numFmtId="10" fontId="52" fillId="0" borderId="57" xfId="1" applyNumberFormat="1" applyFont="1" applyFill="1" applyBorder="1" applyAlignment="1">
      <alignment horizontal="center"/>
    </xf>
    <xf numFmtId="10" fontId="51" fillId="0" borderId="3" xfId="1" applyNumberFormat="1" applyFont="1" applyFill="1" applyBorder="1" applyAlignment="1">
      <alignment horizontal="center"/>
    </xf>
    <xf numFmtId="10" fontId="51" fillId="0" borderId="32" xfId="1" applyNumberFormat="1" applyFont="1" applyFill="1" applyBorder="1" applyAlignment="1">
      <alignment horizontal="center"/>
    </xf>
    <xf numFmtId="10" fontId="51" fillId="0" borderId="97" xfId="1" applyNumberFormat="1" applyFont="1" applyFill="1" applyBorder="1" applyAlignment="1">
      <alignment horizontal="center"/>
    </xf>
    <xf numFmtId="10" fontId="51" fillId="0" borderId="96" xfId="1" applyNumberFormat="1" applyFont="1" applyFill="1" applyBorder="1" applyAlignment="1">
      <alignment horizontal="center"/>
    </xf>
    <xf numFmtId="185" fontId="21" fillId="43" borderId="0" xfId="0" applyNumberFormat="1" applyFont="1" applyFill="1" applyAlignment="1">
      <alignment horizontal="right" vertical="top"/>
    </xf>
    <xf numFmtId="177" fontId="21" fillId="2" borderId="95" xfId="10" applyNumberFormat="1" applyFont="1" applyFill="1" applyBorder="1" applyAlignment="1">
      <alignment horizontal="right" vertical="center"/>
    </xf>
    <xf numFmtId="185" fontId="21" fillId="2" borderId="95" xfId="0" applyNumberFormat="1" applyFont="1" applyFill="1" applyBorder="1" applyAlignment="1">
      <alignment horizontal="right" vertical="top"/>
    </xf>
    <xf numFmtId="177" fontId="18" fillId="2" borderId="0" xfId="10" applyNumberFormat="1" applyFont="1" applyFill="1" applyAlignment="1">
      <alignment vertical="center"/>
    </xf>
    <xf numFmtId="182" fontId="21" fillId="2" borderId="95" xfId="0" applyNumberFormat="1" applyFont="1" applyFill="1" applyBorder="1" applyAlignment="1">
      <alignment horizontal="right" vertical="top"/>
    </xf>
    <xf numFmtId="186" fontId="18" fillId="4" borderId="93" xfId="0" applyNumberFormat="1" applyFont="1" applyFill="1" applyBorder="1" applyAlignment="1">
      <alignment horizontal="right" vertical="top"/>
    </xf>
    <xf numFmtId="0" fontId="18" fillId="2" borderId="49" xfId="0" applyFont="1" applyFill="1" applyBorder="1" applyAlignment="1">
      <alignment horizontal="center" vertical="center"/>
    </xf>
    <xf numFmtId="0" fontId="18" fillId="2" borderId="76" xfId="0" applyFont="1" applyFill="1" applyBorder="1" applyAlignment="1">
      <alignment horizontal="center" vertical="center"/>
    </xf>
    <xf numFmtId="0" fontId="18" fillId="2" borderId="95" xfId="0" applyFont="1" applyFill="1" applyBorder="1" applyAlignment="1">
      <alignment horizontal="center" vertical="center"/>
    </xf>
    <xf numFmtId="177" fontId="51" fillId="2" borderId="80" xfId="0" applyNumberFormat="1" applyFont="1" applyFill="1" applyBorder="1" applyAlignment="1">
      <alignment vertical="center"/>
    </xf>
    <xf numFmtId="0" fontId="18" fillId="39" borderId="0" xfId="10" applyFont="1" applyFill="1" applyAlignment="1">
      <alignment horizontal="left" vertical="center" wrapText="1"/>
    </xf>
    <xf numFmtId="0" fontId="18" fillId="2" borderId="0" xfId="10" applyFont="1" applyFill="1" applyAlignment="1">
      <alignment horizontal="right" vertical="center"/>
    </xf>
    <xf numFmtId="0" fontId="18" fillId="2" borderId="80" xfId="10" applyFont="1" applyFill="1" applyBorder="1" applyAlignment="1">
      <alignment horizontal="right" vertical="center"/>
    </xf>
    <xf numFmtId="187" fontId="18" fillId="2" borderId="0" xfId="13" applyNumberFormat="1" applyFont="1" applyFill="1" applyAlignment="1">
      <alignment horizontal="right" vertical="center"/>
    </xf>
    <xf numFmtId="187" fontId="18" fillId="2" borderId="0" xfId="10" applyNumberFormat="1" applyFont="1" applyFill="1" applyAlignment="1">
      <alignment vertical="center"/>
    </xf>
    <xf numFmtId="187" fontId="18" fillId="0" borderId="0" xfId="10" applyNumberFormat="1" applyFont="1" applyAlignment="1">
      <alignment horizontal="right" vertical="center"/>
    </xf>
    <xf numFmtId="187" fontId="18" fillId="2" borderId="0" xfId="10" applyNumberFormat="1" applyFont="1" applyFill="1" applyAlignment="1">
      <alignment horizontal="right" vertical="center"/>
    </xf>
    <xf numFmtId="187" fontId="18" fillId="2" borderId="0" xfId="13" applyNumberFormat="1" applyFont="1" applyFill="1" applyAlignment="1">
      <alignment vertical="center"/>
    </xf>
    <xf numFmtId="3" fontId="18" fillId="2" borderId="0" xfId="13" applyNumberFormat="1" applyFont="1" applyFill="1" applyAlignment="1">
      <alignment vertical="center"/>
    </xf>
    <xf numFmtId="3" fontId="21" fillId="4" borderId="95" xfId="0" applyNumberFormat="1" applyFont="1" applyFill="1" applyBorder="1" applyAlignment="1">
      <alignment horizontal="right" vertical="top"/>
    </xf>
    <xf numFmtId="3" fontId="18" fillId="39" borderId="0" xfId="13" applyNumberFormat="1" applyFont="1" applyFill="1" applyAlignment="1">
      <alignment horizontal="right" vertical="center"/>
    </xf>
    <xf numFmtId="3" fontId="18" fillId="39" borderId="0" xfId="13" applyNumberFormat="1" applyFont="1" applyFill="1" applyAlignment="1">
      <alignment horizontal="right" vertical="center" wrapText="1"/>
    </xf>
    <xf numFmtId="3" fontId="18" fillId="2" borderId="0" xfId="10" applyNumberFormat="1" applyFont="1" applyFill="1" applyAlignment="1">
      <alignment horizontal="right" vertical="center"/>
    </xf>
    <xf numFmtId="0" fontId="18" fillId="4" borderId="93" xfId="10" applyFont="1" applyFill="1" applyBorder="1"/>
    <xf numFmtId="0" fontId="25" fillId="2" borderId="78" xfId="10" applyFont="1" applyFill="1" applyBorder="1"/>
    <xf numFmtId="0" fontId="25" fillId="2" borderId="57" xfId="10" applyFont="1" applyFill="1" applyBorder="1"/>
    <xf numFmtId="0" fontId="25" fillId="2" borderId="95" xfId="10" applyFont="1" applyFill="1" applyBorder="1"/>
    <xf numFmtId="0" fontId="25" fillId="2" borderId="32" xfId="10" applyFont="1" applyFill="1" applyBorder="1" applyAlignment="1">
      <alignment horizontal="center"/>
    </xf>
    <xf numFmtId="0" fontId="25" fillId="2" borderId="0" xfId="10" applyFont="1" applyFill="1" applyAlignment="1">
      <alignment horizontal="center"/>
    </xf>
    <xf numFmtId="0" fontId="25" fillId="2" borderId="97" xfId="10" applyFont="1" applyFill="1" applyBorder="1" applyAlignment="1">
      <alignment horizontal="center"/>
    </xf>
    <xf numFmtId="0" fontId="25" fillId="2" borderId="96" xfId="10" applyFont="1" applyFill="1" applyBorder="1" applyAlignment="1">
      <alignment horizontal="center"/>
    </xf>
    <xf numFmtId="0" fontId="25" fillId="2" borderId="93" xfId="10" applyFont="1" applyFill="1" applyBorder="1" applyAlignment="1">
      <alignment wrapText="1"/>
    </xf>
    <xf numFmtId="3" fontId="25" fillId="2" borderId="93" xfId="10" applyNumberFormat="1" applyFont="1" applyFill="1" applyBorder="1"/>
    <xf numFmtId="170" fontId="25" fillId="2" borderId="93" xfId="10" applyNumberFormat="1" applyFont="1" applyFill="1" applyBorder="1"/>
    <xf numFmtId="3" fontId="25" fillId="2" borderId="0" xfId="10" applyNumberFormat="1" applyFont="1" applyFill="1"/>
    <xf numFmtId="170" fontId="25" fillId="2" borderId="0" xfId="10" applyNumberFormat="1" applyFont="1" applyFill="1"/>
    <xf numFmtId="3" fontId="25" fillId="2" borderId="0" xfId="76" applyNumberFormat="1" applyFont="1" applyFill="1" applyBorder="1" applyAlignment="1"/>
    <xf numFmtId="3" fontId="86" fillId="2" borderId="93" xfId="19" applyNumberFormat="1" applyFont="1" applyFill="1" applyBorder="1"/>
    <xf numFmtId="3" fontId="25" fillId="2" borderId="93" xfId="76" applyNumberFormat="1" applyFont="1" applyFill="1" applyBorder="1" applyAlignment="1"/>
    <xf numFmtId="0" fontId="18" fillId="4" borderId="89" xfId="10" applyFont="1" applyFill="1" applyBorder="1" applyAlignment="1">
      <alignment horizontal="right" vertical="top" wrapText="1"/>
    </xf>
    <xf numFmtId="0" fontId="18" fillId="4" borderId="49" xfId="10" applyFont="1" applyFill="1" applyBorder="1" applyAlignment="1">
      <alignment horizontal="right" vertical="top" wrapText="1"/>
    </xf>
    <xf numFmtId="0" fontId="18" fillId="3" borderId="99" xfId="0" applyFont="1" applyFill="1" applyBorder="1" applyAlignment="1">
      <alignment horizontal="right" vertical="center"/>
    </xf>
    <xf numFmtId="176" fontId="21" fillId="0" borderId="95" xfId="10" applyNumberFormat="1" applyFont="1" applyBorder="1" applyAlignment="1">
      <alignment horizontal="right" vertical="center" indent="1"/>
    </xf>
    <xf numFmtId="176" fontId="18" fillId="0" borderId="0" xfId="10" applyNumberFormat="1" applyFont="1" applyAlignment="1">
      <alignment horizontal="right" vertical="center" indent="1"/>
    </xf>
    <xf numFmtId="176" fontId="24" fillId="0" borderId="80" xfId="10" applyNumberFormat="1" applyFont="1" applyBorder="1" applyAlignment="1">
      <alignment horizontal="right" vertical="center" indent="1"/>
    </xf>
    <xf numFmtId="175" fontId="21" fillId="0" borderId="95" xfId="10" applyNumberFormat="1" applyFont="1" applyBorder="1" applyAlignment="1">
      <alignment horizontal="right"/>
    </xf>
    <xf numFmtId="175" fontId="18" fillId="0" borderId="0" xfId="10" applyNumberFormat="1" applyFont="1" applyAlignment="1">
      <alignment horizontal="right"/>
    </xf>
    <xf numFmtId="175" fontId="24" fillId="0" borderId="80" xfId="10" applyNumberFormat="1" applyFont="1" applyBorder="1"/>
    <xf numFmtId="175" fontId="24" fillId="0" borderId="80" xfId="10" applyNumberFormat="1" applyFont="1" applyBorder="1" applyAlignment="1">
      <alignment horizontal="right"/>
    </xf>
    <xf numFmtId="175" fontId="24" fillId="0" borderId="80" xfId="1" applyNumberFormat="1" applyFont="1" applyFill="1" applyBorder="1" applyAlignment="1">
      <alignment horizontal="right"/>
    </xf>
    <xf numFmtId="0" fontId="18" fillId="2" borderId="105" xfId="10" applyFont="1" applyFill="1" applyBorder="1" applyAlignment="1">
      <alignment vertical="center"/>
    </xf>
    <xf numFmtId="0" fontId="18" fillId="2" borderId="106" xfId="10" applyFont="1" applyFill="1" applyBorder="1" applyAlignment="1">
      <alignment horizontal="left" vertical="center"/>
    </xf>
    <xf numFmtId="0" fontId="18" fillId="2" borderId="107" xfId="10" applyFont="1" applyFill="1" applyBorder="1" applyAlignment="1">
      <alignment horizontal="center" vertical="center"/>
    </xf>
    <xf numFmtId="0" fontId="18" fillId="2" borderId="95" xfId="10" applyFont="1" applyFill="1" applyBorder="1" applyAlignment="1">
      <alignment horizontal="center" vertical="center"/>
    </xf>
    <xf numFmtId="0" fontId="18" fillId="2" borderId="78" xfId="10" applyFont="1" applyFill="1" applyBorder="1" applyAlignment="1">
      <alignment horizontal="center" vertical="center" wrapText="1"/>
    </xf>
    <xf numFmtId="0" fontId="18" fillId="2" borderId="89" xfId="10" applyFont="1" applyFill="1" applyBorder="1" applyAlignment="1">
      <alignment horizontal="center" vertical="center" wrapText="1"/>
    </xf>
    <xf numFmtId="0" fontId="25" fillId="4" borderId="105" xfId="10" applyFont="1" applyFill="1" applyBorder="1" applyAlignment="1">
      <alignment horizontal="right" vertical="top" wrapText="1"/>
    </xf>
    <xf numFmtId="0" fontId="25" fillId="4" borderId="106" xfId="10" applyFont="1" applyFill="1" applyBorder="1" applyAlignment="1">
      <alignment horizontal="right" vertical="top" wrapText="1"/>
    </xf>
    <xf numFmtId="0" fontId="25" fillId="4" borderId="108" xfId="10" applyFont="1" applyFill="1" applyBorder="1"/>
    <xf numFmtId="3" fontId="18" fillId="2" borderId="80" xfId="0" applyNumberFormat="1" applyFont="1" applyFill="1" applyBorder="1" applyAlignment="1">
      <alignment horizontal="left"/>
    </xf>
    <xf numFmtId="0" fontId="25" fillId="2" borderId="3" xfId="10" applyFont="1" applyFill="1" applyBorder="1" applyAlignment="1">
      <alignment horizontal="center"/>
    </xf>
    <xf numFmtId="0" fontId="18" fillId="2" borderId="108" xfId="10" applyFont="1" applyFill="1" applyBorder="1"/>
    <xf numFmtId="0" fontId="18" fillId="4" borderId="108" xfId="10" applyFont="1" applyFill="1" applyBorder="1"/>
    <xf numFmtId="0" fontId="18" fillId="0" borderId="33" xfId="0" applyFont="1" applyBorder="1" applyAlignment="1">
      <alignment horizontal="left"/>
    </xf>
    <xf numFmtId="0" fontId="18" fillId="0" borderId="35" xfId="0" applyFont="1" applyBorder="1" applyAlignment="1">
      <alignment horizontal="left"/>
    </xf>
    <xf numFmtId="0" fontId="18" fillId="0" borderId="34" xfId="0" applyFont="1" applyBorder="1" applyAlignment="1">
      <alignment horizontal="left"/>
    </xf>
    <xf numFmtId="0" fontId="18" fillId="0" borderId="39" xfId="0" applyFont="1" applyBorder="1" applyAlignment="1">
      <alignment horizontal="center"/>
    </xf>
    <xf numFmtId="0" fontId="18" fillId="0" borderId="31" xfId="0" applyFont="1" applyBorder="1" applyAlignment="1">
      <alignment horizontal="center"/>
    </xf>
    <xf numFmtId="0" fontId="18" fillId="2" borderId="59" xfId="78" applyFont="1" applyFill="1" applyBorder="1" applyAlignment="1">
      <alignment horizontal="left"/>
    </xf>
    <xf numFmtId="0" fontId="18" fillId="2" borderId="60" xfId="78" applyFont="1" applyFill="1" applyBorder="1" applyAlignment="1">
      <alignment horizontal="left"/>
    </xf>
    <xf numFmtId="0" fontId="18" fillId="2" borderId="61" xfId="78" applyFont="1" applyFill="1" applyBorder="1" applyAlignment="1">
      <alignment horizontal="left"/>
    </xf>
    <xf numFmtId="0" fontId="18" fillId="2" borderId="62" xfId="78" applyFont="1" applyFill="1" applyBorder="1" applyAlignment="1">
      <alignment horizontal="left"/>
    </xf>
    <xf numFmtId="0" fontId="19" fillId="2" borderId="20" xfId="0" applyFont="1" applyFill="1" applyBorder="1" applyAlignment="1">
      <alignment horizontal="center"/>
    </xf>
    <xf numFmtId="0" fontId="19" fillId="2" borderId="19" xfId="0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18" fillId="3" borderId="39" xfId="0" applyFont="1" applyFill="1" applyBorder="1" applyAlignment="1">
      <alignment horizontal="left"/>
    </xf>
    <xf numFmtId="0" fontId="18" fillId="3" borderId="66" xfId="0" applyFont="1" applyFill="1" applyBorder="1" applyAlignment="1">
      <alignment horizontal="left"/>
    </xf>
    <xf numFmtId="0" fontId="18" fillId="2" borderId="47" xfId="0" applyFont="1" applyFill="1" applyBorder="1" applyAlignment="1">
      <alignment horizontal="center"/>
    </xf>
    <xf numFmtId="0" fontId="18" fillId="2" borderId="48" xfId="0" applyFont="1" applyFill="1" applyBorder="1" applyAlignment="1">
      <alignment horizontal="center"/>
    </xf>
    <xf numFmtId="0" fontId="18" fillId="5" borderId="47" xfId="0" applyFont="1" applyFill="1" applyBorder="1" applyAlignment="1">
      <alignment horizontal="center" vertical="center"/>
    </xf>
    <xf numFmtId="0" fontId="18" fillId="3" borderId="31" xfId="0" applyFont="1" applyFill="1" applyBorder="1" applyAlignment="1">
      <alignment horizontal="left"/>
    </xf>
    <xf numFmtId="1" fontId="18" fillId="2" borderId="47" xfId="0" applyNumberFormat="1" applyFont="1" applyFill="1" applyBorder="1" applyAlignment="1">
      <alignment horizontal="center"/>
    </xf>
    <xf numFmtId="1" fontId="18" fillId="2" borderId="48" xfId="0" applyNumberFormat="1" applyFont="1" applyFill="1" applyBorder="1" applyAlignment="1">
      <alignment horizontal="center"/>
    </xf>
    <xf numFmtId="0" fontId="18" fillId="2" borderId="39" xfId="0" applyFont="1" applyFill="1" applyBorder="1" applyAlignment="1">
      <alignment horizontal="center"/>
    </xf>
    <xf numFmtId="0" fontId="18" fillId="2" borderId="31" xfId="0" applyFont="1" applyFill="1" applyBorder="1" applyAlignment="1">
      <alignment horizontal="center"/>
    </xf>
    <xf numFmtId="0" fontId="18" fillId="3" borderId="42" xfId="0" applyFont="1" applyFill="1" applyBorder="1" applyAlignment="1">
      <alignment horizontal="left"/>
    </xf>
    <xf numFmtId="0" fontId="18" fillId="3" borderId="63" xfId="0" applyFont="1" applyFill="1" applyBorder="1" applyAlignment="1">
      <alignment horizontal="left"/>
    </xf>
    <xf numFmtId="1" fontId="18" fillId="3" borderId="70" xfId="0" applyNumberFormat="1" applyFont="1" applyFill="1" applyBorder="1" applyAlignment="1">
      <alignment horizontal="center" vertical="center"/>
    </xf>
    <xf numFmtId="0" fontId="18" fillId="2" borderId="70" xfId="0" applyFont="1" applyFill="1" applyBorder="1" applyAlignment="1">
      <alignment horizontal="center" vertical="center"/>
    </xf>
    <xf numFmtId="1" fontId="18" fillId="3" borderId="69" xfId="0" applyNumberFormat="1" applyFont="1" applyFill="1" applyBorder="1" applyAlignment="1">
      <alignment horizontal="center" vertical="center"/>
    </xf>
    <xf numFmtId="1" fontId="18" fillId="3" borderId="79" xfId="0" applyNumberFormat="1" applyFont="1" applyFill="1" applyBorder="1" applyAlignment="1">
      <alignment horizontal="center" vertical="center"/>
    </xf>
    <xf numFmtId="1" fontId="18" fillId="3" borderId="82" xfId="0" applyNumberFormat="1" applyFont="1" applyFill="1" applyBorder="1" applyAlignment="1">
      <alignment horizontal="center" vertical="center"/>
    </xf>
    <xf numFmtId="1" fontId="18" fillId="3" borderId="81" xfId="0" applyNumberFormat="1" applyFont="1" applyFill="1" applyBorder="1" applyAlignment="1">
      <alignment horizontal="center" vertical="center"/>
    </xf>
    <xf numFmtId="1" fontId="18" fillId="3" borderId="50" xfId="0" applyNumberFormat="1" applyFont="1" applyFill="1" applyBorder="1" applyAlignment="1">
      <alignment horizontal="center"/>
    </xf>
    <xf numFmtId="1" fontId="18" fillId="3" borderId="100" xfId="0" applyNumberFormat="1" applyFont="1" applyFill="1" applyBorder="1" applyAlignment="1">
      <alignment horizontal="center"/>
    </xf>
    <xf numFmtId="1" fontId="18" fillId="3" borderId="51" xfId="0" applyNumberFormat="1" applyFont="1" applyFill="1" applyBorder="1" applyAlignment="1">
      <alignment horizontal="center"/>
    </xf>
    <xf numFmtId="1" fontId="18" fillId="3" borderId="101" xfId="0" applyNumberFormat="1" applyFont="1" applyFill="1" applyBorder="1" applyAlignment="1">
      <alignment horizontal="center" vertical="center"/>
    </xf>
    <xf numFmtId="1" fontId="18" fillId="3" borderId="53" xfId="0" applyNumberFormat="1" applyFont="1" applyFill="1" applyBorder="1" applyAlignment="1">
      <alignment horizontal="center" vertical="center"/>
    </xf>
    <xf numFmtId="1" fontId="18" fillId="3" borderId="98" xfId="0" applyNumberFormat="1" applyFont="1" applyFill="1" applyBorder="1" applyAlignment="1">
      <alignment horizontal="center" vertical="center"/>
    </xf>
    <xf numFmtId="0" fontId="18" fillId="3" borderId="42" xfId="0" applyFont="1" applyFill="1" applyBorder="1" applyAlignment="1">
      <alignment horizontal="left" vertical="center" wrapText="1"/>
    </xf>
    <xf numFmtId="0" fontId="18" fillId="3" borderId="41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left" wrapText="1"/>
    </xf>
    <xf numFmtId="0" fontId="74" fillId="2" borderId="0" xfId="0" applyFont="1" applyFill="1" applyAlignment="1">
      <alignment horizontal="left" wrapText="1"/>
    </xf>
    <xf numFmtId="0" fontId="18" fillId="3" borderId="21" xfId="0" applyFont="1" applyFill="1" applyBorder="1" applyAlignment="1">
      <alignment horizontal="left"/>
    </xf>
    <xf numFmtId="0" fontId="18" fillId="2" borderId="52" xfId="12" applyFont="1" applyFill="1" applyBorder="1" applyAlignment="1">
      <alignment horizontal="left"/>
    </xf>
    <xf numFmtId="0" fontId="18" fillId="2" borderId="53" xfId="12" applyFont="1" applyFill="1" applyBorder="1" applyAlignment="1">
      <alignment horizontal="left"/>
    </xf>
    <xf numFmtId="0" fontId="18" fillId="2" borderId="18" xfId="78" applyFont="1" applyFill="1" applyBorder="1" applyAlignment="1">
      <alignment horizontal="center"/>
    </xf>
    <xf numFmtId="0" fontId="18" fillId="4" borderId="22" xfId="0" applyFont="1" applyFill="1" applyBorder="1" applyAlignment="1">
      <alignment horizontal="left"/>
    </xf>
    <xf numFmtId="0" fontId="18" fillId="4" borderId="75" xfId="0" applyFont="1" applyFill="1" applyBorder="1" applyAlignment="1">
      <alignment horizontal="left"/>
    </xf>
    <xf numFmtId="0" fontId="51" fillId="2" borderId="76" xfId="79" applyFont="1" applyFill="1" applyBorder="1" applyAlignment="1">
      <alignment horizontal="left" wrapText="1"/>
    </xf>
    <xf numFmtId="0" fontId="51" fillId="2" borderId="66" xfId="79" applyFont="1" applyFill="1" applyBorder="1" applyAlignment="1">
      <alignment horizontal="left" wrapText="1"/>
    </xf>
    <xf numFmtId="0" fontId="18" fillId="2" borderId="50" xfId="79" applyFont="1" applyFill="1" applyBorder="1" applyAlignment="1">
      <alignment horizontal="center" vertical="top"/>
    </xf>
    <xf numFmtId="0" fontId="18" fillId="2" borderId="51" xfId="79" applyFont="1" applyFill="1" applyBorder="1" applyAlignment="1">
      <alignment horizontal="center" vertical="top"/>
    </xf>
    <xf numFmtId="0" fontId="55" fillId="4" borderId="0" xfId="10" applyFont="1" applyFill="1" applyAlignment="1">
      <alignment horizontal="left" wrapText="1"/>
    </xf>
    <xf numFmtId="0" fontId="18" fillId="2" borderId="4" xfId="79" applyFont="1" applyFill="1" applyBorder="1" applyAlignment="1">
      <alignment horizontal="center" vertical="top"/>
    </xf>
    <xf numFmtId="0" fontId="51" fillId="2" borderId="16" xfId="79" applyFont="1" applyFill="1" applyBorder="1" applyAlignment="1">
      <alignment horizontal="center" vertical="top"/>
    </xf>
    <xf numFmtId="0" fontId="51" fillId="2" borderId="50" xfId="79" applyFont="1" applyFill="1" applyBorder="1" applyAlignment="1">
      <alignment horizontal="center"/>
    </xf>
    <xf numFmtId="0" fontId="51" fillId="2" borderId="100" xfId="79" applyFont="1" applyFill="1" applyBorder="1" applyAlignment="1">
      <alignment horizontal="center"/>
    </xf>
    <xf numFmtId="0" fontId="51" fillId="2" borderId="51" xfId="79" applyFont="1" applyFill="1" applyBorder="1" applyAlignment="1">
      <alignment horizontal="center"/>
    </xf>
    <xf numFmtId="0" fontId="51" fillId="2" borderId="26" xfId="79" applyFont="1" applyFill="1" applyBorder="1" applyAlignment="1">
      <alignment horizontal="left"/>
    </xf>
    <xf numFmtId="0" fontId="51" fillId="2" borderId="27" xfId="79" applyFont="1" applyFill="1" applyBorder="1" applyAlignment="1">
      <alignment horizontal="left"/>
    </xf>
    <xf numFmtId="0" fontId="51" fillId="2" borderId="29" xfId="79" applyFont="1" applyFill="1" applyBorder="1" applyAlignment="1">
      <alignment horizontal="left"/>
    </xf>
    <xf numFmtId="0" fontId="51" fillId="2" borderId="2" xfId="79" applyFont="1" applyFill="1" applyBorder="1" applyAlignment="1">
      <alignment horizontal="center"/>
    </xf>
    <xf numFmtId="0" fontId="51" fillId="2" borderId="49" xfId="79" applyFont="1" applyFill="1" applyBorder="1" applyAlignment="1">
      <alignment horizontal="left" vertical="top"/>
    </xf>
    <xf numFmtId="0" fontId="18" fillId="2" borderId="50" xfId="79" applyFont="1" applyFill="1" applyBorder="1" applyAlignment="1">
      <alignment horizontal="left" vertical="top"/>
    </xf>
    <xf numFmtId="0" fontId="18" fillId="2" borderId="51" xfId="79" applyFont="1" applyFill="1" applyBorder="1" applyAlignment="1">
      <alignment horizontal="left" vertical="top"/>
    </xf>
    <xf numFmtId="0" fontId="18" fillId="2" borderId="49" xfId="79" applyFont="1" applyFill="1" applyBorder="1" applyAlignment="1">
      <alignment horizontal="left" vertical="top"/>
    </xf>
    <xf numFmtId="0" fontId="18" fillId="2" borderId="102" xfId="78" applyFont="1" applyFill="1" applyBorder="1" applyAlignment="1">
      <alignment horizontal="center"/>
    </xf>
    <xf numFmtId="0" fontId="18" fillId="2" borderId="103" xfId="78" applyFont="1" applyFill="1" applyBorder="1" applyAlignment="1">
      <alignment horizontal="center"/>
    </xf>
    <xf numFmtId="0" fontId="18" fillId="2" borderId="104" xfId="78" applyFont="1" applyFill="1" applyBorder="1" applyAlignment="1">
      <alignment horizontal="center"/>
    </xf>
    <xf numFmtId="0" fontId="18" fillId="2" borderId="18" xfId="78" applyFont="1" applyFill="1" applyBorder="1" applyAlignment="1">
      <alignment horizontal="left"/>
    </xf>
    <xf numFmtId="0" fontId="18" fillId="2" borderId="17" xfId="78" applyFont="1" applyFill="1" applyBorder="1" applyAlignment="1">
      <alignment horizontal="left"/>
    </xf>
    <xf numFmtId="0" fontId="18" fillId="39" borderId="0" xfId="10" applyFont="1" applyFill="1" applyAlignment="1">
      <alignment horizontal="center" vertical="center" wrapText="1"/>
    </xf>
    <xf numFmtId="0" fontId="18" fillId="2" borderId="105" xfId="13" applyFont="1" applyFill="1" applyBorder="1" applyAlignment="1">
      <alignment horizontal="center" vertical="center"/>
    </xf>
    <xf numFmtId="0" fontId="18" fillId="2" borderId="100" xfId="13" applyFont="1" applyFill="1" applyBorder="1" applyAlignment="1">
      <alignment horizontal="center" vertical="center"/>
    </xf>
    <xf numFmtId="0" fontId="18" fillId="2" borderId="107" xfId="13" applyFont="1" applyFill="1" applyBorder="1" applyAlignment="1">
      <alignment horizontal="center" vertical="center"/>
    </xf>
    <xf numFmtId="0" fontId="18" fillId="2" borderId="100" xfId="0" applyFont="1" applyFill="1" applyBorder="1" applyAlignment="1">
      <alignment horizontal="center" vertical="center"/>
    </xf>
    <xf numFmtId="0" fontId="18" fillId="2" borderId="107" xfId="0" applyFont="1" applyFill="1" applyBorder="1" applyAlignment="1">
      <alignment horizontal="center" vertical="center"/>
    </xf>
    <xf numFmtId="0" fontId="18" fillId="2" borderId="105" xfId="0" applyFont="1" applyFill="1" applyBorder="1" applyAlignment="1">
      <alignment horizontal="center" vertical="center"/>
    </xf>
    <xf numFmtId="0" fontId="77" fillId="42" borderId="0" xfId="0" applyFont="1" applyFill="1" applyAlignment="1">
      <alignment horizontal="left" wrapText="1"/>
    </xf>
    <xf numFmtId="0" fontId="0" fillId="42" borderId="0" xfId="0" applyFill="1" applyAlignment="1">
      <alignment horizontal="left" wrapText="1"/>
    </xf>
  </cellXfs>
  <cellStyles count="139">
    <cellStyle name="20 % - Accent1" xfId="38" builtinId="30" customBuiltin="1"/>
    <cellStyle name="20 % - Accent1 2" xfId="103" xr:uid="{96ED47B4-2754-4751-80D5-AE1E8B6E1F85}"/>
    <cellStyle name="20 % - Accent2" xfId="42" builtinId="34" customBuiltin="1"/>
    <cellStyle name="20 % - Accent2 2" xfId="105" xr:uid="{9D13A09C-3B6B-4EE1-8D4E-F9D32ED02CB1}"/>
    <cellStyle name="20 % - Accent3" xfId="46" builtinId="38" customBuiltin="1"/>
    <cellStyle name="20 % - Accent3 2" xfId="107" xr:uid="{2F6A6A20-C66F-4064-A132-549931A38FD0}"/>
    <cellStyle name="20 % - Accent4" xfId="50" builtinId="42" customBuiltin="1"/>
    <cellStyle name="20 % - Accent4 2" xfId="109" xr:uid="{A734A0A1-0E30-4DAD-803A-CB83C3E78A62}"/>
    <cellStyle name="20 % - Accent5" xfId="54" builtinId="46" customBuiltin="1"/>
    <cellStyle name="20 % - Accent5 2" xfId="111" xr:uid="{F94172BB-B935-4C33-BFA5-4580C8B569AB}"/>
    <cellStyle name="20 % - Accent6" xfId="58" builtinId="50" customBuiltin="1"/>
    <cellStyle name="20 % - Accent6 2" xfId="113" xr:uid="{65EDCA0F-B685-44BF-8B8D-A21DD603807B}"/>
    <cellStyle name="40 % - Accent1" xfId="39" builtinId="31" customBuiltin="1"/>
    <cellStyle name="40 % - Accent1 2" xfId="104" xr:uid="{AF241B49-4320-46AB-9577-81A78B44226C}"/>
    <cellStyle name="40 % - Accent2" xfId="43" builtinId="35" customBuiltin="1"/>
    <cellStyle name="40 % - Accent2 2" xfId="106" xr:uid="{6391C065-A19F-448E-8FB0-5BA51342BD0E}"/>
    <cellStyle name="40 % - Accent3" xfId="47" builtinId="39" customBuiltin="1"/>
    <cellStyle name="40 % - Accent3 2" xfId="108" xr:uid="{1E2C6967-EB5B-4BC8-B305-5E6E7CE8CA3C}"/>
    <cellStyle name="40 % - Accent4" xfId="51" builtinId="43" customBuiltin="1"/>
    <cellStyle name="40 % - Accent4 2" xfId="110" xr:uid="{A6B12716-8510-477C-9023-90DDAF06122B}"/>
    <cellStyle name="40 % - Accent5" xfId="55" builtinId="47" customBuiltin="1"/>
    <cellStyle name="40 % - Accent5 2" xfId="112" xr:uid="{FDD7C365-0272-4331-B8A8-22DA87C90233}"/>
    <cellStyle name="40 % - Accent6" xfId="59" builtinId="51" customBuiltin="1"/>
    <cellStyle name="40 % - Accent6 2" xfId="114" xr:uid="{20E774EA-6C60-4316-89E3-816DB66FF280}"/>
    <cellStyle name="60 % - Accent1" xfId="40" builtinId="32" customBuiltin="1"/>
    <cellStyle name="60 % - Accent2" xfId="44" builtinId="36" customBuiltin="1"/>
    <cellStyle name="60 % - Accent3" xfId="48" builtinId="40" customBuiltin="1"/>
    <cellStyle name="60 % - Accent4" xfId="52" builtinId="44" customBuiltin="1"/>
    <cellStyle name="60 % - Accent5" xfId="56" builtinId="48" customBuiltin="1"/>
    <cellStyle name="60 % - Accent6" xfId="60" builtinId="52" customBuiltin="1"/>
    <cellStyle name="Accent1" xfId="37" builtinId="29" customBuiltin="1"/>
    <cellStyle name="Accent2" xfId="41" builtinId="33" customBuiltin="1"/>
    <cellStyle name="Accent3" xfId="45" builtinId="37" customBuiltin="1"/>
    <cellStyle name="Accent4" xfId="49" builtinId="41" customBuiltin="1"/>
    <cellStyle name="Accent5" xfId="53" builtinId="45" customBuiltin="1"/>
    <cellStyle name="Accent6" xfId="57" builtinId="49" customBuiltin="1"/>
    <cellStyle name="Avertissement" xfId="34" builtinId="11" customBuiltin="1"/>
    <cellStyle name="Calcul" xfId="31" builtinId="22" customBuiltin="1"/>
    <cellStyle name="Cellule liée" xfId="32" builtinId="24" customBuiltin="1"/>
    <cellStyle name="Entrée" xfId="29" builtinId="20" customBuiltin="1"/>
    <cellStyle name="Insatisfaisant" xfId="27" builtinId="27" customBuiltin="1"/>
    <cellStyle name="Lien hypertexte" xfId="88" builtinId="8"/>
    <cellStyle name="Lien hypertexte 2" xfId="5" xr:uid="{00000000-0005-0000-0000-00001E000000}"/>
    <cellStyle name="Lien hypertexte 3" xfId="89" xr:uid="{00000000-0005-0000-0000-00001F000000}"/>
    <cellStyle name="Lien hypertexte 3 2" xfId="91" xr:uid="{00000000-0005-0000-0000-000020000000}"/>
    <cellStyle name="Milliers" xfId="84" builtinId="3"/>
    <cellStyle name="Milliers 2" xfId="7" xr:uid="{00000000-0005-0000-0000-000022000000}"/>
    <cellStyle name="Milliers 2 2" xfId="66" xr:uid="{00000000-0005-0000-0000-000023000000}"/>
    <cellStyle name="Milliers 2 2 2" xfId="118" xr:uid="{648225DD-9F45-46AF-B170-F899EC801D52}"/>
    <cellStyle name="Milliers 2 3" xfId="97" xr:uid="{805AF218-9591-4E87-AB28-D10F37C729A1}"/>
    <cellStyle name="Milliers 3" xfId="18" xr:uid="{00000000-0005-0000-0000-000024000000}"/>
    <cellStyle name="Milliers 4" xfId="20" xr:uid="{00000000-0005-0000-0000-000025000000}"/>
    <cellStyle name="Milliers 5" xfId="133" xr:uid="{C1642DD6-65CF-42DA-8967-AAED7FCDE77E}"/>
    <cellStyle name="Milliers 7" xfId="76" xr:uid="{00000000-0005-0000-0000-000026000000}"/>
    <cellStyle name="Milliers 8 3" xfId="81" xr:uid="{00000000-0005-0000-0000-000027000000}"/>
    <cellStyle name="Milliers 8 3 2" xfId="130" xr:uid="{D0327C8A-CCCF-4574-957B-BC81018A7B14}"/>
    <cellStyle name="Milliers 8 3 3" xfId="83" xr:uid="{00000000-0005-0000-0000-000028000000}"/>
    <cellStyle name="Milliers 8 3 3 2" xfId="132" xr:uid="{000BF6F6-418A-4A2F-BFAC-10CC10F41159}"/>
    <cellStyle name="Neutre" xfId="28" builtinId="28" customBuiltin="1"/>
    <cellStyle name="Normal" xfId="0" builtinId="0"/>
    <cellStyle name="Normal 10" xfId="93" xr:uid="{00000000-0005-0000-0000-00002B000000}"/>
    <cellStyle name="Normal 10 2" xfId="95" xr:uid="{00000000-0005-0000-0000-00002C000000}"/>
    <cellStyle name="Normal 10 3" xfId="79" xr:uid="{00000000-0005-0000-0000-00002D000000}"/>
    <cellStyle name="Normal 10 3 2" xfId="128" xr:uid="{FEE2D158-58A0-4537-A2FE-BA9C55C1E251}"/>
    <cellStyle name="Normal 10 3 3" xfId="82" xr:uid="{00000000-0005-0000-0000-00002E000000}"/>
    <cellStyle name="Normal 10 3 3 2" xfId="131" xr:uid="{56AC918A-E929-49F5-B073-F20E8AC76CC6}"/>
    <cellStyle name="Normal 10 4" xfId="136" xr:uid="{26A601B6-2ADC-4E26-9339-9162B7F1BB5A}"/>
    <cellStyle name="Normal 11" xfId="137" xr:uid="{8C85776D-A639-4E4D-ABC6-924F3815355A}"/>
    <cellStyle name="Normal 12" xfId="78" xr:uid="{00000000-0005-0000-0000-00002F000000}"/>
    <cellStyle name="Normal 12 2" xfId="87" xr:uid="{00000000-0005-0000-0000-000030000000}"/>
    <cellStyle name="Normal 14" xfId="86" xr:uid="{00000000-0005-0000-0000-000031000000}"/>
    <cellStyle name="Normal 2" xfId="3" xr:uid="{00000000-0005-0000-0000-000032000000}"/>
    <cellStyle name="Normal 2 2" xfId="10" xr:uid="{00000000-0005-0000-0000-000033000000}"/>
    <cellStyle name="Normal 3" xfId="2" xr:uid="{00000000-0005-0000-0000-000034000000}"/>
    <cellStyle name="Normal 3 2" xfId="6" xr:uid="{00000000-0005-0000-0000-000035000000}"/>
    <cellStyle name="Normal 3 2 2" xfId="65" xr:uid="{00000000-0005-0000-0000-000036000000}"/>
    <cellStyle name="Normal 3 2 2 2" xfId="117" xr:uid="{2A1DBFDB-FCF8-4D95-AD89-F9B9902CA68A}"/>
    <cellStyle name="Normal 3 2 3" xfId="96" xr:uid="{6B72306B-EF87-4EA0-B993-E5515366AF48}"/>
    <cellStyle name="Normal 3 3" xfId="63" xr:uid="{00000000-0005-0000-0000-000037000000}"/>
    <cellStyle name="Normal 4" xfId="9" xr:uid="{00000000-0005-0000-0000-000038000000}"/>
    <cellStyle name="Normal 5" xfId="13" xr:uid="{00000000-0005-0000-0000-000039000000}"/>
    <cellStyle name="Normal 5 2" xfId="14" xr:uid="{00000000-0005-0000-0000-00003A000000}"/>
    <cellStyle name="Normal 5 2 2" xfId="69" xr:uid="{00000000-0005-0000-0000-00003B000000}"/>
    <cellStyle name="Normal 5 2 2 2" xfId="121" xr:uid="{5912A5DD-A01C-4635-8216-0C2C2486A577}"/>
    <cellStyle name="Normal 5 2 3" xfId="100" xr:uid="{7448089D-FAEF-4280-856D-520765DD4B01}"/>
    <cellStyle name="Normal 5 3" xfId="15" xr:uid="{00000000-0005-0000-0000-00003C000000}"/>
    <cellStyle name="Normal 5 3 2" xfId="70" xr:uid="{00000000-0005-0000-0000-00003D000000}"/>
    <cellStyle name="Normal 5 3 2 2" xfId="122" xr:uid="{7FD62C48-E0F0-47AA-9A59-394FEA82EED1}"/>
    <cellStyle name="Normal 5 3 3" xfId="101" xr:uid="{98404A93-5E51-48D1-8889-FED5D6602B79}"/>
    <cellStyle name="Normal 5 4" xfId="17" xr:uid="{00000000-0005-0000-0000-00003E000000}"/>
    <cellStyle name="Normal 5 4 2" xfId="72" xr:uid="{00000000-0005-0000-0000-00003F000000}"/>
    <cellStyle name="Normal 5 4 2 2" xfId="123" xr:uid="{2E3AB1C5-2E25-4E64-BA6D-5810C86AD1BA}"/>
    <cellStyle name="Normal 5 4 3" xfId="102" xr:uid="{882BEB4E-B9D2-4AF3-A0C7-1CF1C46BE395}"/>
    <cellStyle name="Normal 5 5" xfId="68" xr:uid="{00000000-0005-0000-0000-000040000000}"/>
    <cellStyle name="Normal 5 5 2" xfId="120" xr:uid="{0DC909E1-4706-47CF-8F8F-DA9E0765D331}"/>
    <cellStyle name="Normal 5 6" xfId="73" xr:uid="{00000000-0005-0000-0000-000041000000}"/>
    <cellStyle name="Normal 5 6 2" xfId="124" xr:uid="{3D5017CE-52D0-4951-9B0E-C89D21B9FCCB}"/>
    <cellStyle name="Normal 5 7" xfId="75" xr:uid="{00000000-0005-0000-0000-000042000000}"/>
    <cellStyle name="Normal 5 7 2" xfId="126" xr:uid="{B5AE9FDD-CA73-436F-AD52-94487C43472E}"/>
    <cellStyle name="Normal 5 8" xfId="90" xr:uid="{00000000-0005-0000-0000-000043000000}"/>
    <cellStyle name="Normal 5 8 2" xfId="92" xr:uid="{00000000-0005-0000-0000-000044000000}"/>
    <cellStyle name="Normal 5 8 2 2" xfId="94" xr:uid="{00000000-0005-0000-0000-000045000000}"/>
    <cellStyle name="Normal 5 8 2 3" xfId="135" xr:uid="{50859F76-7556-4CF3-B684-511EB2D07B52}"/>
    <cellStyle name="Normal 5 8 3" xfId="134" xr:uid="{8EBDF568-8396-4795-B144-1AB2F6986532}"/>
    <cellStyle name="Normal 5 9" xfId="99" xr:uid="{60E66249-6FAA-47B7-9316-13C61B8F2E0F}"/>
    <cellStyle name="Normal 6" xfId="11" xr:uid="{00000000-0005-0000-0000-000046000000}"/>
    <cellStyle name="Normal 7" xfId="19" xr:uid="{00000000-0005-0000-0000-000047000000}"/>
    <cellStyle name="Normal 8" xfId="74" xr:uid="{00000000-0005-0000-0000-000048000000}"/>
    <cellStyle name="Normal 8 2" xfId="77" xr:uid="{00000000-0005-0000-0000-000049000000}"/>
    <cellStyle name="Normal 8 2 2" xfId="127" xr:uid="{28B9B817-D0D9-4FCD-AAFA-29A77B27B03B}"/>
    <cellStyle name="Normal 8 3" xfId="125" xr:uid="{684E469B-8973-40E4-BB2F-AA73E9B042F4}"/>
    <cellStyle name="Normal 9" xfId="85" xr:uid="{00000000-0005-0000-0000-00004A000000}"/>
    <cellStyle name="Normale 2" xfId="12" xr:uid="{00000000-0005-0000-0000-00004B000000}"/>
    <cellStyle name="Notiz 2" xfId="62" xr:uid="{00000000-0005-0000-0000-00004C000000}"/>
    <cellStyle name="Notiz 2 2" xfId="116" xr:uid="{5052276D-F4B3-4ED0-BA8D-CBFBE4BE32EF}"/>
    <cellStyle name="Pourcentage" xfId="1" builtinId="5"/>
    <cellStyle name="Pourcentage 2" xfId="8" xr:uid="{00000000-0005-0000-0000-00004E000000}"/>
    <cellStyle name="Pourcentage 2 2" xfId="67" xr:uid="{00000000-0005-0000-0000-00004F000000}"/>
    <cellStyle name="Pourcentage 2 2 2" xfId="119" xr:uid="{6F78B21C-DC09-44E6-86C6-7E4E46F7FEDC}"/>
    <cellStyle name="Pourcentage 2 3" xfId="98" xr:uid="{6D253ED1-DFB2-4E0A-88FE-B65736CB2C84}"/>
    <cellStyle name="Pourcentage 3" xfId="4" xr:uid="{00000000-0005-0000-0000-000050000000}"/>
    <cellStyle name="Pourcentage 3 2" xfId="64" xr:uid="{00000000-0005-0000-0000-000051000000}"/>
    <cellStyle name="Pourcentage 4" xfId="16" xr:uid="{00000000-0005-0000-0000-000052000000}"/>
    <cellStyle name="Pourcentage 4 2" xfId="71" xr:uid="{00000000-0005-0000-0000-000053000000}"/>
    <cellStyle name="Pourcentage 5" xfId="138" xr:uid="{4671AB80-2F04-4088-90B3-46D75CE1215C}"/>
    <cellStyle name="Pourcentage 8 3" xfId="80" xr:uid="{00000000-0005-0000-0000-000054000000}"/>
    <cellStyle name="Pourcentage 8 3 2" xfId="129" xr:uid="{BE6052CB-5B07-4867-AEB1-535A4446B8A1}"/>
    <cellStyle name="Satisfaisant" xfId="26" builtinId="26" customBuiltin="1"/>
    <cellStyle name="Sortie" xfId="30" builtinId="21" customBuiltin="1"/>
    <cellStyle name="Standard 2" xfId="61" xr:uid="{00000000-0005-0000-0000-000057000000}"/>
    <cellStyle name="Standard 2 2" xfId="115" xr:uid="{F7BC2346-FD01-4EAB-AB41-E4DC34C39580}"/>
    <cellStyle name="Texte explicatif" xfId="35" builtinId="53" customBuiltin="1"/>
    <cellStyle name="Titre" xfId="21" builtinId="15" customBuiltin="1"/>
    <cellStyle name="Titre 1" xfId="22" builtinId="16" customBuiltin="1"/>
    <cellStyle name="Titre 2" xfId="23" builtinId="17" customBuiltin="1"/>
    <cellStyle name="Titre 3" xfId="24" builtinId="18" customBuiltin="1"/>
    <cellStyle name="Titre 4" xfId="25" builtinId="19" customBuiltin="1"/>
    <cellStyle name="Total" xfId="36" builtinId="25" customBuiltin="1"/>
    <cellStyle name="Vérification" xfId="33" builtinId="23" customBuiltin="1"/>
  </cellStyles>
  <dxfs count="3"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</dxfs>
  <tableStyles count="0" defaultTableStyle="TableStyleMedium9" defaultPivotStyle="PivotStyleLight16"/>
  <colors>
    <mruColors>
      <color rgb="FFE8EAF7"/>
      <color rgb="FF000014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25</xdr:row>
      <xdr:rowOff>0</xdr:rowOff>
    </xdr:from>
    <xdr:ext cx="76971" cy="157224"/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ApplNT\ESTAT-F6\Tourism\PUBLICATIONS\STATISTICS%20IN%20FOCUS\2009\2009%20Annual\Data%20nights%200902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1_Tbl2 Nights R+NR"/>
      <sheetName val="Tbl1 Nights _Share"/>
      <sheetName val="Fig2 NR"/>
      <sheetName val="Fig3 R"/>
      <sheetName val="Calculation"/>
      <sheetName val="Calculation monthly"/>
      <sheetName val="Sheet1"/>
      <sheetName val="090213data"/>
      <sheetName val="TablesGraphs MONTHLY"/>
      <sheetName val="G 3.7"/>
    </sheetNames>
    <sheetDataSet>
      <sheetData sheetId="0"/>
      <sheetData sheetId="1">
        <row r="4">
          <cell r="A4" t="str">
            <v>Member State</v>
          </cell>
          <cell r="B4" t="str">
            <v>Percentage 
of EU-27</v>
          </cell>
          <cell r="C4" t="str">
            <v>Cumulative 
percentage</v>
          </cell>
          <cell r="E4" t="str">
            <v>Member State</v>
          </cell>
          <cell r="F4" t="str">
            <v>Percentage 
of EU-27</v>
          </cell>
          <cell r="G4" t="str">
            <v>Cumulative 
percentage</v>
          </cell>
        </row>
        <row r="5">
          <cell r="A5" t="str">
            <v>ES</v>
          </cell>
          <cell r="B5">
            <v>0.17086122456306868</v>
          </cell>
          <cell r="C5">
            <v>0.17086122456306868</v>
          </cell>
          <cell r="E5" t="str">
            <v>BG</v>
          </cell>
          <cell r="F5">
            <v>1.0780761622233272E-2</v>
          </cell>
          <cell r="G5">
            <v>0.93317635303885826</v>
          </cell>
        </row>
        <row r="6">
          <cell r="A6" t="str">
            <v>IT</v>
          </cell>
          <cell r="B6">
            <v>0.15641770101841307</v>
          </cell>
          <cell r="C6">
            <v>0.32727892558148175</v>
          </cell>
          <cell r="E6" t="str">
            <v>BE</v>
          </cell>
          <cell r="F6">
            <v>1.0482067493398171E-2</v>
          </cell>
          <cell r="G6">
            <v>0.94365842053225646</v>
          </cell>
        </row>
        <row r="7">
          <cell r="A7" t="str">
            <v>DE</v>
          </cell>
          <cell r="B7">
            <v>0.13895672029804629</v>
          </cell>
          <cell r="C7">
            <v>0.46623564587952804</v>
          </cell>
          <cell r="E7" t="str">
            <v>HU</v>
          </cell>
          <cell r="F7">
            <v>1.0299186098783811E-2</v>
          </cell>
          <cell r="G7">
            <v>0.95395760663104023</v>
          </cell>
        </row>
        <row r="8">
          <cell r="A8" t="str">
            <v>FR</v>
          </cell>
          <cell r="B8">
            <v>0.12922972274947137</v>
          </cell>
          <cell r="C8">
            <v>0.59546536862899946</v>
          </cell>
          <cell r="E8" t="str">
            <v>FI</v>
          </cell>
          <cell r="F8">
            <v>1.020375718335894E-2</v>
          </cell>
          <cell r="G8">
            <v>0.96416136381439921</v>
          </cell>
        </row>
        <row r="9">
          <cell r="A9" t="str">
            <v>UK</v>
          </cell>
          <cell r="B9">
            <v>0.10949906645617413</v>
          </cell>
          <cell r="C9">
            <v>0.70496443508517359</v>
          </cell>
          <cell r="E9" t="str">
            <v>CY</v>
          </cell>
          <cell r="F9">
            <v>8.6266102505053489E-3</v>
          </cell>
          <cell r="G9">
            <v>0.97278797406490458</v>
          </cell>
        </row>
        <row r="10">
          <cell r="A10" t="str">
            <v>AT</v>
          </cell>
          <cell r="B10">
            <v>5.2018905347154774E-2</v>
          </cell>
          <cell r="C10">
            <v>0.7569833404323284</v>
          </cell>
          <cell r="E10" t="str">
            <v>DK</v>
          </cell>
          <cell r="F10">
            <v>6.8639182128858436E-3</v>
          </cell>
          <cell r="G10">
            <v>0.97965189227779037</v>
          </cell>
        </row>
        <row r="11">
          <cell r="A11" t="str">
            <v>EL</v>
          </cell>
          <cell r="B11">
            <v>3.8726355169856952E-2</v>
          </cell>
          <cell r="C11">
            <v>0.79570969560218541</v>
          </cell>
          <cell r="E11" t="str">
            <v>MT</v>
          </cell>
          <cell r="F11">
            <v>4.9463344504544343E-3</v>
          </cell>
          <cell r="G11">
            <v>0.98459822672824482</v>
          </cell>
        </row>
        <row r="12">
          <cell r="A12" t="str">
            <v>PT</v>
          </cell>
          <cell r="B12">
            <v>2.5024575957529924E-2</v>
          </cell>
          <cell r="C12">
            <v>0.82073427155971534</v>
          </cell>
          <cell r="E12" t="str">
            <v>SK</v>
          </cell>
          <cell r="F12">
            <v>4.9354604779615558E-3</v>
          </cell>
          <cell r="G12">
            <v>0.98953368720620638</v>
          </cell>
        </row>
        <row r="13">
          <cell r="A13" t="str">
            <v>NL</v>
          </cell>
          <cell r="B13">
            <v>2.0829883629164891E-2</v>
          </cell>
          <cell r="C13">
            <v>0.84156415518888028</v>
          </cell>
          <cell r="E13" t="str">
            <v>SI</v>
          </cell>
          <cell r="F13">
            <v>3.581958728670192E-3</v>
          </cell>
          <cell r="G13">
            <v>0.99311564593487656</v>
          </cell>
        </row>
        <row r="14">
          <cell r="A14" t="str">
            <v>IE</v>
          </cell>
          <cell r="B14">
            <v>1.7837808248944327E-2</v>
          </cell>
          <cell r="C14">
            <v>0.8594019634378246</v>
          </cell>
          <cell r="E14" t="str">
            <v>EE</v>
          </cell>
          <cell r="F14">
            <v>2.4569958662961906E-3</v>
          </cell>
          <cell r="G14">
            <v>0.99557264180117278</v>
          </cell>
        </row>
        <row r="15">
          <cell r="A15" t="str">
            <v>CZ</v>
          </cell>
          <cell r="B15">
            <v>1.779336150307818E-2</v>
          </cell>
          <cell r="C15">
            <v>0.8771953249409028</v>
          </cell>
          <cell r="E15" t="str">
            <v>LV</v>
          </cell>
          <cell r="F15">
            <v>1.8292710278568088E-3</v>
          </cell>
          <cell r="G15">
            <v>0.99740191282902957</v>
          </cell>
        </row>
        <row r="16">
          <cell r="A16" t="str">
            <v>SE</v>
          </cell>
          <cell r="B16">
            <v>1.6426079764548119E-2</v>
          </cell>
          <cell r="C16">
            <v>0.89362140470545093</v>
          </cell>
          <cell r="E16" t="str">
            <v>LT</v>
          </cell>
          <cell r="F16">
            <v>1.68716767475283E-3</v>
          </cell>
          <cell r="G16">
            <v>0.99908908050378242</v>
          </cell>
        </row>
        <row r="17">
          <cell r="A17" t="str">
            <v>PL</v>
          </cell>
          <cell r="B17">
            <v>1.6134026180127367E-2</v>
          </cell>
          <cell r="C17">
            <v>0.90975543088557831</v>
          </cell>
          <cell r="E17" t="str">
            <v>LU</v>
          </cell>
          <cell r="F17">
            <v>9.1091949621791859E-4</v>
          </cell>
          <cell r="G17">
            <v>1</v>
          </cell>
        </row>
        <row r="18">
          <cell r="A18" t="str">
            <v>RO</v>
          </cell>
          <cell r="B18">
            <v>1.2640160531046711E-2</v>
          </cell>
          <cell r="C18">
            <v>0.92239559141662497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www.bfs.admin.ch/bfs/de/home/statistiken/tourismus/reiseverhalten.html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www.bfs.admin.ch/bfs/de/home/statistiken/tourismus/reiseverhalten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info.vgr-cn@bfs.admin.ch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mailto:info.vgr-cn@bfs.admin.ch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mailto:info.vgr-cn@bfs.admin.c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bfs.admin.ch/bfs/de/home/statistiken/tourismus/beherbergung.html" TargetMode="External"/><Relationship Id="rId1" Type="http://schemas.openxmlformats.org/officeDocument/2006/relationships/hyperlink" Target="mailto:info-tour@bfs.admin.ch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bfs.admin.ch/bfs/de/home/statistiken/tourismus/beherbergung.html" TargetMode="External"/><Relationship Id="rId1" Type="http://schemas.openxmlformats.org/officeDocument/2006/relationships/hyperlink" Target="mailto:info-tour@bfs.admin.ch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showGridLines="0" tabSelected="1" zoomScaleNormal="100" workbookViewId="0"/>
  </sheetViews>
  <sheetFormatPr baseColWidth="10" defaultRowHeight="12.75"/>
  <cols>
    <col min="2" max="2" width="111.7109375" customWidth="1"/>
  </cols>
  <sheetData>
    <row r="1" spans="1:11" ht="15">
      <c r="A1" s="113" t="s">
        <v>386</v>
      </c>
      <c r="B1" s="43"/>
      <c r="C1" s="96"/>
      <c r="D1" s="96"/>
      <c r="E1" s="96"/>
      <c r="F1" s="96"/>
      <c r="G1" s="51"/>
      <c r="H1" s="43"/>
      <c r="I1" s="43"/>
    </row>
    <row r="2" spans="1:11" ht="14.25">
      <c r="A2" s="51" t="s">
        <v>246</v>
      </c>
      <c r="B2" s="46"/>
      <c r="C2" s="3"/>
      <c r="D2" s="3"/>
      <c r="E2" s="3"/>
      <c r="F2" s="3"/>
      <c r="G2" s="46"/>
      <c r="H2" s="43"/>
      <c r="I2" s="43"/>
    </row>
    <row r="3" spans="1:11" ht="15">
      <c r="A3" s="100"/>
      <c r="B3" s="122" t="s">
        <v>247</v>
      </c>
      <c r="C3" s="43"/>
      <c r="D3" s="43"/>
      <c r="E3" s="43"/>
      <c r="F3" s="46"/>
      <c r="G3" s="46"/>
      <c r="H3" s="43"/>
      <c r="I3" s="43"/>
    </row>
    <row r="4" spans="1:11" s="112" customFormat="1">
      <c r="A4" s="51" t="s">
        <v>256</v>
      </c>
      <c r="B4" s="125" t="str">
        <f>'T2.1.1'!$A$1</f>
        <v>Logiernächte in der Beherbergung</v>
      </c>
      <c r="C4" s="176"/>
      <c r="D4" s="176"/>
      <c r="E4" s="111"/>
      <c r="F4" s="51"/>
      <c r="G4" s="51"/>
      <c r="H4" s="51"/>
      <c r="I4" s="114"/>
      <c r="J4" s="51"/>
      <c r="K4" s="51"/>
    </row>
    <row r="5" spans="1:11" s="112" customFormat="1">
      <c r="A5" s="51" t="s">
        <v>249</v>
      </c>
      <c r="B5" s="125" t="str">
        <f>'T2.1.2'!$A$1</f>
        <v>Logiernächte in der Beherbergung, der Hotellerie und Parahotellerie nach Gästeherkunft, 2024</v>
      </c>
      <c r="C5" s="176"/>
      <c r="D5" s="176"/>
      <c r="E5" s="111"/>
      <c r="F5" s="51"/>
      <c r="G5" s="51"/>
      <c r="H5" s="51"/>
      <c r="I5" s="51"/>
      <c r="J5" s="51"/>
      <c r="K5" s="51"/>
    </row>
    <row r="6" spans="1:11" s="112" customFormat="1">
      <c r="A6" s="51" t="s">
        <v>12</v>
      </c>
      <c r="B6" s="125" t="str">
        <f>'T2.1.3'!$A$1</f>
        <v>Aufschlüsselung der Logiernächte in der Beherbergung nach Monaten, 2024</v>
      </c>
      <c r="C6" s="111"/>
      <c r="D6" s="176"/>
      <c r="E6" s="111"/>
      <c r="F6" s="51"/>
      <c r="G6" s="51"/>
      <c r="H6" s="51"/>
      <c r="I6" s="51"/>
      <c r="J6" s="124"/>
      <c r="K6" s="51"/>
    </row>
    <row r="7" spans="1:11" s="112" customFormat="1">
      <c r="A7" s="51" t="s">
        <v>278</v>
      </c>
      <c r="B7" s="125" t="str">
        <f>'T2.1.4'!$A$1</f>
        <v>Entwicklung der Logiernächte in der Beherbergung nach Land, 2023–2024</v>
      </c>
      <c r="C7" s="111"/>
      <c r="D7" s="176"/>
      <c r="E7" s="111"/>
      <c r="F7" s="51"/>
      <c r="G7" s="51"/>
      <c r="H7" s="51"/>
      <c r="I7" s="51"/>
      <c r="J7" s="51"/>
      <c r="K7" s="51"/>
    </row>
    <row r="8" spans="1:11" s="112" customFormat="1">
      <c r="A8" s="117" t="s">
        <v>279</v>
      </c>
      <c r="B8" s="125" t="str">
        <f>'T2.2.1'!$A$1</f>
        <v>Angebot in der Hotellerie im Jahr 2024</v>
      </c>
      <c r="C8" s="111"/>
      <c r="D8" s="176"/>
      <c r="E8" s="111"/>
      <c r="F8" s="51"/>
      <c r="G8" s="51"/>
      <c r="H8" s="51"/>
      <c r="I8" s="51"/>
      <c r="J8" s="51"/>
      <c r="K8" s="51"/>
    </row>
    <row r="9" spans="1:11" s="112" customFormat="1">
      <c r="A9" s="51" t="s">
        <v>280</v>
      </c>
      <c r="B9" s="125" t="str">
        <f>'T2.2.2'!$A$1</f>
        <v>Angebot in der Hotellerie 2015–2024 und 2023–2024</v>
      </c>
      <c r="C9" s="111"/>
      <c r="D9" s="176"/>
      <c r="E9" s="111"/>
      <c r="F9" s="51"/>
      <c r="G9" s="51"/>
      <c r="H9" s="51"/>
      <c r="I9" s="51"/>
      <c r="J9" s="51"/>
      <c r="K9" s="51"/>
    </row>
    <row r="10" spans="1:11" s="112" customFormat="1">
      <c r="A10" s="51" t="s">
        <v>317</v>
      </c>
      <c r="B10" s="383" t="s">
        <v>348</v>
      </c>
      <c r="C10" s="111"/>
      <c r="D10" s="176"/>
      <c r="E10" s="111"/>
      <c r="F10" s="51"/>
      <c r="G10" s="51"/>
      <c r="H10" s="51"/>
      <c r="I10" s="51"/>
      <c r="J10" s="51"/>
      <c r="K10" s="51"/>
    </row>
    <row r="11" spans="1:11" s="112" customFormat="1">
      <c r="A11" s="96" t="s">
        <v>318</v>
      </c>
      <c r="B11" s="383" t="s">
        <v>349</v>
      </c>
      <c r="C11" s="111"/>
      <c r="D11" s="176"/>
      <c r="E11" s="111"/>
      <c r="F11" s="51"/>
      <c r="G11" s="51"/>
      <c r="H11" s="51"/>
      <c r="I11" s="51"/>
      <c r="J11" s="51"/>
      <c r="K11" s="51"/>
    </row>
    <row r="12" spans="1:11" s="112" customFormat="1">
      <c r="A12" s="96" t="s">
        <v>388</v>
      </c>
      <c r="B12" s="336" t="str">
        <f>'T2.2.5'!$A$1</f>
        <v>Entwicklung der Logiernächte der Gäste aus Europa, Asien, Amerika, Afrika und Ozeanien in der Hotellerie, 2015-2024</v>
      </c>
      <c r="C12" s="111"/>
      <c r="D12" s="176"/>
      <c r="E12" s="111"/>
      <c r="F12" s="51"/>
      <c r="G12" s="51"/>
      <c r="H12" s="51"/>
      <c r="I12" s="51"/>
      <c r="J12" s="51"/>
      <c r="K12" s="51"/>
    </row>
    <row r="13" spans="1:11" s="112" customFormat="1">
      <c r="A13" s="96" t="s">
        <v>281</v>
      </c>
      <c r="B13" s="336" t="str">
        <f>'T2.2.6'!$A$1</f>
        <v>Logiernächte in der Hotellerie nach Tourismusregion, 2020-2024</v>
      </c>
      <c r="C13" s="111"/>
      <c r="D13" s="176"/>
      <c r="E13" s="111"/>
      <c r="F13" s="51"/>
      <c r="G13" s="51"/>
      <c r="H13" s="51"/>
      <c r="I13" s="51"/>
      <c r="J13" s="51"/>
      <c r="K13" s="51"/>
    </row>
    <row r="14" spans="1:11" s="112" customFormat="1">
      <c r="A14" s="96" t="s">
        <v>370</v>
      </c>
      <c r="B14" s="336" t="str">
        <f>'T2.2.7'!$A$1</f>
        <v>Nettozimmerauslastung in der Hotellerie, 2020–2024</v>
      </c>
      <c r="C14" s="111"/>
      <c r="D14" s="176"/>
      <c r="E14" s="111"/>
      <c r="F14" s="51"/>
      <c r="G14" s="51"/>
      <c r="H14" s="51"/>
      <c r="I14" s="51"/>
      <c r="J14" s="51"/>
      <c r="K14" s="51"/>
    </row>
    <row r="15" spans="1:11" s="112" customFormat="1">
      <c r="A15" s="118" t="s">
        <v>376</v>
      </c>
      <c r="B15" s="336" t="str">
        <f>'T2.2.8'!$A$1</f>
        <v>Entwicklung der Logiernächte in Hotels und ähnliche Betrieben nach Land, 2023 – 2024</v>
      </c>
      <c r="C15" s="111"/>
      <c r="D15" s="176"/>
      <c r="E15" s="111"/>
      <c r="F15" s="51"/>
      <c r="G15" s="51"/>
      <c r="H15" s="51"/>
      <c r="I15" s="51"/>
      <c r="J15" s="51"/>
      <c r="K15" s="51"/>
    </row>
    <row r="16" spans="1:11" s="112" customFormat="1">
      <c r="A16" s="51" t="s">
        <v>9</v>
      </c>
      <c r="B16" s="125" t="str">
        <f>'T2.3.1'!$A$1</f>
        <v>Parahotellerie: Angebot nach Grossregion und nach Beherbergungstyp, 2024</v>
      </c>
      <c r="C16" s="111"/>
      <c r="D16" s="176"/>
      <c r="E16" s="111"/>
      <c r="F16" s="51"/>
      <c r="G16" s="51"/>
      <c r="H16" s="51"/>
      <c r="I16" s="51"/>
      <c r="J16" s="51"/>
      <c r="K16" s="51"/>
    </row>
    <row r="17" spans="1:11" s="112" customFormat="1">
      <c r="A17" s="51" t="s">
        <v>14</v>
      </c>
      <c r="B17" s="125" t="str">
        <f>'T2.3.2.1'!$A$1</f>
        <v>Parahotellerie: Nachfrage nach Herkunftsland der Gäste und nach Beherbergungstyp, 2022– 2024</v>
      </c>
      <c r="C17" s="111"/>
      <c r="D17" s="176"/>
      <c r="E17" s="111"/>
      <c r="F17" s="51"/>
      <c r="G17" s="51"/>
      <c r="H17" s="51"/>
      <c r="I17" s="51"/>
      <c r="J17" s="51"/>
      <c r="K17" s="51"/>
    </row>
    <row r="18" spans="1:11" s="112" customFormat="1">
      <c r="A18" s="119" t="s">
        <v>10</v>
      </c>
      <c r="B18" s="125" t="str">
        <f>'T2.3.2.2'!$A$1</f>
        <v>Parahotellerie: Nachfrage nach Grossregion und nach Beherbergungstyp, 2022 – 2024</v>
      </c>
      <c r="C18" s="115"/>
      <c r="D18" s="176"/>
      <c r="E18" s="115"/>
      <c r="F18" s="116"/>
      <c r="G18" s="115"/>
      <c r="H18" s="51"/>
      <c r="I18" s="51"/>
      <c r="J18" s="51"/>
      <c r="K18" s="51"/>
    </row>
    <row r="19" spans="1:11" s="112" customFormat="1">
      <c r="A19" s="120" t="s">
        <v>11</v>
      </c>
      <c r="B19" s="382" t="s">
        <v>368</v>
      </c>
      <c r="C19" s="111"/>
      <c r="D19" s="176"/>
      <c r="E19" s="111"/>
      <c r="F19" s="51"/>
      <c r="G19" s="51"/>
      <c r="H19" s="51"/>
      <c r="I19" s="51"/>
      <c r="J19" s="51"/>
      <c r="K19" s="51"/>
    </row>
    <row r="20" spans="1:11" s="112" customFormat="1" ht="15">
      <c r="A20" s="100"/>
      <c r="B20" s="122" t="s">
        <v>389</v>
      </c>
      <c r="C20" s="111"/>
      <c r="D20" s="111"/>
      <c r="E20" s="111"/>
      <c r="F20" s="51"/>
      <c r="G20" s="51"/>
      <c r="H20" s="51"/>
      <c r="I20" s="51"/>
      <c r="J20" s="51"/>
      <c r="K20" s="51"/>
    </row>
    <row r="21" spans="1:11" s="112" customFormat="1">
      <c r="A21" s="121" t="s">
        <v>15</v>
      </c>
      <c r="B21" s="125" t="str">
        <f>'T3.1'!$A$1</f>
        <v xml:space="preserve">Reisen mit Übernachtungen </v>
      </c>
      <c r="C21" s="111"/>
      <c r="D21" s="111"/>
      <c r="E21" s="111"/>
      <c r="F21" s="51"/>
      <c r="G21" s="51"/>
      <c r="H21" s="51"/>
      <c r="I21" s="51"/>
      <c r="J21" s="51"/>
      <c r="K21" s="51"/>
    </row>
    <row r="22" spans="1:11" s="112" customFormat="1">
      <c r="A22" s="121" t="s">
        <v>16</v>
      </c>
      <c r="B22" s="125" t="str">
        <f>'T3.2'!$A$1</f>
        <v xml:space="preserve">Tagesreisen </v>
      </c>
      <c r="C22" s="111"/>
      <c r="D22" s="111"/>
      <c r="E22" s="111"/>
      <c r="F22" s="51"/>
      <c r="G22" s="51"/>
      <c r="H22" s="51"/>
      <c r="I22" s="51"/>
      <c r="J22" s="51"/>
      <c r="K22" s="51"/>
    </row>
    <row r="23" spans="1:11" s="112" customFormat="1" ht="15">
      <c r="A23" s="100"/>
      <c r="B23" s="122" t="s">
        <v>248</v>
      </c>
      <c r="C23" s="111"/>
      <c r="D23" s="111"/>
      <c r="E23" s="111"/>
      <c r="F23" s="51"/>
      <c r="G23" s="51"/>
      <c r="H23" s="51"/>
      <c r="I23" s="51"/>
      <c r="J23" s="51"/>
      <c r="K23" s="51"/>
    </row>
    <row r="24" spans="1:11" s="112" customFormat="1">
      <c r="A24" s="121" t="s">
        <v>17</v>
      </c>
      <c r="B24" s="125" t="str">
        <f>'T4.1'!$A$1</f>
        <v xml:space="preserve">Touristische Bruttowertschöpfung </v>
      </c>
      <c r="C24" s="111"/>
      <c r="D24" s="111"/>
      <c r="E24" s="111"/>
      <c r="F24" s="51"/>
      <c r="G24" s="51"/>
      <c r="H24" s="51"/>
      <c r="I24" s="51"/>
      <c r="J24" s="51"/>
      <c r="K24" s="51"/>
    </row>
    <row r="25" spans="1:11" s="112" customFormat="1">
      <c r="A25" s="121" t="s">
        <v>18</v>
      </c>
      <c r="B25" s="336" t="str">
        <f>'T4.2'!$A$1</f>
        <v>Touristische Ausgaben</v>
      </c>
      <c r="C25" s="111"/>
      <c r="D25" s="111"/>
      <c r="E25" s="111"/>
      <c r="F25" s="51"/>
      <c r="G25" s="51"/>
      <c r="H25" s="51"/>
      <c r="I25" s="51"/>
      <c r="J25" s="51"/>
      <c r="K25" s="51"/>
    </row>
    <row r="26" spans="1:11" s="112" customFormat="1">
      <c r="A26" s="121" t="s">
        <v>19</v>
      </c>
      <c r="B26" s="125" t="str">
        <f>'T4.3'!$A$1</f>
        <v>Touristische Beschäftigung</v>
      </c>
      <c r="C26" s="111"/>
      <c r="D26" s="111"/>
      <c r="E26" s="111"/>
      <c r="F26" s="51"/>
      <c r="G26" s="51"/>
      <c r="H26" s="51"/>
      <c r="I26" s="51"/>
      <c r="J26" s="51"/>
      <c r="K26" s="51"/>
    </row>
    <row r="27" spans="1:11" s="112" customFormat="1" ht="15">
      <c r="A27" s="100"/>
      <c r="B27" s="122"/>
      <c r="C27" s="111"/>
      <c r="D27" s="111"/>
      <c r="E27" s="111"/>
      <c r="F27" s="51"/>
      <c r="G27" s="51"/>
      <c r="H27" s="51"/>
      <c r="I27" s="51"/>
      <c r="J27" s="51"/>
      <c r="K27" s="51"/>
    </row>
    <row r="28" spans="1:11" s="112" customFormat="1">
      <c r="A28" s="96"/>
      <c r="B28" s="125"/>
      <c r="C28" s="111"/>
      <c r="D28" s="111"/>
      <c r="E28" s="111"/>
      <c r="F28" s="51"/>
      <c r="G28" s="51"/>
      <c r="H28" s="51"/>
      <c r="I28" s="51"/>
      <c r="J28" s="51"/>
      <c r="K28" s="51"/>
    </row>
    <row r="29" spans="1:11" s="112" customFormat="1">
      <c r="A29" s="96"/>
      <c r="B29" s="125"/>
      <c r="C29" s="111"/>
      <c r="D29" s="111"/>
      <c r="E29" s="111"/>
      <c r="F29" s="51"/>
      <c r="G29" s="51"/>
      <c r="H29" s="51"/>
      <c r="I29" s="51"/>
      <c r="J29" s="51"/>
      <c r="K29" s="51"/>
    </row>
    <row r="30" spans="1:11" s="112" customFormat="1">
      <c r="A30" s="96"/>
      <c r="B30" s="125"/>
      <c r="C30" s="111"/>
      <c r="D30" s="111"/>
      <c r="E30" s="111"/>
      <c r="F30" s="51"/>
      <c r="G30" s="51"/>
      <c r="H30" s="51"/>
      <c r="I30" s="51"/>
      <c r="J30" s="51"/>
      <c r="K30" s="51"/>
    </row>
    <row r="31" spans="1:11" s="112" customFormat="1">
      <c r="A31" s="96"/>
      <c r="B31" s="125"/>
      <c r="C31" s="111"/>
      <c r="D31" s="111"/>
      <c r="E31" s="111"/>
      <c r="F31" s="51"/>
      <c r="G31" s="51"/>
      <c r="H31" s="51"/>
      <c r="I31" s="51"/>
      <c r="J31" s="51"/>
      <c r="K31" s="51"/>
    </row>
    <row r="32" spans="1:11">
      <c r="A32" s="96"/>
      <c r="B32" s="125"/>
      <c r="C32" s="111"/>
      <c r="D32" s="111"/>
      <c r="E32" s="111"/>
      <c r="F32" s="51"/>
      <c r="G32" s="51"/>
      <c r="H32" s="51"/>
      <c r="I32" s="51"/>
      <c r="J32" s="51"/>
      <c r="K32" s="51"/>
    </row>
    <row r="33" spans="1:11">
      <c r="A33" s="96"/>
      <c r="B33" s="125"/>
      <c r="C33" s="111"/>
      <c r="D33" s="111"/>
      <c r="E33" s="111"/>
      <c r="F33" s="51"/>
      <c r="G33" s="51"/>
      <c r="H33" s="51"/>
      <c r="I33" s="51"/>
      <c r="J33" s="51"/>
      <c r="K33" s="51"/>
    </row>
    <row r="34" spans="1:11">
      <c r="A34" s="111"/>
      <c r="B34" s="51"/>
      <c r="C34" s="51"/>
      <c r="D34" s="51"/>
      <c r="E34" s="51"/>
      <c r="F34" s="51"/>
      <c r="G34" s="51"/>
      <c r="H34" s="51"/>
      <c r="I34" s="51"/>
      <c r="J34" s="51"/>
      <c r="K34" s="51"/>
    </row>
    <row r="35" spans="1:11">
      <c r="A35" s="111"/>
      <c r="B35" s="51"/>
      <c r="C35" s="51"/>
      <c r="D35" s="51"/>
      <c r="E35" s="51"/>
      <c r="F35" s="51"/>
      <c r="G35" s="51"/>
      <c r="H35" s="51"/>
      <c r="I35" s="51"/>
      <c r="J35" s="51"/>
      <c r="K35" s="51"/>
    </row>
    <row r="36" spans="1:11">
      <c r="A36" s="111"/>
      <c r="B36" s="51"/>
      <c r="C36" s="51"/>
      <c r="D36" s="51"/>
      <c r="E36" s="51"/>
      <c r="F36" s="51"/>
      <c r="G36" s="51"/>
      <c r="H36" s="51"/>
      <c r="I36" s="51"/>
      <c r="J36" s="51"/>
      <c r="K36" s="51"/>
    </row>
    <row r="37" spans="1:11">
      <c r="A37" s="111"/>
      <c r="B37" s="51"/>
      <c r="C37" s="51"/>
      <c r="D37" s="51"/>
      <c r="E37" s="51"/>
      <c r="F37" s="51"/>
      <c r="G37" s="51"/>
      <c r="H37" s="51"/>
      <c r="I37" s="51"/>
      <c r="J37" s="51"/>
      <c r="K37" s="51"/>
    </row>
    <row r="38" spans="1:11">
      <c r="A38" s="111"/>
      <c r="B38" s="51"/>
      <c r="C38" s="51"/>
      <c r="D38" s="51"/>
      <c r="E38" s="51"/>
      <c r="F38" s="51"/>
      <c r="G38" s="51"/>
      <c r="H38" s="51"/>
      <c r="I38" s="51"/>
      <c r="J38" s="51"/>
      <c r="K38" s="51"/>
    </row>
    <row r="39" spans="1:11">
      <c r="A39" s="111"/>
      <c r="B39" s="51"/>
      <c r="C39" s="51"/>
      <c r="D39" s="51"/>
      <c r="E39" s="51"/>
      <c r="F39" s="51"/>
      <c r="G39" s="51"/>
      <c r="H39" s="51"/>
      <c r="I39" s="51"/>
      <c r="J39" s="51"/>
      <c r="K39" s="51"/>
    </row>
    <row r="40" spans="1:11">
      <c r="A40" s="111"/>
      <c r="B40" s="51"/>
      <c r="C40" s="51"/>
      <c r="D40" s="51"/>
      <c r="E40" s="51"/>
      <c r="F40" s="51"/>
      <c r="G40" s="51"/>
      <c r="H40" s="51"/>
      <c r="I40" s="51"/>
      <c r="J40" s="51"/>
      <c r="K40" s="51"/>
    </row>
    <row r="41" spans="1:11">
      <c r="A41" s="111"/>
      <c r="B41" s="51"/>
      <c r="C41" s="51"/>
      <c r="D41" s="51"/>
      <c r="E41" s="51"/>
      <c r="F41" s="51"/>
      <c r="G41" s="51"/>
      <c r="H41" s="51"/>
      <c r="I41" s="51"/>
      <c r="J41" s="51"/>
      <c r="K41" s="51"/>
    </row>
    <row r="42" spans="1:11">
      <c r="A42" s="111"/>
      <c r="B42" s="51"/>
      <c r="C42" s="51"/>
      <c r="D42" s="51"/>
      <c r="E42" s="51"/>
      <c r="F42" s="51"/>
      <c r="G42" s="51"/>
      <c r="H42" s="51"/>
      <c r="I42" s="51"/>
      <c r="J42" s="51"/>
      <c r="K42" s="51"/>
    </row>
    <row r="43" spans="1:11">
      <c r="A43" s="111"/>
      <c r="B43" s="51"/>
      <c r="C43" s="51"/>
      <c r="D43" s="51"/>
      <c r="E43" s="51"/>
      <c r="F43" s="51"/>
      <c r="G43" s="51"/>
      <c r="H43" s="51"/>
      <c r="I43" s="51"/>
      <c r="J43" s="51"/>
      <c r="K43" s="51"/>
    </row>
    <row r="44" spans="1:11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</row>
    <row r="45" spans="1:11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</row>
    <row r="46" spans="1:11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</row>
    <row r="47" spans="1:11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</row>
    <row r="48" spans="1:11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</row>
  </sheetData>
  <hyperlinks>
    <hyperlink ref="B4" location="T2.1.1!A1" display="T2.1.1!A1" xr:uid="{00000000-0004-0000-0000-000000000000}"/>
    <hyperlink ref="B5" location="T2.1.2!A1" display="T2.1.2!A1" xr:uid="{00000000-0004-0000-0000-000001000000}"/>
    <hyperlink ref="B6" location="T2.1.3!A1" display="T2.1.3!A1" xr:uid="{00000000-0004-0000-0000-000002000000}"/>
    <hyperlink ref="B7" location="T2.1.4!A1" display="T2.1.4!A1" xr:uid="{00000000-0004-0000-0000-000003000000}"/>
    <hyperlink ref="B8" location="T2.2.1!A1" display="T2.2.1!A1" xr:uid="{00000000-0004-0000-0000-000004000000}"/>
    <hyperlink ref="B9" location="T2.2.2!A1" display="T2.2.2!A1" xr:uid="{00000000-0004-0000-0000-000005000000}"/>
    <hyperlink ref="B16" location="T2.3.1!A1" display="T2.3.1!A1" xr:uid="{00000000-0004-0000-0000-000006000000}"/>
    <hyperlink ref="B17" location="T2.3.2.1!A1" display="T2.3.2.1!A1" xr:uid="{00000000-0004-0000-0000-000007000000}"/>
    <hyperlink ref="B18" location="T2.3.2.2!A1" display="T2.3.2.2!A1" xr:uid="{00000000-0004-0000-0000-000008000000}"/>
    <hyperlink ref="B21" location="T3.1!A1" display="T3.1!A1" xr:uid="{00000000-0004-0000-0000-00000C000000}"/>
    <hyperlink ref="B22" location="T3.2!A1" display="T3.2!A1" xr:uid="{00000000-0004-0000-0000-00000D000000}"/>
    <hyperlink ref="B24" location="T4.1!A1" display="T4.1!A1" xr:uid="{00000000-0004-0000-0000-00000E000000}"/>
    <hyperlink ref="B26" location="T4.3!A1" display="T4.3!A1" xr:uid="{00000000-0004-0000-0000-00000F000000}"/>
    <hyperlink ref="B10" location="T.2.2.3!A1" display="Logiernächte in der Hotellerie 2015-2024" xr:uid="{00000000-0004-0000-0000-000018000000}"/>
    <hyperlink ref="B12" location="T2.2.5!A1" display="T2.2.5!A1" xr:uid="{00000000-0004-0000-0000-000019000000}"/>
    <hyperlink ref="B13" location="T2.2.6!A1" display="T2.2.6!A1" xr:uid="{00000000-0004-0000-0000-00001A000000}"/>
    <hyperlink ref="B14" location="T2.2.7!A1" display="T2.2.7!A1" xr:uid="{00000000-0004-0000-0000-00001C000000}"/>
    <hyperlink ref="B15" location="T2.2.8!A1" display="T2.2.8!A1" xr:uid="{00000000-0004-0000-0000-00001D000000}"/>
    <hyperlink ref="B25" location="T4.2!A1" display="T4.2!A1" xr:uid="{00000000-0004-0000-0000-00001E000000}"/>
    <hyperlink ref="B19" location="T2.3.3!A1" display="Entwicklung der Logiernächte in der Parahotellerie nach Land, 2023 – 2024" xr:uid="{3C86AF6B-2995-46A1-A34F-2DC62794134D}"/>
    <hyperlink ref="B11" location="T.2.2.4!A1" display="Entwicklung der Logiernächte der inländischen und ausländischen Gäste in der Hotellerie, 2015-2024" xr:uid="{A593A15C-983A-4116-9CB0-C13E745507C8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76"/>
  <sheetViews>
    <sheetView showGridLines="0" zoomScaleNormal="100" workbookViewId="0"/>
  </sheetViews>
  <sheetFormatPr baseColWidth="10" defaultColWidth="11.42578125" defaultRowHeight="12.75"/>
  <cols>
    <col min="1" max="1" width="22" style="4" customWidth="1"/>
    <col min="2" max="21" width="12.7109375" style="4" customWidth="1"/>
    <col min="22" max="22" width="13.7109375" style="4" customWidth="1"/>
    <col min="23" max="23" width="11.42578125" style="4"/>
    <col min="24" max="24" width="10.42578125" style="4" customWidth="1"/>
    <col min="25" max="25" width="13.5703125" style="4" bestFit="1" customWidth="1"/>
    <col min="26" max="16384" width="11.42578125" style="4"/>
  </cols>
  <sheetData>
    <row r="1" spans="1:23" s="44" customFormat="1" ht="12.75" customHeight="1">
      <c r="A1" s="337" t="s">
        <v>350</v>
      </c>
      <c r="T1" s="82" t="s">
        <v>387</v>
      </c>
    </row>
    <row r="2" spans="1:23" s="89" customFormat="1" ht="12.75" customHeight="1">
      <c r="S2" s="90"/>
    </row>
    <row r="3" spans="1:23" s="3" customFormat="1" ht="11.25">
      <c r="A3" s="694"/>
      <c r="B3" s="692" t="s">
        <v>32</v>
      </c>
      <c r="C3" s="692"/>
      <c r="D3" s="692"/>
      <c r="E3" s="692"/>
      <c r="F3" s="692"/>
      <c r="G3" s="692"/>
      <c r="H3" s="692"/>
      <c r="I3" s="692"/>
      <c r="J3" s="692"/>
      <c r="K3" s="692"/>
      <c r="L3" s="692" t="s">
        <v>99</v>
      </c>
      <c r="M3" s="692"/>
      <c r="N3" s="692"/>
      <c r="O3" s="692"/>
      <c r="P3" s="692"/>
      <c r="Q3" s="692"/>
      <c r="R3" s="692"/>
      <c r="S3" s="692"/>
      <c r="T3" s="693"/>
      <c r="U3" s="29"/>
      <c r="V3" s="29"/>
    </row>
    <row r="4" spans="1:23" s="3" customFormat="1" ht="11.25">
      <c r="A4" s="695"/>
      <c r="B4" s="411">
        <v>2015</v>
      </c>
      <c r="C4" s="411">
        <v>2016</v>
      </c>
      <c r="D4" s="411">
        <v>2017</v>
      </c>
      <c r="E4" s="411">
        <v>2018</v>
      </c>
      <c r="F4" s="411">
        <v>2019</v>
      </c>
      <c r="G4" s="411">
        <v>2020</v>
      </c>
      <c r="H4" s="411">
        <v>2021</v>
      </c>
      <c r="I4" s="411">
        <v>2022</v>
      </c>
      <c r="J4" s="411">
        <v>2023</v>
      </c>
      <c r="K4" s="411">
        <v>2024</v>
      </c>
      <c r="L4" s="578" t="s">
        <v>2</v>
      </c>
      <c r="M4" s="578" t="s">
        <v>1</v>
      </c>
      <c r="N4" s="578" t="s">
        <v>3</v>
      </c>
      <c r="O4" s="578" t="s">
        <v>268</v>
      </c>
      <c r="P4" s="579" t="s">
        <v>273</v>
      </c>
      <c r="Q4" s="578" t="s">
        <v>288</v>
      </c>
      <c r="R4" s="579" t="s">
        <v>300</v>
      </c>
      <c r="S4" s="579" t="s">
        <v>320</v>
      </c>
      <c r="T4" s="579" t="s">
        <v>352</v>
      </c>
    </row>
    <row r="5" spans="1:23" s="3" customFormat="1" ht="11.25">
      <c r="A5" s="207" t="s">
        <v>0</v>
      </c>
      <c r="B5" s="509">
        <v>35628476</v>
      </c>
      <c r="C5" s="509">
        <v>35532576</v>
      </c>
      <c r="D5" s="509">
        <v>37392740</v>
      </c>
      <c r="E5" s="509">
        <v>38806777</v>
      </c>
      <c r="F5" s="509">
        <v>39562039</v>
      </c>
      <c r="G5" s="509">
        <v>23730738</v>
      </c>
      <c r="H5" s="510">
        <v>29558849</v>
      </c>
      <c r="I5" s="510">
        <v>38241145</v>
      </c>
      <c r="J5" s="510">
        <v>41759083</v>
      </c>
      <c r="K5" s="510">
        <v>42830588</v>
      </c>
      <c r="L5" s="580">
        <f>((C5-B5)/B5)*100</f>
        <v>-0.26916671933988978</v>
      </c>
      <c r="M5" s="580">
        <f>((D5-C5)/C5)*100</f>
        <v>5.2350946916992447</v>
      </c>
      <c r="N5" s="580">
        <f t="shared" ref="L5:T20" si="0">((E5-D5)/D5)*100</f>
        <v>3.7815816653179199</v>
      </c>
      <c r="O5" s="580">
        <f t="shared" si="0"/>
        <v>1.9462116114409604</v>
      </c>
      <c r="P5" s="580">
        <f t="shared" si="0"/>
        <v>-40.016392987226972</v>
      </c>
      <c r="Q5" s="580">
        <f t="shared" si="0"/>
        <v>24.559333131569698</v>
      </c>
      <c r="R5" s="580">
        <f t="shared" si="0"/>
        <v>29.372916381148674</v>
      </c>
      <c r="S5" s="580">
        <f t="shared" si="0"/>
        <v>9.1993532097430659</v>
      </c>
      <c r="T5" s="580">
        <f t="shared" si="0"/>
        <v>2.5659208081748348</v>
      </c>
    </row>
    <row r="6" spans="1:23" s="46" customFormat="1" ht="11.25">
      <c r="A6" s="91" t="s">
        <v>23</v>
      </c>
      <c r="B6" s="410">
        <v>16052181</v>
      </c>
      <c r="C6" s="410">
        <v>16244561</v>
      </c>
      <c r="D6" s="410">
        <v>16919875</v>
      </c>
      <c r="E6" s="410">
        <v>17413041</v>
      </c>
      <c r="F6" s="410">
        <v>17922428</v>
      </c>
      <c r="G6" s="410">
        <v>16389391</v>
      </c>
      <c r="H6" s="395">
        <v>20960665</v>
      </c>
      <c r="I6" s="395">
        <v>21062223</v>
      </c>
      <c r="J6" s="395">
        <v>20838141</v>
      </c>
      <c r="K6" s="395">
        <v>20850584</v>
      </c>
      <c r="L6" s="377">
        <f t="shared" si="0"/>
        <v>1.1984664264625473</v>
      </c>
      <c r="M6" s="377">
        <f t="shared" si="0"/>
        <v>4.1571698982816461</v>
      </c>
      <c r="N6" s="377">
        <f t="shared" si="0"/>
        <v>2.9147142044489103</v>
      </c>
      <c r="O6" s="377">
        <f t="shared" si="0"/>
        <v>2.9253190180853537</v>
      </c>
      <c r="P6" s="377">
        <f t="shared" si="0"/>
        <v>-8.5537350184919152</v>
      </c>
      <c r="Q6" s="377">
        <f t="shared" si="0"/>
        <v>27.89166479706293</v>
      </c>
      <c r="R6" s="377">
        <f t="shared" si="0"/>
        <v>0.48451707042691633</v>
      </c>
      <c r="S6" s="377">
        <f t="shared" si="0"/>
        <v>-1.0639047929556154</v>
      </c>
      <c r="T6" s="377">
        <f t="shared" si="0"/>
        <v>5.9712620238052905E-2</v>
      </c>
    </row>
    <row r="7" spans="1:23" s="46" customFormat="1" ht="11.25">
      <c r="A7" s="91" t="s">
        <v>24</v>
      </c>
      <c r="B7" s="410">
        <v>19576295</v>
      </c>
      <c r="C7" s="410">
        <v>19288015</v>
      </c>
      <c r="D7" s="410">
        <v>20472865</v>
      </c>
      <c r="E7" s="410">
        <v>21393736</v>
      </c>
      <c r="F7" s="410">
        <v>21639611</v>
      </c>
      <c r="G7" s="410">
        <v>7341347</v>
      </c>
      <c r="H7" s="395">
        <v>8598184</v>
      </c>
      <c r="I7" s="395">
        <v>17178922</v>
      </c>
      <c r="J7" s="395">
        <v>20920942</v>
      </c>
      <c r="K7" s="395">
        <v>21980004</v>
      </c>
      <c r="L7" s="377">
        <f t="shared" si="0"/>
        <v>-1.4725973428577777</v>
      </c>
      <c r="M7" s="377">
        <f t="shared" si="0"/>
        <v>6.1429338374114701</v>
      </c>
      <c r="N7" s="377">
        <f t="shared" si="0"/>
        <v>4.4980074845411231</v>
      </c>
      <c r="O7" s="377">
        <f t="shared" si="0"/>
        <v>1.1492850056670794</v>
      </c>
      <c r="P7" s="377">
        <f t="shared" si="0"/>
        <v>-66.074496440809412</v>
      </c>
      <c r="Q7" s="377">
        <f t="shared" si="0"/>
        <v>17.119978118457009</v>
      </c>
      <c r="R7" s="377">
        <f t="shared" si="0"/>
        <v>99.797096689254388</v>
      </c>
      <c r="S7" s="377">
        <f t="shared" si="0"/>
        <v>21.782624078507371</v>
      </c>
      <c r="T7" s="377">
        <f t="shared" si="0"/>
        <v>5.0622099138748151</v>
      </c>
    </row>
    <row r="8" spans="1:23" s="46" customFormat="1" ht="11.25">
      <c r="A8" s="99" t="s">
        <v>29</v>
      </c>
      <c r="B8" s="123">
        <v>11788182</v>
      </c>
      <c r="C8" s="123">
        <v>11616532</v>
      </c>
      <c r="D8" s="123">
        <v>11871346</v>
      </c>
      <c r="E8" s="123">
        <v>12264511</v>
      </c>
      <c r="F8" s="123">
        <v>12238454</v>
      </c>
      <c r="G8" s="123">
        <v>6028024</v>
      </c>
      <c r="H8" s="412">
        <v>6855827</v>
      </c>
      <c r="I8" s="412">
        <v>11077642</v>
      </c>
      <c r="J8" s="412">
        <v>12069134</v>
      </c>
      <c r="K8" s="412">
        <v>12237978</v>
      </c>
      <c r="L8" s="413">
        <f t="shared" si="0"/>
        <v>-1.4561193575056781</v>
      </c>
      <c r="M8" s="413">
        <f t="shared" si="0"/>
        <v>2.1935462322145716</v>
      </c>
      <c r="N8" s="413">
        <f t="shared" si="0"/>
        <v>3.3118822414914026</v>
      </c>
      <c r="O8" s="413">
        <f t="shared" si="0"/>
        <v>-0.2124585317751356</v>
      </c>
      <c r="P8" s="413">
        <f t="shared" si="0"/>
        <v>-50.745216675243455</v>
      </c>
      <c r="Q8" s="413">
        <f t="shared" si="0"/>
        <v>13.732576379921513</v>
      </c>
      <c r="R8" s="413">
        <f t="shared" si="0"/>
        <v>61.579952352940062</v>
      </c>
      <c r="S8" s="413">
        <f t="shared" si="0"/>
        <v>8.9503885393660489</v>
      </c>
      <c r="T8" s="413">
        <f t="shared" si="0"/>
        <v>1.3989736131855028</v>
      </c>
    </row>
    <row r="9" spans="1:23" s="3" customFormat="1" ht="11.25">
      <c r="A9" s="98" t="s">
        <v>48</v>
      </c>
      <c r="B9" s="414">
        <v>3853180</v>
      </c>
      <c r="C9" s="414">
        <v>3703753</v>
      </c>
      <c r="D9" s="414">
        <v>3745134</v>
      </c>
      <c r="E9" s="414">
        <v>3891896</v>
      </c>
      <c r="F9" s="414">
        <v>3925653</v>
      </c>
      <c r="G9" s="414">
        <v>2227431</v>
      </c>
      <c r="H9" s="414">
        <v>2595965</v>
      </c>
      <c r="I9" s="414">
        <v>3617513</v>
      </c>
      <c r="J9" s="414">
        <v>3769041</v>
      </c>
      <c r="K9" s="414">
        <v>3789117</v>
      </c>
      <c r="L9" s="415">
        <f t="shared" si="0"/>
        <v>-3.8780176373800344</v>
      </c>
      <c r="M9" s="415">
        <f t="shared" si="0"/>
        <v>1.1172721291079615</v>
      </c>
      <c r="N9" s="415">
        <f t="shared" si="0"/>
        <v>3.9187382881360184</v>
      </c>
      <c r="O9" s="415">
        <f t="shared" si="0"/>
        <v>0.86736644555764075</v>
      </c>
      <c r="P9" s="415">
        <f t="shared" si="0"/>
        <v>-43.259605472006825</v>
      </c>
      <c r="Q9" s="415">
        <f t="shared" si="0"/>
        <v>16.545248764159247</v>
      </c>
      <c r="R9" s="415">
        <f t="shared" si="0"/>
        <v>39.351378003940731</v>
      </c>
      <c r="S9" s="415">
        <f t="shared" si="0"/>
        <v>4.1887340833329416</v>
      </c>
      <c r="T9" s="415">
        <f t="shared" si="0"/>
        <v>0.53265538899682974</v>
      </c>
    </row>
    <row r="10" spans="1:23" s="3" customFormat="1" ht="11.25">
      <c r="A10" s="98" t="s">
        <v>100</v>
      </c>
      <c r="B10" s="414">
        <v>1640457</v>
      </c>
      <c r="C10" s="414">
        <v>1633232</v>
      </c>
      <c r="D10" s="414">
        <v>1615669</v>
      </c>
      <c r="E10" s="414">
        <v>1652318</v>
      </c>
      <c r="F10" s="414">
        <v>1641429</v>
      </c>
      <c r="G10" s="414">
        <v>523395</v>
      </c>
      <c r="H10" s="414">
        <v>333874</v>
      </c>
      <c r="I10" s="414">
        <v>1365201</v>
      </c>
      <c r="J10" s="414">
        <v>1686915</v>
      </c>
      <c r="K10" s="414">
        <v>1617789</v>
      </c>
      <c r="L10" s="415">
        <f t="shared" si="0"/>
        <v>-0.44042605200867813</v>
      </c>
      <c r="M10" s="415">
        <f t="shared" si="0"/>
        <v>-1.0753524300283119</v>
      </c>
      <c r="N10" s="415">
        <f t="shared" si="0"/>
        <v>2.268348281733449</v>
      </c>
      <c r="O10" s="415">
        <f t="shared" si="0"/>
        <v>-0.65901357971044316</v>
      </c>
      <c r="P10" s="415">
        <f t="shared" si="0"/>
        <v>-68.113454800664542</v>
      </c>
      <c r="Q10" s="415">
        <f t="shared" si="0"/>
        <v>-36.209937045634746</v>
      </c>
      <c r="R10" s="415">
        <f t="shared" si="0"/>
        <v>308.89706895415634</v>
      </c>
      <c r="S10" s="415">
        <f t="shared" si="0"/>
        <v>23.565321150511902</v>
      </c>
      <c r="T10" s="415">
        <f t="shared" si="0"/>
        <v>-4.0977761179431091</v>
      </c>
    </row>
    <row r="11" spans="1:23" s="3" customFormat="1" ht="11.25">
      <c r="A11" s="98" t="s">
        <v>101</v>
      </c>
      <c r="B11" s="414">
        <v>1254447</v>
      </c>
      <c r="C11" s="414">
        <v>1244607</v>
      </c>
      <c r="D11" s="414">
        <v>1244402</v>
      </c>
      <c r="E11" s="414">
        <v>1285857</v>
      </c>
      <c r="F11" s="414">
        <v>1277105</v>
      </c>
      <c r="G11" s="414">
        <v>795627</v>
      </c>
      <c r="H11" s="414">
        <v>989005</v>
      </c>
      <c r="I11" s="414">
        <v>1312309</v>
      </c>
      <c r="J11" s="414">
        <v>1398284</v>
      </c>
      <c r="K11" s="414">
        <v>1483258</v>
      </c>
      <c r="L11" s="415">
        <f t="shared" si="0"/>
        <v>-0.78440938517131464</v>
      </c>
      <c r="M11" s="415">
        <f t="shared" si="0"/>
        <v>-1.6471062753142154E-2</v>
      </c>
      <c r="N11" s="415">
        <f t="shared" si="0"/>
        <v>3.3313189789151738</v>
      </c>
      <c r="O11" s="415">
        <f t="shared" si="0"/>
        <v>-0.68063556056388852</v>
      </c>
      <c r="P11" s="415">
        <f t="shared" si="0"/>
        <v>-37.700737214246281</v>
      </c>
      <c r="Q11" s="415">
        <f t="shared" si="0"/>
        <v>24.305107795487082</v>
      </c>
      <c r="R11" s="415">
        <f t="shared" si="0"/>
        <v>32.689824621715765</v>
      </c>
      <c r="S11" s="415">
        <f t="shared" si="0"/>
        <v>6.5514295794664212</v>
      </c>
      <c r="T11" s="415">
        <f t="shared" si="0"/>
        <v>6.0770201189457937</v>
      </c>
    </row>
    <row r="12" spans="1:23" s="3" customFormat="1" ht="11.25">
      <c r="A12" s="98" t="s">
        <v>102</v>
      </c>
      <c r="B12" s="414">
        <v>936913</v>
      </c>
      <c r="C12" s="414">
        <v>919827</v>
      </c>
      <c r="D12" s="414">
        <v>927346</v>
      </c>
      <c r="E12" s="414">
        <v>919812</v>
      </c>
      <c r="F12" s="414">
        <v>887679</v>
      </c>
      <c r="G12" s="414">
        <v>446533</v>
      </c>
      <c r="H12" s="414">
        <v>545988</v>
      </c>
      <c r="I12" s="414">
        <v>816394</v>
      </c>
      <c r="J12" s="414">
        <v>878196</v>
      </c>
      <c r="K12" s="414">
        <v>876654</v>
      </c>
      <c r="L12" s="415">
        <f>((C12-B12)/B12)*100</f>
        <v>-1.8236485137894343</v>
      </c>
      <c r="M12" s="415">
        <f t="shared" si="0"/>
        <v>0.81743632226494756</v>
      </c>
      <c r="N12" s="415">
        <f t="shared" si="0"/>
        <v>-0.81242599849462882</v>
      </c>
      <c r="O12" s="415">
        <f t="shared" si="0"/>
        <v>-3.4934312663892184</v>
      </c>
      <c r="P12" s="415">
        <f t="shared" si="0"/>
        <v>-49.696568241447643</v>
      </c>
      <c r="Q12" s="415">
        <f t="shared" si="0"/>
        <v>22.27270996768436</v>
      </c>
      <c r="R12" s="415">
        <f t="shared" si="0"/>
        <v>49.525996908356959</v>
      </c>
      <c r="S12" s="415">
        <f t="shared" si="0"/>
        <v>7.5701193296374054</v>
      </c>
      <c r="T12" s="415">
        <f t="shared" si="0"/>
        <v>-0.17558722654168318</v>
      </c>
    </row>
    <row r="13" spans="1:23" s="3" customFormat="1" ht="11.25">
      <c r="A13" s="98" t="s">
        <v>103</v>
      </c>
      <c r="B13" s="414">
        <v>583831</v>
      </c>
      <c r="C13" s="414">
        <v>584359</v>
      </c>
      <c r="D13" s="414">
        <v>605835</v>
      </c>
      <c r="E13" s="414">
        <v>632963</v>
      </c>
      <c r="F13" s="414">
        <v>648054</v>
      </c>
      <c r="G13" s="414">
        <v>387771</v>
      </c>
      <c r="H13" s="414">
        <v>397070</v>
      </c>
      <c r="I13" s="414">
        <v>710956</v>
      </c>
      <c r="J13" s="414">
        <v>704297</v>
      </c>
      <c r="K13" s="414">
        <v>717685</v>
      </c>
      <c r="L13" s="415">
        <f t="shared" si="0"/>
        <v>9.0437129922871506E-2</v>
      </c>
      <c r="M13" s="415">
        <f t="shared" si="0"/>
        <v>3.6751380572558991</v>
      </c>
      <c r="N13" s="415">
        <f t="shared" si="0"/>
        <v>4.4777868561572047</v>
      </c>
      <c r="O13" s="415">
        <f t="shared" si="0"/>
        <v>2.3841835936697722</v>
      </c>
      <c r="P13" s="415">
        <f t="shared" si="0"/>
        <v>-40.163782647742316</v>
      </c>
      <c r="Q13" s="415">
        <f t="shared" si="0"/>
        <v>2.3980648372364102</v>
      </c>
      <c r="R13" s="415">
        <f t="shared" si="0"/>
        <v>79.050545243911657</v>
      </c>
      <c r="S13" s="415">
        <f t="shared" si="0"/>
        <v>-0.93662617658476754</v>
      </c>
      <c r="T13" s="415">
        <f t="shared" si="0"/>
        <v>1.9009026021692552</v>
      </c>
    </row>
    <row r="14" spans="1:23" s="3" customFormat="1">
      <c r="A14" s="98" t="s">
        <v>104</v>
      </c>
      <c r="B14" s="414">
        <v>3519354</v>
      </c>
      <c r="C14" s="414">
        <v>3530754</v>
      </c>
      <c r="D14" s="414">
        <v>3732960</v>
      </c>
      <c r="E14" s="414">
        <v>3881665</v>
      </c>
      <c r="F14" s="414">
        <v>3858534</v>
      </c>
      <c r="G14" s="414">
        <v>1647267</v>
      </c>
      <c r="H14" s="414">
        <v>1993925</v>
      </c>
      <c r="I14" s="414">
        <v>3255269</v>
      </c>
      <c r="J14" s="414">
        <v>3632401</v>
      </c>
      <c r="K14" s="414">
        <v>3753475</v>
      </c>
      <c r="L14" s="415">
        <f t="shared" si="0"/>
        <v>0.32392308361136729</v>
      </c>
      <c r="M14" s="415">
        <f t="shared" si="0"/>
        <v>5.726992024932918</v>
      </c>
      <c r="N14" s="415">
        <f t="shared" si="0"/>
        <v>3.9835679996571089</v>
      </c>
      <c r="O14" s="415">
        <f t="shared" si="0"/>
        <v>-0.59590407724520278</v>
      </c>
      <c r="P14" s="415">
        <f t="shared" si="0"/>
        <v>-57.308475187726735</v>
      </c>
      <c r="Q14" s="415">
        <f t="shared" si="0"/>
        <v>21.044432991130158</v>
      </c>
      <c r="R14" s="415">
        <f t="shared" si="0"/>
        <v>63.259350276464765</v>
      </c>
      <c r="S14" s="415">
        <f t="shared" si="0"/>
        <v>11.585279127469956</v>
      </c>
      <c r="T14" s="415">
        <f t="shared" si="0"/>
        <v>3.3331672356658864</v>
      </c>
      <c r="U14" s="13"/>
      <c r="V14" s="13"/>
      <c r="W14" s="13"/>
    </row>
    <row r="15" spans="1:23" s="46" customFormat="1" ht="11.25">
      <c r="A15" s="100" t="s">
        <v>30</v>
      </c>
      <c r="B15" s="123">
        <v>4741090</v>
      </c>
      <c r="C15" s="123">
        <v>4581444</v>
      </c>
      <c r="D15" s="123">
        <v>5169870</v>
      </c>
      <c r="E15" s="123">
        <v>5416780</v>
      </c>
      <c r="F15" s="123">
        <v>5439082</v>
      </c>
      <c r="G15" s="123">
        <v>586836</v>
      </c>
      <c r="H15" s="412">
        <v>793764</v>
      </c>
      <c r="I15" s="412">
        <v>2641543</v>
      </c>
      <c r="J15" s="412">
        <v>4132437</v>
      </c>
      <c r="K15" s="412">
        <v>4132437</v>
      </c>
      <c r="L15" s="413">
        <f t="shared" si="0"/>
        <v>-3.3672847383196687</v>
      </c>
      <c r="M15" s="413">
        <f t="shared" si="0"/>
        <v>12.843679852902273</v>
      </c>
      <c r="N15" s="413">
        <f t="shared" si="0"/>
        <v>4.7759421416786108</v>
      </c>
      <c r="O15" s="413">
        <f t="shared" si="0"/>
        <v>0.41172061630710499</v>
      </c>
      <c r="P15" s="413">
        <f t="shared" si="0"/>
        <v>-89.210752843954182</v>
      </c>
      <c r="Q15" s="413">
        <f t="shared" si="0"/>
        <v>35.261640390160117</v>
      </c>
      <c r="R15" s="413">
        <f t="shared" si="0"/>
        <v>232.78694926955617</v>
      </c>
      <c r="S15" s="413">
        <f t="shared" si="0"/>
        <v>56.440269948284019</v>
      </c>
      <c r="T15" s="413">
        <f t="shared" si="0"/>
        <v>0</v>
      </c>
    </row>
    <row r="16" spans="1:23" s="3" customFormat="1" ht="11.25">
      <c r="A16" s="98" t="s">
        <v>105</v>
      </c>
      <c r="B16" s="414">
        <v>1378434</v>
      </c>
      <c r="C16" s="414">
        <v>1130925</v>
      </c>
      <c r="D16" s="414">
        <v>1279216</v>
      </c>
      <c r="E16" s="414">
        <v>1359519</v>
      </c>
      <c r="F16" s="416">
        <v>1392034</v>
      </c>
      <c r="G16" s="416">
        <v>119257</v>
      </c>
      <c r="H16" s="416">
        <v>35960</v>
      </c>
      <c r="I16" s="416">
        <v>119398</v>
      </c>
      <c r="J16" s="416">
        <v>494604</v>
      </c>
      <c r="K16" s="416">
        <v>725129</v>
      </c>
      <c r="L16" s="415">
        <f t="shared" si="0"/>
        <v>-17.955810724343714</v>
      </c>
      <c r="M16" s="415">
        <f t="shared" si="0"/>
        <v>13.112363773017663</v>
      </c>
      <c r="N16" s="415">
        <f t="shared" si="0"/>
        <v>6.2775168540731201</v>
      </c>
      <c r="O16" s="415">
        <f t="shared" si="0"/>
        <v>2.3916546955209892</v>
      </c>
      <c r="P16" s="415">
        <f t="shared" si="0"/>
        <v>-91.432896035585344</v>
      </c>
      <c r="Q16" s="415">
        <f t="shared" si="0"/>
        <v>-69.846633740577062</v>
      </c>
      <c r="R16" s="415">
        <f t="shared" si="0"/>
        <v>232.03003337041156</v>
      </c>
      <c r="S16" s="415">
        <f t="shared" si="0"/>
        <v>314.24814486004789</v>
      </c>
      <c r="T16" s="415">
        <f t="shared" si="0"/>
        <v>46.607993465479453</v>
      </c>
    </row>
    <row r="17" spans="1:26" s="3" customFormat="1" ht="11.25">
      <c r="A17" s="98" t="s">
        <v>106</v>
      </c>
      <c r="B17" s="414">
        <v>929799</v>
      </c>
      <c r="C17" s="414">
        <v>959467</v>
      </c>
      <c r="D17" s="414">
        <v>919968</v>
      </c>
      <c r="E17" s="414">
        <v>946259</v>
      </c>
      <c r="F17" s="414">
        <v>863767</v>
      </c>
      <c r="G17" s="414">
        <v>113788</v>
      </c>
      <c r="H17" s="414">
        <v>425405</v>
      </c>
      <c r="I17" s="414">
        <v>820623</v>
      </c>
      <c r="J17" s="414">
        <v>850355</v>
      </c>
      <c r="K17" s="414">
        <v>813321</v>
      </c>
      <c r="L17" s="415">
        <f t="shared" si="0"/>
        <v>3.1907971507820507</v>
      </c>
      <c r="M17" s="415">
        <f t="shared" si="0"/>
        <v>-4.1167648288059935</v>
      </c>
      <c r="N17" s="415">
        <f t="shared" si="0"/>
        <v>2.8578167936276042</v>
      </c>
      <c r="O17" s="415">
        <f t="shared" si="0"/>
        <v>-8.7176977973261014</v>
      </c>
      <c r="P17" s="415">
        <f t="shared" si="0"/>
        <v>-86.826540027576883</v>
      </c>
      <c r="Q17" s="415">
        <f t="shared" si="0"/>
        <v>273.85752451928147</v>
      </c>
      <c r="R17" s="415">
        <f t="shared" si="0"/>
        <v>92.903938599687351</v>
      </c>
      <c r="S17" s="415">
        <f t="shared" si="0"/>
        <v>3.6231009854707943</v>
      </c>
      <c r="T17" s="415">
        <f t="shared" si="0"/>
        <v>-4.3551222724626779</v>
      </c>
    </row>
    <row r="18" spans="1:26" s="3" customFormat="1" ht="11.25">
      <c r="A18" s="98" t="s">
        <v>107</v>
      </c>
      <c r="B18" s="414">
        <v>394784</v>
      </c>
      <c r="C18" s="414">
        <v>361053</v>
      </c>
      <c r="D18" s="414">
        <v>408258</v>
      </c>
      <c r="E18" s="414">
        <v>382585</v>
      </c>
      <c r="F18" s="416">
        <v>389437</v>
      </c>
      <c r="G18" s="416">
        <v>39032</v>
      </c>
      <c r="H18" s="416">
        <v>16122</v>
      </c>
      <c r="I18" s="416">
        <v>83513</v>
      </c>
      <c r="J18" s="416">
        <v>192424</v>
      </c>
      <c r="K18" s="416">
        <v>241126</v>
      </c>
      <c r="L18" s="415">
        <f t="shared" si="0"/>
        <v>-8.5441659236443215</v>
      </c>
      <c r="M18" s="415">
        <f t="shared" si="0"/>
        <v>13.074257795946856</v>
      </c>
      <c r="N18" s="415">
        <f t="shared" si="0"/>
        <v>-6.2884254564515576</v>
      </c>
      <c r="O18" s="415">
        <f t="shared" si="0"/>
        <v>1.7909745546741247</v>
      </c>
      <c r="P18" s="415">
        <f t="shared" si="0"/>
        <v>-89.977326242755566</v>
      </c>
      <c r="Q18" s="415">
        <f t="shared" si="0"/>
        <v>-58.695429391268704</v>
      </c>
      <c r="R18" s="415">
        <f t="shared" si="0"/>
        <v>418.00645081255425</v>
      </c>
      <c r="S18" s="415">
        <f t="shared" si="0"/>
        <v>130.41203165974161</v>
      </c>
      <c r="T18" s="415">
        <f t="shared" si="0"/>
        <v>25.309732673678958</v>
      </c>
    </row>
    <row r="19" spans="1:26" s="3" customFormat="1" ht="11.25">
      <c r="A19" s="98" t="s">
        <v>108</v>
      </c>
      <c r="B19" s="414">
        <v>591924</v>
      </c>
      <c r="C19" s="414">
        <v>599062</v>
      </c>
      <c r="D19" s="414">
        <v>739185</v>
      </c>
      <c r="E19" s="414">
        <v>809940</v>
      </c>
      <c r="F19" s="416">
        <v>792607</v>
      </c>
      <c r="G19" s="416">
        <v>54620</v>
      </c>
      <c r="H19" s="416">
        <v>76048</v>
      </c>
      <c r="I19" s="416">
        <v>380135</v>
      </c>
      <c r="J19" s="416">
        <v>602888</v>
      </c>
      <c r="K19" s="416">
        <v>666641</v>
      </c>
      <c r="L19" s="415">
        <f t="shared" si="0"/>
        <v>1.2058980544799671</v>
      </c>
      <c r="M19" s="415">
        <f t="shared" si="0"/>
        <v>23.390400325842734</v>
      </c>
      <c r="N19" s="415">
        <f t="shared" si="0"/>
        <v>9.5720286531788386</v>
      </c>
      <c r="O19" s="415">
        <f t="shared" si="0"/>
        <v>-2.1400350643257524</v>
      </c>
      <c r="P19" s="415">
        <f t="shared" si="0"/>
        <v>-93.108816853749715</v>
      </c>
      <c r="Q19" s="415">
        <f t="shared" si="0"/>
        <v>39.231050897107288</v>
      </c>
      <c r="R19" s="415">
        <f t="shared" si="0"/>
        <v>399.86192930780555</v>
      </c>
      <c r="S19" s="415">
        <f t="shared" si="0"/>
        <v>58.598392676286061</v>
      </c>
      <c r="T19" s="415">
        <f t="shared" si="0"/>
        <v>10.574600920900732</v>
      </c>
    </row>
    <row r="20" spans="1:26" s="3" customFormat="1" ht="11.25">
      <c r="A20" s="98" t="s">
        <v>109</v>
      </c>
      <c r="B20" s="414">
        <v>317022</v>
      </c>
      <c r="C20" s="414">
        <v>339473</v>
      </c>
      <c r="D20" s="414">
        <v>457212</v>
      </c>
      <c r="E20" s="414">
        <v>456250</v>
      </c>
      <c r="F20" s="416">
        <v>438204</v>
      </c>
      <c r="G20" s="416">
        <v>50245</v>
      </c>
      <c r="H20" s="416">
        <v>14478</v>
      </c>
      <c r="I20" s="416">
        <v>152269</v>
      </c>
      <c r="J20" s="416">
        <v>381507</v>
      </c>
      <c r="K20" s="416">
        <v>398528</v>
      </c>
      <c r="L20" s="415">
        <f t="shared" si="0"/>
        <v>7.0818429004927106</v>
      </c>
      <c r="M20" s="415">
        <f t="shared" si="0"/>
        <v>34.682876105021606</v>
      </c>
      <c r="N20" s="415">
        <f t="shared" si="0"/>
        <v>-0.21040567614148362</v>
      </c>
      <c r="O20" s="415">
        <f t="shared" si="0"/>
        <v>-3.9552876712328766</v>
      </c>
      <c r="P20" s="415">
        <f t="shared" si="0"/>
        <v>-88.533879197816546</v>
      </c>
      <c r="Q20" s="415">
        <f t="shared" si="0"/>
        <v>-71.185192556473282</v>
      </c>
      <c r="R20" s="415">
        <f t="shared" si="0"/>
        <v>951.72675783948057</v>
      </c>
      <c r="S20" s="415">
        <f t="shared" si="0"/>
        <v>150.54804326553665</v>
      </c>
      <c r="T20" s="415">
        <f t="shared" si="0"/>
        <v>4.4615170888083311</v>
      </c>
    </row>
    <row r="21" spans="1:26" s="3" customFormat="1" ht="11.25">
      <c r="A21" s="98" t="s">
        <v>110</v>
      </c>
      <c r="B21" s="414">
        <v>1129127</v>
      </c>
      <c r="C21" s="414">
        <v>1191464</v>
      </c>
      <c r="D21" s="414">
        <v>1366031</v>
      </c>
      <c r="E21" s="414">
        <v>1462227</v>
      </c>
      <c r="F21" s="416">
        <v>1563033</v>
      </c>
      <c r="G21" s="416">
        <v>209894</v>
      </c>
      <c r="H21" s="416">
        <v>225751</v>
      </c>
      <c r="I21" s="416">
        <v>1085605</v>
      </c>
      <c r="J21" s="416">
        <v>1610659</v>
      </c>
      <c r="K21" s="416">
        <v>1593352</v>
      </c>
      <c r="L21" s="415">
        <f t="shared" ref="L21:T28" si="1">((C21-B21)/B21)*100</f>
        <v>5.5208138677048728</v>
      </c>
      <c r="M21" s="415">
        <f t="shared" si="1"/>
        <v>14.651470795592649</v>
      </c>
      <c r="N21" s="415">
        <f t="shared" si="1"/>
        <v>7.0420070993996466</v>
      </c>
      <c r="O21" s="415">
        <f t="shared" si="1"/>
        <v>6.8940048296194778</v>
      </c>
      <c r="P21" s="415">
        <f t="shared" si="1"/>
        <v>-86.571364776047602</v>
      </c>
      <c r="Q21" s="415">
        <f t="shared" si="1"/>
        <v>7.5547657388967764</v>
      </c>
      <c r="R21" s="415">
        <f t="shared" si="1"/>
        <v>380.88602043844764</v>
      </c>
      <c r="S21" s="415">
        <f t="shared" si="1"/>
        <v>48.36510517177058</v>
      </c>
      <c r="T21" s="415">
        <f t="shared" si="1"/>
        <v>-1.074529121309973</v>
      </c>
    </row>
    <row r="22" spans="1:26" s="46" customFormat="1">
      <c r="A22" s="100" t="s">
        <v>31</v>
      </c>
      <c r="B22" s="123">
        <v>2419448</v>
      </c>
      <c r="C22" s="123">
        <v>2487819</v>
      </c>
      <c r="D22" s="123">
        <v>2794990</v>
      </c>
      <c r="E22" s="123">
        <v>3044301</v>
      </c>
      <c r="F22" s="123">
        <v>3278536</v>
      </c>
      <c r="G22" s="123">
        <v>579937</v>
      </c>
      <c r="H22" s="412">
        <v>835998</v>
      </c>
      <c r="I22" s="412">
        <v>3015397</v>
      </c>
      <c r="J22" s="412">
        <v>4016534</v>
      </c>
      <c r="K22" s="412">
        <v>4574961</v>
      </c>
      <c r="L22" s="413">
        <f t="shared" si="1"/>
        <v>2.8258925176321212</v>
      </c>
      <c r="M22" s="413">
        <f t="shared" si="1"/>
        <v>12.346999520463505</v>
      </c>
      <c r="N22" s="413">
        <f t="shared" si="1"/>
        <v>8.9199245793365982</v>
      </c>
      <c r="O22" s="413">
        <f t="shared" si="1"/>
        <v>7.6942128915636134</v>
      </c>
      <c r="P22" s="413">
        <f t="shared" si="1"/>
        <v>-82.311098612307447</v>
      </c>
      <c r="Q22" s="413">
        <f t="shared" si="1"/>
        <v>44.153244231701031</v>
      </c>
      <c r="R22" s="413">
        <f t="shared" si="1"/>
        <v>260.69428395761713</v>
      </c>
      <c r="S22" s="413">
        <f t="shared" si="1"/>
        <v>33.200835578200817</v>
      </c>
      <c r="T22" s="413">
        <f t="shared" si="1"/>
        <v>13.903206097595589</v>
      </c>
      <c r="U22" s="13"/>
      <c r="V22" s="13"/>
      <c r="W22" s="13"/>
    </row>
    <row r="23" spans="1:26" s="3" customFormat="1" ht="11.25">
      <c r="A23" s="98" t="s">
        <v>111</v>
      </c>
      <c r="B23" s="414">
        <v>1738838</v>
      </c>
      <c r="C23" s="414">
        <v>1834500</v>
      </c>
      <c r="D23" s="414">
        <v>2046380</v>
      </c>
      <c r="E23" s="414">
        <v>2252701</v>
      </c>
      <c r="F23" s="416">
        <v>2474360</v>
      </c>
      <c r="G23" s="416">
        <v>389197</v>
      </c>
      <c r="H23" s="416">
        <v>610427</v>
      </c>
      <c r="I23" s="416">
        <v>2300006</v>
      </c>
      <c r="J23" s="416">
        <v>3060153</v>
      </c>
      <c r="K23" s="416">
        <v>3486894</v>
      </c>
      <c r="L23" s="415">
        <f t="shared" si="1"/>
        <v>5.5014900755562053</v>
      </c>
      <c r="M23" s="415">
        <f t="shared" si="1"/>
        <v>11.549741073862089</v>
      </c>
      <c r="N23" s="415">
        <f t="shared" si="1"/>
        <v>10.082242789706701</v>
      </c>
      <c r="O23" s="415">
        <f t="shared" si="1"/>
        <v>9.8396990989927193</v>
      </c>
      <c r="P23" s="415">
        <f t="shared" si="1"/>
        <v>-84.270801338527946</v>
      </c>
      <c r="Q23" s="415">
        <f t="shared" si="1"/>
        <v>56.842678643463337</v>
      </c>
      <c r="R23" s="415">
        <f t="shared" si="1"/>
        <v>276.78641344501472</v>
      </c>
      <c r="S23" s="415">
        <f t="shared" si="1"/>
        <v>33.049783348391266</v>
      </c>
      <c r="T23" s="415">
        <f t="shared" si="1"/>
        <v>13.945087059372522</v>
      </c>
      <c r="V23" s="19"/>
      <c r="W23" s="19"/>
      <c r="X23" s="19"/>
      <c r="Y23" s="19"/>
      <c r="Z23" s="19"/>
    </row>
    <row r="24" spans="1:26" s="3" customFormat="1" ht="11.25">
      <c r="A24" s="98" t="s">
        <v>113</v>
      </c>
      <c r="B24" s="414">
        <v>225239</v>
      </c>
      <c r="C24" s="414">
        <v>201340</v>
      </c>
      <c r="D24" s="414">
        <v>244854</v>
      </c>
      <c r="E24" s="414">
        <v>242052</v>
      </c>
      <c r="F24" s="416">
        <v>248573</v>
      </c>
      <c r="G24" s="416">
        <v>75516</v>
      </c>
      <c r="H24" s="417">
        <v>92265</v>
      </c>
      <c r="I24" s="417">
        <v>220758</v>
      </c>
      <c r="J24" s="417">
        <v>287033</v>
      </c>
      <c r="K24" s="417">
        <v>347940</v>
      </c>
      <c r="L24" s="415">
        <f t="shared" si="1"/>
        <v>-10.610507061388127</v>
      </c>
      <c r="M24" s="415">
        <f t="shared" si="1"/>
        <v>21.612198271580411</v>
      </c>
      <c r="N24" s="415">
        <f t="shared" si="1"/>
        <v>-1.1443554117964174</v>
      </c>
      <c r="O24" s="415">
        <f t="shared" si="1"/>
        <v>2.6940492125658948</v>
      </c>
      <c r="P24" s="415">
        <f t="shared" si="1"/>
        <v>-69.62019205625711</v>
      </c>
      <c r="Q24" s="415">
        <f t="shared" si="1"/>
        <v>22.179405688860641</v>
      </c>
      <c r="R24" s="415">
        <f t="shared" si="1"/>
        <v>139.26516013656317</v>
      </c>
      <c r="S24" s="415">
        <f t="shared" si="1"/>
        <v>30.021562072495673</v>
      </c>
      <c r="T24" s="415">
        <f t="shared" si="1"/>
        <v>21.219511345385374</v>
      </c>
      <c r="V24" s="19"/>
      <c r="W24" s="19"/>
    </row>
    <row r="25" spans="1:26" s="3" customFormat="1" ht="11.25">
      <c r="A25" s="98" t="s">
        <v>112</v>
      </c>
      <c r="B25" s="414">
        <v>234218</v>
      </c>
      <c r="C25" s="414">
        <v>227173</v>
      </c>
      <c r="D25" s="414">
        <v>247764</v>
      </c>
      <c r="E25" s="414">
        <v>270959</v>
      </c>
      <c r="F25" s="416">
        <v>275205</v>
      </c>
      <c r="G25" s="416">
        <v>53864</v>
      </c>
      <c r="H25" s="417">
        <v>53978</v>
      </c>
      <c r="I25" s="417">
        <v>227658</v>
      </c>
      <c r="J25" s="417">
        <v>311295</v>
      </c>
      <c r="K25" s="417">
        <v>332481</v>
      </c>
      <c r="L25" s="415">
        <f t="shared" si="1"/>
        <v>-3.0078815462517823</v>
      </c>
      <c r="M25" s="415">
        <f t="shared" si="1"/>
        <v>9.0640172907871985</v>
      </c>
      <c r="N25" s="415">
        <f t="shared" si="1"/>
        <v>9.3617313249705365</v>
      </c>
      <c r="O25" s="415">
        <f t="shared" si="1"/>
        <v>1.5670267457438209</v>
      </c>
      <c r="P25" s="415">
        <f t="shared" si="1"/>
        <v>-80.42768118311804</v>
      </c>
      <c r="Q25" s="415">
        <f t="shared" si="1"/>
        <v>0.21164414079904945</v>
      </c>
      <c r="R25" s="415">
        <f t="shared" si="1"/>
        <v>321.76071732928227</v>
      </c>
      <c r="S25" s="415">
        <f t="shared" si="1"/>
        <v>36.738001739451285</v>
      </c>
      <c r="T25" s="415">
        <f t="shared" si="1"/>
        <v>6.8057630222136556</v>
      </c>
      <c r="V25" s="19"/>
      <c r="W25" s="19"/>
    </row>
    <row r="26" spans="1:26" s="3" customFormat="1" ht="11.25">
      <c r="A26" s="98" t="s">
        <v>114</v>
      </c>
      <c r="B26" s="414">
        <v>221153</v>
      </c>
      <c r="C26" s="414">
        <v>224806</v>
      </c>
      <c r="D26" s="414">
        <v>255992</v>
      </c>
      <c r="E26" s="414">
        <v>278589</v>
      </c>
      <c r="F26" s="414">
        <v>280398</v>
      </c>
      <c r="G26" s="414">
        <v>61360</v>
      </c>
      <c r="H26" s="414">
        <v>79328</v>
      </c>
      <c r="I26" s="414">
        <v>266975</v>
      </c>
      <c r="J26" s="414">
        <v>358053</v>
      </c>
      <c r="K26" s="414">
        <v>407646</v>
      </c>
      <c r="L26" s="415">
        <f t="shared" si="1"/>
        <v>1.651797624269171</v>
      </c>
      <c r="M26" s="415">
        <f t="shared" si="1"/>
        <v>13.872405540777383</v>
      </c>
      <c r="N26" s="415">
        <f t="shared" si="1"/>
        <v>8.8272289759054967</v>
      </c>
      <c r="O26" s="415">
        <f t="shared" si="1"/>
        <v>0.64934365678472583</v>
      </c>
      <c r="P26" s="415">
        <f t="shared" si="1"/>
        <v>-78.116819663478338</v>
      </c>
      <c r="Q26" s="415">
        <f t="shared" si="1"/>
        <v>29.282920469361144</v>
      </c>
      <c r="R26" s="415">
        <f t="shared" si="1"/>
        <v>236.54573416700285</v>
      </c>
      <c r="S26" s="415">
        <f t="shared" si="1"/>
        <v>34.114804756999717</v>
      </c>
      <c r="T26" s="415">
        <f t="shared" si="1"/>
        <v>13.850742767132241</v>
      </c>
      <c r="V26" s="19"/>
      <c r="W26" s="19"/>
    </row>
    <row r="27" spans="1:26" s="46" customFormat="1" ht="11.25">
      <c r="A27" s="100" t="s">
        <v>115</v>
      </c>
      <c r="B27" s="123">
        <v>302201</v>
      </c>
      <c r="C27" s="123">
        <v>278463</v>
      </c>
      <c r="D27" s="123">
        <v>271946</v>
      </c>
      <c r="E27" s="123">
        <v>279595</v>
      </c>
      <c r="F27" s="123">
        <v>285593</v>
      </c>
      <c r="G27" s="123">
        <v>79697</v>
      </c>
      <c r="H27" s="412">
        <v>92081</v>
      </c>
      <c r="I27" s="412">
        <v>232691</v>
      </c>
      <c r="J27" s="412">
        <v>259906</v>
      </c>
      <c r="K27" s="412">
        <v>264570</v>
      </c>
      <c r="L27" s="413">
        <f t="shared" si="1"/>
        <v>-7.8550368794279306</v>
      </c>
      <c r="M27" s="413">
        <f>((D27-C27)/C27)*100</f>
        <v>-2.3403468324337524</v>
      </c>
      <c r="N27" s="413">
        <f t="shared" si="1"/>
        <v>2.8126907547821998</v>
      </c>
      <c r="O27" s="413">
        <f t="shared" si="1"/>
        <v>2.1452458019635543</v>
      </c>
      <c r="P27" s="413">
        <f t="shared" si="1"/>
        <v>-72.094203989593581</v>
      </c>
      <c r="Q27" s="413">
        <f t="shared" si="1"/>
        <v>15.538853407280072</v>
      </c>
      <c r="R27" s="413">
        <f t="shared" si="1"/>
        <v>152.70251191885404</v>
      </c>
      <c r="S27" s="413">
        <f t="shared" si="1"/>
        <v>11.695768207622985</v>
      </c>
      <c r="T27" s="413">
        <f t="shared" si="1"/>
        <v>1.7944949327833908</v>
      </c>
      <c r="V27" s="19"/>
      <c r="W27" s="19"/>
    </row>
    <row r="28" spans="1:26" s="46" customFormat="1" ht="11.25">
      <c r="A28" s="208" t="s">
        <v>116</v>
      </c>
      <c r="B28" s="581">
        <v>325374</v>
      </c>
      <c r="C28" s="581">
        <v>323757</v>
      </c>
      <c r="D28" s="581">
        <v>364713</v>
      </c>
      <c r="E28" s="581">
        <v>388549</v>
      </c>
      <c r="F28" s="581">
        <v>397946</v>
      </c>
      <c r="G28" s="581">
        <v>66853</v>
      </c>
      <c r="H28" s="582">
        <v>20514</v>
      </c>
      <c r="I28" s="582">
        <v>211649</v>
      </c>
      <c r="J28" s="582">
        <v>442931</v>
      </c>
      <c r="K28" s="582">
        <v>464398</v>
      </c>
      <c r="L28" s="583">
        <f t="shared" si="1"/>
        <v>-0.49696656770362724</v>
      </c>
      <c r="M28" s="583">
        <f t="shared" si="1"/>
        <v>12.650228412049778</v>
      </c>
      <c r="N28" s="583">
        <f t="shared" si="1"/>
        <v>6.5355498707202653</v>
      </c>
      <c r="O28" s="583">
        <f t="shared" si="1"/>
        <v>2.4184851846227891</v>
      </c>
      <c r="P28" s="583">
        <f t="shared" si="1"/>
        <v>-83.200484487845088</v>
      </c>
      <c r="Q28" s="583">
        <f t="shared" si="1"/>
        <v>-69.314765231178853</v>
      </c>
      <c r="R28" s="583">
        <f t="shared" si="1"/>
        <v>931.72955055084333</v>
      </c>
      <c r="S28" s="583">
        <f t="shared" si="1"/>
        <v>109.27620730549164</v>
      </c>
      <c r="T28" s="583">
        <f t="shared" si="1"/>
        <v>4.8465788125012699</v>
      </c>
      <c r="V28" s="19"/>
      <c r="W28" s="19"/>
    </row>
    <row r="29" spans="1:26">
      <c r="A29" s="98"/>
      <c r="V29" s="19"/>
      <c r="W29" s="19"/>
    </row>
    <row r="30" spans="1:26" s="3" customFormat="1" ht="11.25">
      <c r="B30" s="72"/>
      <c r="V30" s="19"/>
      <c r="W30" s="19"/>
    </row>
    <row r="31" spans="1:26" s="96" customFormat="1" ht="12">
      <c r="A31" s="92" t="s">
        <v>351</v>
      </c>
      <c r="B31" s="92"/>
      <c r="C31" s="92"/>
      <c r="D31" s="92"/>
      <c r="E31" s="92"/>
      <c r="F31" s="92"/>
      <c r="G31" s="92"/>
      <c r="H31" s="92"/>
      <c r="I31" s="92"/>
      <c r="J31" s="93"/>
      <c r="K31" s="93"/>
      <c r="L31" s="93"/>
      <c r="M31" s="93"/>
      <c r="N31" s="93"/>
      <c r="O31" s="93"/>
      <c r="P31" s="93"/>
      <c r="Q31" s="93"/>
      <c r="R31" s="94"/>
      <c r="S31" s="94"/>
      <c r="T31" s="95"/>
      <c r="U31" s="95"/>
      <c r="V31" s="19"/>
      <c r="W31" s="19"/>
    </row>
    <row r="32" spans="1:26" s="3" customFormat="1" ht="12">
      <c r="A32" s="96"/>
      <c r="B32" s="52"/>
      <c r="C32" s="52"/>
      <c r="D32" s="52"/>
      <c r="E32" s="52"/>
      <c r="F32" s="52"/>
      <c r="G32" s="52"/>
      <c r="H32" s="52"/>
      <c r="I32" s="52"/>
      <c r="J32" s="15"/>
      <c r="K32" s="15"/>
      <c r="L32" s="15"/>
      <c r="M32" s="15"/>
      <c r="N32" s="15"/>
      <c r="O32" s="15"/>
      <c r="P32" s="15"/>
      <c r="Q32" s="15"/>
      <c r="R32" s="16"/>
      <c r="S32" s="16"/>
      <c r="T32" s="17"/>
      <c r="U32" s="17"/>
      <c r="V32" s="18"/>
    </row>
    <row r="33" spans="1:21" s="3" customFormat="1" ht="11.25">
      <c r="A33" s="206"/>
      <c r="B33" s="209" t="s">
        <v>117</v>
      </c>
      <c r="C33" s="210"/>
      <c r="D33" s="209" t="s">
        <v>118</v>
      </c>
      <c r="E33" s="210"/>
      <c r="F33" s="209" t="s">
        <v>119</v>
      </c>
      <c r="G33" s="210"/>
      <c r="H33" s="211" t="s">
        <v>120</v>
      </c>
      <c r="I33" s="495"/>
      <c r="J33" s="211" t="s">
        <v>274</v>
      </c>
      <c r="K33" s="495"/>
      <c r="L33" s="211" t="s">
        <v>289</v>
      </c>
      <c r="M33" s="212"/>
      <c r="N33" s="211" t="s">
        <v>290</v>
      </c>
      <c r="O33" s="495"/>
      <c r="P33" s="211" t="s">
        <v>301</v>
      </c>
      <c r="Q33" s="212"/>
      <c r="R33" s="211" t="s">
        <v>321</v>
      </c>
      <c r="S33" s="212"/>
      <c r="T33" s="211" t="s">
        <v>353</v>
      </c>
      <c r="U33" s="212"/>
    </row>
    <row r="34" spans="1:21" s="3" customFormat="1" ht="11.25">
      <c r="A34" s="88"/>
      <c r="B34" s="213" t="s">
        <v>121</v>
      </c>
      <c r="C34" s="213" t="s">
        <v>122</v>
      </c>
      <c r="D34" s="213" t="s">
        <v>121</v>
      </c>
      <c r="E34" s="213" t="s">
        <v>122</v>
      </c>
      <c r="F34" s="213" t="s">
        <v>121</v>
      </c>
      <c r="G34" s="213" t="s">
        <v>122</v>
      </c>
      <c r="H34" s="213" t="s">
        <v>121</v>
      </c>
      <c r="I34" s="213" t="s">
        <v>122</v>
      </c>
      <c r="J34" s="213" t="s">
        <v>121</v>
      </c>
      <c r="K34" s="213" t="s">
        <v>122</v>
      </c>
      <c r="L34" s="213" t="s">
        <v>121</v>
      </c>
      <c r="M34" s="213" t="s">
        <v>122</v>
      </c>
      <c r="N34" s="213" t="s">
        <v>121</v>
      </c>
      <c r="O34" s="213" t="s">
        <v>122</v>
      </c>
      <c r="P34" s="213" t="s">
        <v>121</v>
      </c>
      <c r="Q34" s="214" t="s">
        <v>122</v>
      </c>
      <c r="R34" s="213" t="s">
        <v>121</v>
      </c>
      <c r="S34" s="213" t="s">
        <v>122</v>
      </c>
      <c r="T34" s="213" t="s">
        <v>121</v>
      </c>
      <c r="U34" s="214" t="s">
        <v>122</v>
      </c>
    </row>
    <row r="35" spans="1:21" s="3" customFormat="1" ht="11.25">
      <c r="A35" s="207" t="s">
        <v>0</v>
      </c>
      <c r="B35" s="141">
        <v>100</v>
      </c>
      <c r="C35" s="141">
        <v>100</v>
      </c>
      <c r="D35" s="141">
        <v>100</v>
      </c>
      <c r="E35" s="141">
        <v>100</v>
      </c>
      <c r="F35" s="141">
        <v>100</v>
      </c>
      <c r="G35" s="141">
        <v>100</v>
      </c>
      <c r="H35" s="141">
        <v>100</v>
      </c>
      <c r="I35" s="141">
        <v>100</v>
      </c>
      <c r="J35" s="141">
        <v>100</v>
      </c>
      <c r="K35" s="142">
        <v>100</v>
      </c>
      <c r="L35" s="141">
        <v>100</v>
      </c>
      <c r="M35" s="142">
        <v>100</v>
      </c>
      <c r="N35" s="141">
        <v>100</v>
      </c>
      <c r="O35" s="142">
        <v>100</v>
      </c>
      <c r="P35" s="141">
        <v>100</v>
      </c>
      <c r="Q35" s="142">
        <v>100</v>
      </c>
      <c r="R35" s="141">
        <v>100</v>
      </c>
      <c r="S35" s="142">
        <v>100</v>
      </c>
      <c r="T35" s="141">
        <v>100</v>
      </c>
      <c r="U35" s="141">
        <v>100</v>
      </c>
    </row>
    <row r="36" spans="1:21" s="46" customFormat="1" ht="11.25">
      <c r="A36" s="91" t="s">
        <v>23</v>
      </c>
      <c r="B36" s="138">
        <f>(B6/$B$5)*100</f>
        <v>45.054357643588233</v>
      </c>
      <c r="C36" s="133">
        <v>100</v>
      </c>
      <c r="D36" s="138">
        <f t="shared" ref="D36:D58" si="2">(C6/$C$5)*100</f>
        <v>45.717374951931433</v>
      </c>
      <c r="E36" s="133">
        <v>100</v>
      </c>
      <c r="F36" s="138">
        <f t="shared" ref="F36:F58" si="3">((D6/$D$5)*100)</f>
        <v>45.249091133733451</v>
      </c>
      <c r="G36" s="133">
        <v>100</v>
      </c>
      <c r="H36" s="138">
        <f t="shared" ref="H36:H58" si="4">((E6/$E$5)*100)</f>
        <v>44.871134235136303</v>
      </c>
      <c r="I36" s="133">
        <v>100</v>
      </c>
      <c r="J36" s="138">
        <f t="shared" ref="J36:J58" si="5">(F6/$F$5)*100</f>
        <v>45.302083646396483</v>
      </c>
      <c r="K36" s="133">
        <v>100</v>
      </c>
      <c r="L36" s="138">
        <f t="shared" ref="L36:L58" si="6">(G6/$G$5)*100</f>
        <v>69.063975170093741</v>
      </c>
      <c r="M36" s="133">
        <v>100</v>
      </c>
      <c r="N36" s="138">
        <f t="shared" ref="N36:N58" si="7">(H6/$H$5)*100</f>
        <v>70.911641383600553</v>
      </c>
      <c r="O36" s="133">
        <v>100</v>
      </c>
      <c r="P36" s="138">
        <f t="shared" ref="P36:P58" si="8">(I6/$I$5)*100</f>
        <v>55.077385888942402</v>
      </c>
      <c r="Q36" s="133">
        <v>100</v>
      </c>
      <c r="R36" s="138">
        <f t="shared" ref="R36:R58" si="9">(J6/$J$5)*100</f>
        <v>49.900858694622194</v>
      </c>
      <c r="S36" s="133">
        <v>100</v>
      </c>
      <c r="T36" s="138">
        <f t="shared" ref="T36:T58" si="10">(K6/$K$5)*100</f>
        <v>48.681526389504619</v>
      </c>
      <c r="U36" s="133">
        <v>100</v>
      </c>
    </row>
    <row r="37" spans="1:21" s="46" customFormat="1" ht="11.25">
      <c r="A37" s="91" t="s">
        <v>24</v>
      </c>
      <c r="B37" s="138">
        <f t="shared" ref="B37:B58" si="11">(B7/$B$5)*100</f>
        <v>54.94564235641176</v>
      </c>
      <c r="C37" s="133">
        <v>100</v>
      </c>
      <c r="D37" s="138">
        <f t="shared" si="2"/>
        <v>54.282625048068567</v>
      </c>
      <c r="E37" s="133">
        <v>100</v>
      </c>
      <c r="F37" s="138">
        <f t="shared" si="3"/>
        <v>54.750908866266556</v>
      </c>
      <c r="G37" s="133">
        <v>100</v>
      </c>
      <c r="H37" s="138">
        <f t="shared" si="4"/>
        <v>55.128865764863697</v>
      </c>
      <c r="I37" s="133">
        <v>100</v>
      </c>
      <c r="J37" s="138">
        <f t="shared" si="5"/>
        <v>54.697916353603517</v>
      </c>
      <c r="K37" s="133">
        <v>100</v>
      </c>
      <c r="L37" s="138">
        <f t="shared" si="6"/>
        <v>30.936024829906263</v>
      </c>
      <c r="M37" s="133">
        <v>100</v>
      </c>
      <c r="N37" s="138">
        <f t="shared" si="7"/>
        <v>29.088358616399439</v>
      </c>
      <c r="O37" s="133">
        <v>100</v>
      </c>
      <c r="P37" s="138">
        <f t="shared" si="8"/>
        <v>44.922614111057605</v>
      </c>
      <c r="Q37" s="133">
        <v>100</v>
      </c>
      <c r="R37" s="138">
        <f t="shared" si="9"/>
        <v>50.099141305377806</v>
      </c>
      <c r="S37" s="133">
        <v>100</v>
      </c>
      <c r="T37" s="138">
        <f>(K7/$K$5)*100</f>
        <v>51.318473610495374</v>
      </c>
      <c r="U37" s="133">
        <v>100</v>
      </c>
    </row>
    <row r="38" spans="1:21" s="3" customFormat="1" ht="11.25">
      <c r="A38" s="99" t="s">
        <v>29</v>
      </c>
      <c r="B38" s="135">
        <f t="shared" si="11"/>
        <v>33.086405379786669</v>
      </c>
      <c r="C38" s="123">
        <v>100</v>
      </c>
      <c r="D38" s="135">
        <f t="shared" si="2"/>
        <v>32.692625493856681</v>
      </c>
      <c r="E38" s="123">
        <v>100</v>
      </c>
      <c r="F38" s="135">
        <f t="shared" si="3"/>
        <v>31.747729639496864</v>
      </c>
      <c r="G38" s="123">
        <v>100</v>
      </c>
      <c r="H38" s="135">
        <f t="shared" si="4"/>
        <v>31.604044314218623</v>
      </c>
      <c r="I38" s="123">
        <f>SUM(I39:I44)</f>
        <v>100</v>
      </c>
      <c r="J38" s="135">
        <f>((F8/$F$5)*100)</f>
        <v>30.934841351326707</v>
      </c>
      <c r="K38" s="123">
        <f>SUM(K39:K44)</f>
        <v>100</v>
      </c>
      <c r="L38" s="135">
        <f t="shared" si="6"/>
        <v>25.401755309927569</v>
      </c>
      <c r="M38" s="123">
        <f>SUM(M39:M44)</f>
        <v>100.00000000000001</v>
      </c>
      <c r="N38" s="135">
        <f t="shared" si="7"/>
        <v>23.193822601143907</v>
      </c>
      <c r="O38" s="123">
        <v>100</v>
      </c>
      <c r="P38" s="135">
        <f t="shared" si="8"/>
        <v>28.967861710207682</v>
      </c>
      <c r="Q38" s="123">
        <v>100</v>
      </c>
      <c r="R38" s="135">
        <f t="shared" si="9"/>
        <v>28.901817599778234</v>
      </c>
      <c r="S38" s="123">
        <v>100</v>
      </c>
      <c r="T38" s="135">
        <f>(K8/$K$5)*100</f>
        <v>28.572986203224666</v>
      </c>
      <c r="U38" s="123">
        <v>100</v>
      </c>
    </row>
    <row r="39" spans="1:21" s="3" customFormat="1" ht="11.25">
      <c r="A39" s="98" t="s">
        <v>48</v>
      </c>
      <c r="B39" s="137">
        <f t="shared" si="11"/>
        <v>10.814888630094647</v>
      </c>
      <c r="C39" s="137">
        <f>((B9/$B$8)*100)</f>
        <v>32.686804462299612</v>
      </c>
      <c r="D39" s="137">
        <f t="shared" si="2"/>
        <v>10.423542047725446</v>
      </c>
      <c r="E39" s="137">
        <f t="shared" ref="E39:E44" si="12">((C9/$C$8)*100)</f>
        <v>31.883465736589891</v>
      </c>
      <c r="F39" s="137">
        <f t="shared" si="3"/>
        <v>10.015671491310881</v>
      </c>
      <c r="G39" s="137">
        <f t="shared" ref="G39:G44" si="13">(D9/$D$8)*100</f>
        <v>31.547677912849988</v>
      </c>
      <c r="H39" s="137">
        <f t="shared" si="4"/>
        <v>10.028908095098958</v>
      </c>
      <c r="I39" s="137">
        <f t="shared" ref="I39:I44" si="14">(E9/$E$8)*100</f>
        <v>31.732989599014587</v>
      </c>
      <c r="J39" s="137">
        <f t="shared" si="5"/>
        <v>9.9227772360266879</v>
      </c>
      <c r="K39" s="137">
        <f t="shared" ref="K39:K44" si="15">(F9/$F$8)*100</f>
        <v>32.076379908769518</v>
      </c>
      <c r="L39" s="137">
        <f t="shared" si="6"/>
        <v>9.3862694029996021</v>
      </c>
      <c r="M39" s="137">
        <f t="shared" ref="M39:M44" si="16">(G9/$G$8)*100</f>
        <v>36.951262967765224</v>
      </c>
      <c r="N39" s="137">
        <f t="shared" si="7"/>
        <v>8.7823615865421552</v>
      </c>
      <c r="O39" s="137">
        <f t="shared" ref="O39:O44" si="17">(H9/$H$8)*100</f>
        <v>37.865089069487894</v>
      </c>
      <c r="P39" s="137">
        <f t="shared" si="8"/>
        <v>9.4597402875881453</v>
      </c>
      <c r="Q39" s="137">
        <f t="shared" ref="Q39:Q44" si="18">(I9/$I$8)*100</f>
        <v>32.655984008149026</v>
      </c>
      <c r="R39" s="137">
        <f t="shared" si="9"/>
        <v>9.0256795150410749</v>
      </c>
      <c r="S39" s="137">
        <f t="shared" ref="S39:S44" si="19">(J9/$J$8)*100</f>
        <v>31.228760903640641</v>
      </c>
      <c r="T39" s="137">
        <f t="shared" si="10"/>
        <v>8.846754567086494</v>
      </c>
      <c r="U39" s="137">
        <f>(K9/$K$8)*100</f>
        <v>30.961953028515005</v>
      </c>
    </row>
    <row r="40" spans="1:21" s="3" customFormat="1" ht="11.25">
      <c r="A40" s="98" t="s">
        <v>100</v>
      </c>
      <c r="B40" s="137">
        <f t="shared" si="11"/>
        <v>4.6043423243812054</v>
      </c>
      <c r="C40" s="137">
        <f>((B10/$B$8)*100)</f>
        <v>13.916115309383583</v>
      </c>
      <c r="D40" s="137">
        <f t="shared" si="2"/>
        <v>4.5964356763776433</v>
      </c>
      <c r="E40" s="137">
        <f t="shared" si="12"/>
        <v>14.059548925617388</v>
      </c>
      <c r="F40" s="137">
        <f t="shared" si="3"/>
        <v>4.3208093335765172</v>
      </c>
      <c r="G40" s="137">
        <f t="shared" si="13"/>
        <v>13.609821497916075</v>
      </c>
      <c r="H40" s="137">
        <f t="shared" si="4"/>
        <v>4.2578078566019535</v>
      </c>
      <c r="I40" s="137">
        <f t="shared" si="14"/>
        <v>13.472351241725006</v>
      </c>
      <c r="J40" s="137">
        <f t="shared" si="5"/>
        <v>4.1490000047773066</v>
      </c>
      <c r="K40" s="137">
        <f t="shared" si="15"/>
        <v>13.412061686876465</v>
      </c>
      <c r="L40" s="137">
        <f t="shared" si="6"/>
        <v>2.2055571975890511</v>
      </c>
      <c r="M40" s="137">
        <f t="shared" si="16"/>
        <v>8.6826960211173692</v>
      </c>
      <c r="N40" s="137">
        <f t="shared" si="7"/>
        <v>1.1295230067990807</v>
      </c>
      <c r="O40" s="137">
        <f t="shared" si="17"/>
        <v>4.8699303526766355</v>
      </c>
      <c r="P40" s="137">
        <f t="shared" si="8"/>
        <v>3.5699794030748819</v>
      </c>
      <c r="Q40" s="137">
        <f t="shared" si="18"/>
        <v>12.323931392619476</v>
      </c>
      <c r="R40" s="137">
        <f t="shared" si="9"/>
        <v>4.0396361194042507</v>
      </c>
      <c r="S40" s="137">
        <f t="shared" si="19"/>
        <v>13.977100593961422</v>
      </c>
      <c r="T40" s="137">
        <f t="shared" si="10"/>
        <v>3.7771813919528725</v>
      </c>
      <c r="U40" s="137">
        <f t="shared" ref="U40:U44" si="20">(K10/$K$8)*100</f>
        <v>13.219414187539805</v>
      </c>
    </row>
    <row r="41" spans="1:21" s="3" customFormat="1" ht="11.25">
      <c r="A41" s="98" t="s">
        <v>101</v>
      </c>
      <c r="B41" s="137">
        <f t="shared" si="11"/>
        <v>3.5209111947420935</v>
      </c>
      <c r="C41" s="137">
        <f t="shared" ref="C41:C44" si="21">((B11/$B$8)*100)</f>
        <v>10.641564577133268</v>
      </c>
      <c r="D41" s="137">
        <f t="shared" si="2"/>
        <v>3.5027209960797658</v>
      </c>
      <c r="E41" s="137">
        <f t="shared" si="12"/>
        <v>10.714101248117769</v>
      </c>
      <c r="F41" s="137">
        <f t="shared" si="3"/>
        <v>3.32792408365902</v>
      </c>
      <c r="G41" s="137">
        <f t="shared" si="13"/>
        <v>10.482400226562346</v>
      </c>
      <c r="H41" s="137">
        <f t="shared" si="4"/>
        <v>3.3134856831836355</v>
      </c>
      <c r="I41" s="137">
        <f t="shared" si="14"/>
        <v>10.484372348803797</v>
      </c>
      <c r="J41" s="137">
        <f t="shared" si="5"/>
        <v>3.2281071256211034</v>
      </c>
      <c r="K41" s="137">
        <f t="shared" si="15"/>
        <v>10.435182417648504</v>
      </c>
      <c r="L41" s="137">
        <f t="shared" si="6"/>
        <v>3.3527275890029213</v>
      </c>
      <c r="M41" s="137">
        <f t="shared" si="16"/>
        <v>13.198802791760617</v>
      </c>
      <c r="N41" s="137">
        <f t="shared" si="7"/>
        <v>3.3458846790685253</v>
      </c>
      <c r="O41" s="137">
        <f t="shared" si="17"/>
        <v>14.425757826152848</v>
      </c>
      <c r="P41" s="137">
        <f t="shared" si="8"/>
        <v>3.4316676448887709</v>
      </c>
      <c r="Q41" s="137">
        <f t="shared" si="18"/>
        <v>11.846465159282092</v>
      </c>
      <c r="R41" s="137">
        <f t="shared" si="9"/>
        <v>3.3484547541429488</v>
      </c>
      <c r="S41" s="137">
        <f t="shared" si="19"/>
        <v>11.585619979030808</v>
      </c>
      <c r="T41" s="137">
        <f t="shared" si="10"/>
        <v>3.4630811045601333</v>
      </c>
      <c r="U41" s="137">
        <f t="shared" si="20"/>
        <v>12.120123111840861</v>
      </c>
    </row>
    <row r="42" spans="1:21" s="3" customFormat="1" ht="11.25">
      <c r="A42" s="98" t="s">
        <v>102</v>
      </c>
      <c r="B42" s="137">
        <f t="shared" si="11"/>
        <v>2.6296746456401894</v>
      </c>
      <c r="C42" s="137">
        <f t="shared" si="21"/>
        <v>7.947900702585013</v>
      </c>
      <c r="D42" s="137">
        <f t="shared" si="2"/>
        <v>2.5886865055885617</v>
      </c>
      <c r="E42" s="137">
        <f t="shared" si="12"/>
        <v>7.9182582202674601</v>
      </c>
      <c r="F42" s="137">
        <f t="shared" si="3"/>
        <v>2.4800161742627043</v>
      </c>
      <c r="G42" s="137">
        <f t="shared" si="13"/>
        <v>7.8116331543196544</v>
      </c>
      <c r="H42" s="137">
        <f t="shared" si="4"/>
        <v>2.3702354874768394</v>
      </c>
      <c r="I42" s="137">
        <f t="shared" si="14"/>
        <v>7.4997853563016079</v>
      </c>
      <c r="J42" s="137">
        <f t="shared" si="5"/>
        <v>2.2437645339766235</v>
      </c>
      <c r="K42" s="137">
        <f t="shared" si="15"/>
        <v>7.2531955425088821</v>
      </c>
      <c r="L42" s="137">
        <f t="shared" si="6"/>
        <v>1.8816650371345383</v>
      </c>
      <c r="M42" s="137">
        <f t="shared" si="16"/>
        <v>7.4076181514871209</v>
      </c>
      <c r="N42" s="137">
        <f t="shared" si="7"/>
        <v>1.8471219904401555</v>
      </c>
      <c r="O42" s="137">
        <f t="shared" si="17"/>
        <v>7.9638532302521634</v>
      </c>
      <c r="P42" s="137">
        <f t="shared" si="8"/>
        <v>2.1348576252097051</v>
      </c>
      <c r="Q42" s="137">
        <f t="shared" si="18"/>
        <v>7.3697452941700048</v>
      </c>
      <c r="R42" s="137">
        <f t="shared" si="9"/>
        <v>2.1030059496277733</v>
      </c>
      <c r="S42" s="137">
        <f t="shared" si="19"/>
        <v>7.2763795645984217</v>
      </c>
      <c r="T42" s="137">
        <f t="shared" si="10"/>
        <v>2.046794220989915</v>
      </c>
      <c r="U42" s="137">
        <f t="shared" si="20"/>
        <v>7.1633892461646846</v>
      </c>
    </row>
    <row r="43" spans="1:21" s="3" customFormat="1" ht="11.25">
      <c r="A43" s="98" t="s">
        <v>103</v>
      </c>
      <c r="B43" s="137">
        <f t="shared" si="11"/>
        <v>1.6386639720430367</v>
      </c>
      <c r="C43" s="137">
        <f t="shared" si="21"/>
        <v>4.9526805744940141</v>
      </c>
      <c r="D43" s="137">
        <f t="shared" si="2"/>
        <v>1.6445725747550641</v>
      </c>
      <c r="E43" s="137">
        <f t="shared" si="12"/>
        <v>5.0304083869437113</v>
      </c>
      <c r="F43" s="137">
        <f t="shared" si="3"/>
        <v>1.6201941874278269</v>
      </c>
      <c r="G43" s="137">
        <f t="shared" si="13"/>
        <v>5.1033387452442209</v>
      </c>
      <c r="H43" s="137">
        <f t="shared" si="4"/>
        <v>1.6310630486010214</v>
      </c>
      <c r="I43" s="137">
        <f t="shared" si="14"/>
        <v>5.160931406070735</v>
      </c>
      <c r="J43" s="137">
        <f t="shared" si="5"/>
        <v>1.6380702723638687</v>
      </c>
      <c r="K43" s="137">
        <f t="shared" si="15"/>
        <v>5.2952276488517258</v>
      </c>
      <c r="L43" s="137">
        <f t="shared" si="6"/>
        <v>1.6340452623091621</v>
      </c>
      <c r="M43" s="137">
        <f t="shared" si="16"/>
        <v>6.4328045143814965</v>
      </c>
      <c r="N43" s="137">
        <f t="shared" si="7"/>
        <v>1.3433202355071403</v>
      </c>
      <c r="O43" s="137">
        <f t="shared" si="17"/>
        <v>5.7917155727529295</v>
      </c>
      <c r="P43" s="137">
        <f t="shared" si="8"/>
        <v>1.8591388934614799</v>
      </c>
      <c r="Q43" s="137">
        <f t="shared" si="18"/>
        <v>6.417936235888468</v>
      </c>
      <c r="R43" s="137">
        <f t="shared" si="9"/>
        <v>1.6865719968036657</v>
      </c>
      <c r="S43" s="137">
        <f t="shared" si="19"/>
        <v>5.8355222503950994</v>
      </c>
      <c r="T43" s="137">
        <f t="shared" si="10"/>
        <v>1.6756365801001842</v>
      </c>
      <c r="U43" s="137">
        <f t="shared" si="20"/>
        <v>5.8644083197404013</v>
      </c>
    </row>
    <row r="44" spans="1:21" s="3" customFormat="1" ht="11.25">
      <c r="A44" s="98" t="s">
        <v>104</v>
      </c>
      <c r="B44" s="137">
        <f t="shared" si="11"/>
        <v>9.8779246128854918</v>
      </c>
      <c r="C44" s="137">
        <f t="shared" si="21"/>
        <v>29.854934374104509</v>
      </c>
      <c r="D44" s="137">
        <f t="shared" si="2"/>
        <v>9.9366676933301985</v>
      </c>
      <c r="E44" s="137">
        <f t="shared" si="12"/>
        <v>30.394217482463787</v>
      </c>
      <c r="F44" s="137">
        <f t="shared" si="3"/>
        <v>9.9831143692599156</v>
      </c>
      <c r="G44" s="137">
        <f t="shared" si="13"/>
        <v>31.445128463107725</v>
      </c>
      <c r="H44" s="137">
        <f t="shared" si="4"/>
        <v>10.002544143256216</v>
      </c>
      <c r="I44" s="137">
        <f t="shared" si="14"/>
        <v>31.649570048084264</v>
      </c>
      <c r="J44" s="137">
        <f t="shared" si="5"/>
        <v>9.7531221785611208</v>
      </c>
      <c r="K44" s="137">
        <f t="shared" si="15"/>
        <v>31.527952795344905</v>
      </c>
      <c r="L44" s="137">
        <f t="shared" si="6"/>
        <v>6.9414908208922963</v>
      </c>
      <c r="M44" s="137">
        <f t="shared" si="16"/>
        <v>27.326815553488178</v>
      </c>
      <c r="N44" s="137">
        <f t="shared" si="7"/>
        <v>6.7456111027868513</v>
      </c>
      <c r="O44" s="137">
        <f t="shared" si="17"/>
        <v>29.083653948677529</v>
      </c>
      <c r="P44" s="137">
        <f t="shared" si="8"/>
        <v>8.5124778559846987</v>
      </c>
      <c r="Q44" s="137">
        <f t="shared" si="18"/>
        <v>29.385937909890931</v>
      </c>
      <c r="R44" s="137">
        <f t="shared" si="9"/>
        <v>8.6984692647585202</v>
      </c>
      <c r="S44" s="137">
        <f t="shared" si="19"/>
        <v>30.09661670837361</v>
      </c>
      <c r="T44" s="137">
        <f t="shared" si="10"/>
        <v>8.7635383385350671</v>
      </c>
      <c r="U44" s="137">
        <f t="shared" si="20"/>
        <v>30.670712106199243</v>
      </c>
    </row>
    <row r="45" spans="1:21" s="3" customFormat="1" ht="11.25">
      <c r="A45" s="100" t="s">
        <v>30</v>
      </c>
      <c r="B45" s="135">
        <f t="shared" si="11"/>
        <v>13.307024414965154</v>
      </c>
      <c r="C45" s="123">
        <v>100</v>
      </c>
      <c r="D45" s="135">
        <f t="shared" si="2"/>
        <v>12.893644412383724</v>
      </c>
      <c r="E45" s="123">
        <v>100</v>
      </c>
      <c r="F45" s="135">
        <f t="shared" si="3"/>
        <v>13.825865662692813</v>
      </c>
      <c r="G45" s="123">
        <v>100</v>
      </c>
      <c r="H45" s="135">
        <f t="shared" si="4"/>
        <v>13.958335163984373</v>
      </c>
      <c r="I45" s="123">
        <f>SUM(I46:I51)</f>
        <v>100</v>
      </c>
      <c r="J45" s="135">
        <f>((F15/$F$5)*100)</f>
        <v>13.748234766160561</v>
      </c>
      <c r="K45" s="123">
        <f>SUM(K46:K51)</f>
        <v>100</v>
      </c>
      <c r="L45" s="135">
        <f t="shared" si="6"/>
        <v>2.4728940161911526</v>
      </c>
      <c r="M45" s="123">
        <f>SUM(M46:M51)</f>
        <v>100</v>
      </c>
      <c r="N45" s="135">
        <f t="shared" si="7"/>
        <v>2.6853684323093905</v>
      </c>
      <c r="O45" s="123">
        <v>100</v>
      </c>
      <c r="P45" s="135">
        <f t="shared" si="8"/>
        <v>6.9075939018039341</v>
      </c>
      <c r="Q45" s="123">
        <v>100</v>
      </c>
      <c r="R45" s="135">
        <f t="shared" si="9"/>
        <v>9.8958997734696421</v>
      </c>
      <c r="S45" s="123">
        <v>100</v>
      </c>
      <c r="T45" s="135">
        <f t="shared" si="10"/>
        <v>9.648331234677423</v>
      </c>
      <c r="U45" s="123">
        <v>100</v>
      </c>
    </row>
    <row r="46" spans="1:21" s="3" customFormat="1" ht="11.25">
      <c r="A46" s="98" t="s">
        <v>306</v>
      </c>
      <c r="B46" s="137">
        <f t="shared" si="11"/>
        <v>3.8689109239474626</v>
      </c>
      <c r="C46" s="137">
        <f t="shared" ref="C46:C51" si="22">((B16/$B$15)*100)</f>
        <v>29.074200236654441</v>
      </c>
      <c r="D46" s="137">
        <f t="shared" si="2"/>
        <v>3.1827835955377961</v>
      </c>
      <c r="E46" s="137">
        <f t="shared" ref="E46:E51" si="23">((C16/$C$15)*100)</f>
        <v>24.684902838493716</v>
      </c>
      <c r="F46" s="137">
        <f t="shared" si="3"/>
        <v>3.4210277182148188</v>
      </c>
      <c r="G46" s="137">
        <f t="shared" ref="G46:G51" si="24">(D16/$D$15)*100</f>
        <v>24.743678274308639</v>
      </c>
      <c r="H46" s="137">
        <f t="shared" si="4"/>
        <v>3.503303044207974</v>
      </c>
      <c r="I46" s="137">
        <f t="shared" ref="I46:I51" si="25">(E16/$E$15)*100</f>
        <v>25.098287174299124</v>
      </c>
      <c r="J46" s="137">
        <f t="shared" si="5"/>
        <v>3.5186103527171588</v>
      </c>
      <c r="K46" s="137">
        <f t="shared" ref="K46:K51" si="26">(F16/$F$15)*100</f>
        <v>25.593179143098045</v>
      </c>
      <c r="L46" s="137">
        <f t="shared" si="6"/>
        <v>0.50254231452894549</v>
      </c>
      <c r="M46" s="137">
        <f t="shared" ref="M46:M51" si="27">(G16/$G$15)*100</f>
        <v>20.322032049840161</v>
      </c>
      <c r="N46" s="137">
        <f t="shared" si="7"/>
        <v>0.12165561656341897</v>
      </c>
      <c r="O46" s="137">
        <f t="shared" ref="O46:O51" si="28">(H16/$H$15)*100</f>
        <v>4.530313796040133</v>
      </c>
      <c r="P46" s="137">
        <f t="shared" si="8"/>
        <v>0.31222391484355394</v>
      </c>
      <c r="Q46" s="137">
        <f t="shared" ref="Q46:Q51" si="29">(I16/$I$15)*100</f>
        <v>4.5200097064480875</v>
      </c>
      <c r="R46" s="137">
        <f t="shared" si="9"/>
        <v>1.1844225602367753</v>
      </c>
      <c r="S46" s="137">
        <f t="shared" ref="S46:S50" si="30">(J16/$J$15)*100</f>
        <v>11.968821303264878</v>
      </c>
      <c r="T46" s="137">
        <f t="shared" si="10"/>
        <v>1.6930166823766228</v>
      </c>
      <c r="U46" s="137">
        <f>(K16/$K$15)*100</f>
        <v>17.547248754185485</v>
      </c>
    </row>
    <row r="47" spans="1:21" s="3" customFormat="1" ht="11.25">
      <c r="A47" s="98" t="s">
        <v>106</v>
      </c>
      <c r="B47" s="137">
        <f t="shared" si="11"/>
        <v>2.6097074710689281</v>
      </c>
      <c r="C47" s="137">
        <f t="shared" si="22"/>
        <v>19.611502840064205</v>
      </c>
      <c r="D47" s="137">
        <f t="shared" si="2"/>
        <v>2.7002461065586689</v>
      </c>
      <c r="E47" s="137">
        <f t="shared" si="23"/>
        <v>20.942458316635541</v>
      </c>
      <c r="F47" s="137">
        <f t="shared" si="3"/>
        <v>2.4602850713801661</v>
      </c>
      <c r="G47" s="137">
        <f t="shared" si="24"/>
        <v>17.794799482385436</v>
      </c>
      <c r="H47" s="137">
        <f t="shared" si="4"/>
        <v>2.4383859551129436</v>
      </c>
      <c r="I47" s="137">
        <f t="shared" si="25"/>
        <v>17.469031417188809</v>
      </c>
      <c r="J47" s="137">
        <f t="shared" si="5"/>
        <v>2.1833227554322971</v>
      </c>
      <c r="K47" s="137">
        <f t="shared" si="26"/>
        <v>15.880749729458021</v>
      </c>
      <c r="L47" s="137">
        <f t="shared" si="6"/>
        <v>0.47949625502586563</v>
      </c>
      <c r="M47" s="137">
        <f t="shared" si="27"/>
        <v>19.390085134517992</v>
      </c>
      <c r="N47" s="137">
        <f t="shared" si="7"/>
        <v>1.4391798543982548</v>
      </c>
      <c r="O47" s="137">
        <f t="shared" si="28"/>
        <v>53.593385439500906</v>
      </c>
      <c r="P47" s="137">
        <f t="shared" si="8"/>
        <v>2.1459163945012629</v>
      </c>
      <c r="Q47" s="137">
        <f t="shared" si="29"/>
        <v>31.066047382155048</v>
      </c>
      <c r="R47" s="137">
        <f t="shared" si="9"/>
        <v>2.0363354243195424</v>
      </c>
      <c r="S47" s="137">
        <f t="shared" si="30"/>
        <v>20.577567183722341</v>
      </c>
      <c r="T47" s="137">
        <f t="shared" si="10"/>
        <v>1.898925599620533</v>
      </c>
      <c r="U47" s="137">
        <f t="shared" ref="U47:U51" si="31">(K17/$K$15)*100</f>
        <v>19.681388972173078</v>
      </c>
    </row>
    <row r="48" spans="1:21" s="3" customFormat="1" ht="11.25">
      <c r="A48" s="98" t="s">
        <v>107</v>
      </c>
      <c r="B48" s="137">
        <f t="shared" si="11"/>
        <v>1.1080574987265803</v>
      </c>
      <c r="C48" s="137">
        <f t="shared" si="22"/>
        <v>8.3268615444971505</v>
      </c>
      <c r="D48" s="137">
        <f t="shared" si="2"/>
        <v>1.0161182797441988</v>
      </c>
      <c r="E48" s="137">
        <f t="shared" si="23"/>
        <v>7.8807685961020155</v>
      </c>
      <c r="F48" s="137">
        <f t="shared" si="3"/>
        <v>1.0918108702384473</v>
      </c>
      <c r="G48" s="137">
        <f t="shared" si="24"/>
        <v>7.896871681492958</v>
      </c>
      <c r="H48" s="137">
        <f t="shared" si="4"/>
        <v>0.98587161721778638</v>
      </c>
      <c r="I48" s="137">
        <f t="shared" si="25"/>
        <v>7.0629599134541188</v>
      </c>
      <c r="J48" s="137">
        <f t="shared" si="5"/>
        <v>0.98437039607589483</v>
      </c>
      <c r="K48" s="137">
        <f t="shared" si="26"/>
        <v>7.1599766284089856</v>
      </c>
      <c r="L48" s="137">
        <f t="shared" si="6"/>
        <v>0.16447866054566024</v>
      </c>
      <c r="M48" s="137">
        <f t="shared" si="27"/>
        <v>6.6512620220981669</v>
      </c>
      <c r="N48" s="137">
        <f t="shared" si="7"/>
        <v>5.4542042553822036E-2</v>
      </c>
      <c r="O48" s="137">
        <f t="shared" si="28"/>
        <v>2.0310822864226648</v>
      </c>
      <c r="P48" s="137">
        <f t="shared" si="8"/>
        <v>0.21838519740975329</v>
      </c>
      <c r="Q48" s="137">
        <f t="shared" si="29"/>
        <v>3.161523397499113</v>
      </c>
      <c r="R48" s="137">
        <f t="shared" si="9"/>
        <v>0.46079555913620041</v>
      </c>
      <c r="S48" s="137">
        <f t="shared" si="30"/>
        <v>4.6564291240253635</v>
      </c>
      <c r="T48" s="137">
        <f t="shared" si="10"/>
        <v>0.56297616086895652</v>
      </c>
      <c r="U48" s="137">
        <f t="shared" si="31"/>
        <v>5.8349588874555138</v>
      </c>
    </row>
    <row r="49" spans="1:23" s="3" customFormat="1" ht="11.25">
      <c r="A49" s="98" t="s">
        <v>108</v>
      </c>
      <c r="B49" s="137">
        <f t="shared" si="11"/>
        <v>1.6613789486813861</v>
      </c>
      <c r="C49" s="137">
        <f t="shared" si="22"/>
        <v>12.484977083328939</v>
      </c>
      <c r="D49" s="137">
        <f t="shared" si="2"/>
        <v>1.6859515054579772</v>
      </c>
      <c r="E49" s="137">
        <f t="shared" si="23"/>
        <v>13.075833732770716</v>
      </c>
      <c r="F49" s="137">
        <f t="shared" si="3"/>
        <v>1.9768142158076676</v>
      </c>
      <c r="G49" s="137">
        <f t="shared" si="24"/>
        <v>14.297941727741703</v>
      </c>
      <c r="H49" s="137">
        <f t="shared" si="4"/>
        <v>2.0871096818991179</v>
      </c>
      <c r="I49" s="137">
        <f t="shared" si="25"/>
        <v>14.95242561078722</v>
      </c>
      <c r="J49" s="137">
        <f t="shared" si="5"/>
        <v>2.0034533609352136</v>
      </c>
      <c r="K49" s="137">
        <f t="shared" si="26"/>
        <v>14.572440717018056</v>
      </c>
      <c r="L49" s="137">
        <f t="shared" si="6"/>
        <v>0.23016561895378052</v>
      </c>
      <c r="M49" s="137">
        <f t="shared" si="27"/>
        <v>9.3075407780027124</v>
      </c>
      <c r="N49" s="137">
        <f t="shared" si="7"/>
        <v>0.25727659422733273</v>
      </c>
      <c r="O49" s="137">
        <f t="shared" si="28"/>
        <v>9.5806814116034484</v>
      </c>
      <c r="P49" s="137">
        <f t="shared" si="8"/>
        <v>0.99404711862053297</v>
      </c>
      <c r="Q49" s="137">
        <f t="shared" si="29"/>
        <v>14.390642136054572</v>
      </c>
      <c r="R49" s="137">
        <f t="shared" si="9"/>
        <v>1.4437290205821809</v>
      </c>
      <c r="S49" s="137">
        <f t="shared" si="30"/>
        <v>14.589163730747739</v>
      </c>
      <c r="T49" s="137">
        <f t="shared" si="10"/>
        <v>1.5564600700788884</v>
      </c>
      <c r="U49" s="137">
        <f t="shared" si="31"/>
        <v>16.131909572971107</v>
      </c>
    </row>
    <row r="50" spans="1:23" s="3" customFormat="1" ht="11.25">
      <c r="A50" s="98" t="s">
        <v>109</v>
      </c>
      <c r="B50" s="137">
        <f t="shared" si="11"/>
        <v>0.88979949633545929</v>
      </c>
      <c r="C50" s="137">
        <f t="shared" si="22"/>
        <v>6.6866901914960488</v>
      </c>
      <c r="D50" s="137">
        <f t="shared" si="2"/>
        <v>0.9553852780051747</v>
      </c>
      <c r="E50" s="137">
        <f t="shared" si="23"/>
        <v>7.4097380651165876</v>
      </c>
      <c r="F50" s="137">
        <f t="shared" si="3"/>
        <v>1.2227293319505337</v>
      </c>
      <c r="G50" s="137">
        <f t="shared" si="24"/>
        <v>8.8437813716785918</v>
      </c>
      <c r="H50" s="137">
        <f t="shared" si="4"/>
        <v>1.1756967088506216</v>
      </c>
      <c r="I50" s="137">
        <f t="shared" si="25"/>
        <v>8.4229006900778689</v>
      </c>
      <c r="J50" s="137">
        <f t="shared" si="5"/>
        <v>1.1076375512394596</v>
      </c>
      <c r="K50" s="137">
        <f t="shared" si="26"/>
        <v>8.0565801361332667</v>
      </c>
      <c r="L50" s="137">
        <f t="shared" si="6"/>
        <v>0.21172961414010807</v>
      </c>
      <c r="M50" s="137">
        <f t="shared" si="27"/>
        <v>8.562017326817033</v>
      </c>
      <c r="N50" s="137">
        <f t="shared" si="7"/>
        <v>4.8980256301590093E-2</v>
      </c>
      <c r="O50" s="137">
        <f t="shared" si="28"/>
        <v>1.8239678292288386</v>
      </c>
      <c r="P50" s="137">
        <f t="shared" si="8"/>
        <v>0.39818106910763262</v>
      </c>
      <c r="Q50" s="137">
        <f t="shared" si="29"/>
        <v>5.7643960367103624</v>
      </c>
      <c r="R50" s="137">
        <f t="shared" si="9"/>
        <v>0.91359046366032515</v>
      </c>
      <c r="S50" s="137">
        <f t="shared" si="30"/>
        <v>9.2320100705709489</v>
      </c>
      <c r="T50" s="137">
        <f t="shared" si="10"/>
        <v>0.93047520150785701</v>
      </c>
      <c r="U50" s="137">
        <f t="shared" si="31"/>
        <v>9.6438977775099772</v>
      </c>
    </row>
    <row r="51" spans="1:23">
      <c r="A51" s="98" t="s">
        <v>110</v>
      </c>
      <c r="B51" s="137">
        <f t="shared" si="11"/>
        <v>3.1691700762053361</v>
      </c>
      <c r="C51" s="137">
        <f t="shared" si="22"/>
        <v>23.815768103959218</v>
      </c>
      <c r="D51" s="137">
        <f t="shared" si="2"/>
        <v>3.3531596470799077</v>
      </c>
      <c r="E51" s="137">
        <f t="shared" si="23"/>
        <v>26.006298450881427</v>
      </c>
      <c r="F51" s="137">
        <f t="shared" si="3"/>
        <v>3.6531984551011774</v>
      </c>
      <c r="G51" s="137">
        <f t="shared" si="24"/>
        <v>26.422927462392671</v>
      </c>
      <c r="H51" s="137">
        <f t="shared" si="4"/>
        <v>3.7679681566959298</v>
      </c>
      <c r="I51" s="137">
        <f t="shared" si="25"/>
        <v>26.994395194192862</v>
      </c>
      <c r="J51" s="137">
        <f t="shared" si="5"/>
        <v>3.9508403497605373</v>
      </c>
      <c r="K51" s="137">
        <f t="shared" si="26"/>
        <v>28.737073645883626</v>
      </c>
      <c r="L51" s="137">
        <f t="shared" si="6"/>
        <v>0.88448155299679265</v>
      </c>
      <c r="M51" s="137">
        <f t="shared" si="27"/>
        <v>35.767062688723939</v>
      </c>
      <c r="N51" s="137">
        <f t="shared" si="7"/>
        <v>0.76373406826497203</v>
      </c>
      <c r="O51" s="137">
        <f t="shared" si="28"/>
        <v>28.440569237204006</v>
      </c>
      <c r="P51" s="137">
        <f t="shared" si="8"/>
        <v>2.8388402073211982</v>
      </c>
      <c r="Q51" s="137">
        <f t="shared" si="29"/>
        <v>41.097381341132817</v>
      </c>
      <c r="R51" s="137">
        <f t="shared" si="9"/>
        <v>3.8570267455346183</v>
      </c>
      <c r="S51" s="137">
        <f>(J21/$J$15)*100</f>
        <v>38.97600858766873</v>
      </c>
      <c r="T51" s="137">
        <f t="shared" si="10"/>
        <v>3.7201263732358756</v>
      </c>
      <c r="U51" s="137">
        <f t="shared" si="31"/>
        <v>38.557200025069953</v>
      </c>
    </row>
    <row r="52" spans="1:23">
      <c r="A52" s="100" t="s">
        <v>31</v>
      </c>
      <c r="B52" s="135">
        <f t="shared" si="11"/>
        <v>6.7907703938838129</v>
      </c>
      <c r="C52" s="123">
        <v>100</v>
      </c>
      <c r="D52" s="135">
        <f t="shared" si="2"/>
        <v>7.0015160173019826</v>
      </c>
      <c r="E52" s="123">
        <v>100</v>
      </c>
      <c r="F52" s="135">
        <f t="shared" si="3"/>
        <v>7.4746862626274515</v>
      </c>
      <c r="G52" s="123">
        <v>100</v>
      </c>
      <c r="H52" s="135">
        <f t="shared" si="4"/>
        <v>7.8447663922206159</v>
      </c>
      <c r="I52" s="123">
        <v>100</v>
      </c>
      <c r="J52" s="135">
        <f t="shared" si="5"/>
        <v>8.2870753956842318</v>
      </c>
      <c r="K52" s="123">
        <v>100</v>
      </c>
      <c r="L52" s="135">
        <f t="shared" si="6"/>
        <v>2.443822016828975</v>
      </c>
      <c r="M52" s="123">
        <v>100</v>
      </c>
      <c r="N52" s="135">
        <f t="shared" si="7"/>
        <v>2.8282495032198312</v>
      </c>
      <c r="O52" s="123">
        <v>100</v>
      </c>
      <c r="P52" s="135">
        <f t="shared" si="8"/>
        <v>7.8852163030160325</v>
      </c>
      <c r="Q52" s="123">
        <v>100</v>
      </c>
      <c r="R52" s="135">
        <f t="shared" si="9"/>
        <v>9.6183481806820321</v>
      </c>
      <c r="S52" s="123">
        <v>100</v>
      </c>
      <c r="T52" s="135">
        <f t="shared" si="10"/>
        <v>10.681527416807819</v>
      </c>
      <c r="U52" s="123">
        <v>100</v>
      </c>
    </row>
    <row r="53" spans="1:23">
      <c r="A53" s="98" t="s">
        <v>111</v>
      </c>
      <c r="B53" s="137">
        <f t="shared" si="11"/>
        <v>4.8804725748022451</v>
      </c>
      <c r="C53" s="137">
        <f>((B23/$B$22)*100)</f>
        <v>71.869203223214555</v>
      </c>
      <c r="D53" s="137">
        <f t="shared" si="2"/>
        <v>5.1628680115958945</v>
      </c>
      <c r="E53" s="137">
        <f>((C23/$C$22)*100)</f>
        <v>73.739287303457374</v>
      </c>
      <c r="F53" s="137">
        <f t="shared" si="3"/>
        <v>5.4726666192421307</v>
      </c>
      <c r="G53" s="137">
        <f>(D23/$D$22)*100</f>
        <v>73.216004350641683</v>
      </c>
      <c r="H53" s="137">
        <f t="shared" si="4"/>
        <v>5.8049164969304199</v>
      </c>
      <c r="I53" s="137">
        <f>(E23/$E$22)*100</f>
        <v>73.997314982979674</v>
      </c>
      <c r="J53" s="137">
        <f t="shared" si="5"/>
        <v>6.2543793559275347</v>
      </c>
      <c r="K53" s="137">
        <f>(F23/$F$22)*100</f>
        <v>75.471490933758233</v>
      </c>
      <c r="L53" s="137">
        <f t="shared" si="6"/>
        <v>1.6400543463924298</v>
      </c>
      <c r="M53" s="137">
        <f>(G23/$G$22)*100</f>
        <v>67.110220592926467</v>
      </c>
      <c r="N53" s="137">
        <f t="shared" si="7"/>
        <v>2.0651243896540086</v>
      </c>
      <c r="O53" s="137">
        <f>(H23/$H$22)*100</f>
        <v>73.017758415689997</v>
      </c>
      <c r="P53" s="137">
        <f t="shared" si="8"/>
        <v>6.014479953463737</v>
      </c>
      <c r="Q53" s="137">
        <f>(I23/$I$22)*100</f>
        <v>76.275395909725987</v>
      </c>
      <c r="R53" s="137">
        <f t="shared" si="9"/>
        <v>7.3281135028755298</v>
      </c>
      <c r="S53" s="137">
        <f>(J23/$J$22)*100</f>
        <v>76.188898189334381</v>
      </c>
      <c r="T53" s="137">
        <f t="shared" si="10"/>
        <v>8.1411303529150718</v>
      </c>
      <c r="U53" s="137">
        <f>(K23/$K$22)*100</f>
        <v>76.216912013020448</v>
      </c>
    </row>
    <row r="54" spans="1:23">
      <c r="A54" s="98" t="s">
        <v>113</v>
      </c>
      <c r="B54" s="137">
        <f t="shared" si="11"/>
        <v>0.63218814074449892</v>
      </c>
      <c r="C54" s="137">
        <f>((B24/$B$22)*100)</f>
        <v>9.3095201880759575</v>
      </c>
      <c r="D54" s="137">
        <f t="shared" si="2"/>
        <v>0.56663496617864129</v>
      </c>
      <c r="E54" s="137">
        <f>((C24/$C$22)*100)</f>
        <v>8.0930324915116412</v>
      </c>
      <c r="F54" s="137">
        <f t="shared" si="3"/>
        <v>0.65481695109799398</v>
      </c>
      <c r="G54" s="137">
        <f>(D24/$D$22)*100</f>
        <v>8.7604606814335657</v>
      </c>
      <c r="H54" s="137">
        <f t="shared" si="4"/>
        <v>0.6237364159358042</v>
      </c>
      <c r="I54" s="137">
        <f>(E24/$E$22)*100</f>
        <v>7.9509877636935373</v>
      </c>
      <c r="J54" s="137">
        <f t="shared" si="5"/>
        <v>0.62831190273079707</v>
      </c>
      <c r="K54" s="137">
        <f>(F24/$F$22)*100</f>
        <v>7.581829206694696</v>
      </c>
      <c r="L54" s="137">
        <f t="shared" si="6"/>
        <v>0.31822019188783762</v>
      </c>
      <c r="M54" s="137">
        <f>(G24/$G$22)*100</f>
        <v>13.02141439501187</v>
      </c>
      <c r="N54" s="137">
        <f t="shared" si="7"/>
        <v>0.31214002953903919</v>
      </c>
      <c r="O54" s="137">
        <f>(H24/$H$22)*100</f>
        <v>11.036509656721668</v>
      </c>
      <c r="P54" s="137">
        <f t="shared" si="8"/>
        <v>0.57727873995404688</v>
      </c>
      <c r="Q54" s="137">
        <f>(I24/$I$22)*100</f>
        <v>7.3210260539491143</v>
      </c>
      <c r="R54" s="137">
        <f t="shared" si="9"/>
        <v>0.68735465287875219</v>
      </c>
      <c r="S54" s="137">
        <f>(J24/$J$22)*100</f>
        <v>7.146285827531897</v>
      </c>
      <c r="T54" s="137">
        <f t="shared" si="10"/>
        <v>0.81236335116389258</v>
      </c>
      <c r="U54" s="137">
        <f t="shared" ref="U54:U56" si="32">(K24/$K$22)*100</f>
        <v>7.6053107337964194</v>
      </c>
    </row>
    <row r="55" spans="1:23" ht="13.5" customHeight="1">
      <c r="A55" s="98" t="s">
        <v>112</v>
      </c>
      <c r="B55" s="137">
        <f t="shared" si="11"/>
        <v>0.65738989228728162</v>
      </c>
      <c r="C55" s="137">
        <f>((B25/$B$22)*100)</f>
        <v>9.6806378975700245</v>
      </c>
      <c r="D55" s="137">
        <f t="shared" si="2"/>
        <v>0.63933726617512898</v>
      </c>
      <c r="E55" s="137">
        <f>((C25/$C$22)*100)</f>
        <v>9.131411891299166</v>
      </c>
      <c r="F55" s="137">
        <f t="shared" si="3"/>
        <v>0.66259921043496672</v>
      </c>
      <c r="G55" s="137">
        <f>(D25/$D$22)*100</f>
        <v>8.8645755440985479</v>
      </c>
      <c r="H55" s="137">
        <f t="shared" si="4"/>
        <v>0.69822598253908075</v>
      </c>
      <c r="I55" s="137">
        <f>(E25/$E$22)*100</f>
        <v>8.9005325031920304</v>
      </c>
      <c r="J55" s="137">
        <f t="shared" si="5"/>
        <v>0.69562895886129628</v>
      </c>
      <c r="K55" s="137">
        <f>(F25/$F$22)*100</f>
        <v>8.3941429955321532</v>
      </c>
      <c r="L55" s="137">
        <f t="shared" si="6"/>
        <v>0.22697987732197794</v>
      </c>
      <c r="M55" s="137">
        <f>(G25/$G$22)*100</f>
        <v>9.2879054104152683</v>
      </c>
      <c r="N55" s="137">
        <f t="shared" si="7"/>
        <v>0.18261198194828224</v>
      </c>
      <c r="O55" s="137">
        <f>(H25/$H$22)*100</f>
        <v>6.4567140112775396</v>
      </c>
      <c r="P55" s="137">
        <f t="shared" si="8"/>
        <v>0.59532213274471779</v>
      </c>
      <c r="Q55" s="137">
        <f>(I25/$I$22)*100</f>
        <v>7.5498516447419686</v>
      </c>
      <c r="R55" s="137">
        <f t="shared" si="9"/>
        <v>0.74545458768814443</v>
      </c>
      <c r="S55" s="137">
        <f>(J25/$J$22)*100</f>
        <v>7.7503389738515853</v>
      </c>
      <c r="T55" s="137">
        <f t="shared" si="10"/>
        <v>0.77626998723435692</v>
      </c>
      <c r="U55" s="137">
        <f t="shared" si="32"/>
        <v>7.2674062139546107</v>
      </c>
    </row>
    <row r="56" spans="1:23" ht="12.75" customHeight="1">
      <c r="A56" s="98" t="s">
        <v>114</v>
      </c>
      <c r="B56" s="137">
        <f t="shared" si="11"/>
        <v>0.62071978604978784</v>
      </c>
      <c r="C56" s="137">
        <f>((B26/$B$22)*100)</f>
        <v>9.1406386911394666</v>
      </c>
      <c r="D56" s="137">
        <f t="shared" si="2"/>
        <v>0.63267577335231762</v>
      </c>
      <c r="E56" s="137">
        <f>((C26/$C$22)*100)</f>
        <v>9.036268313731826</v>
      </c>
      <c r="F56" s="137">
        <f t="shared" si="3"/>
        <v>0.68460348185235964</v>
      </c>
      <c r="G56" s="137">
        <f>(D26/$D$22)*100</f>
        <v>9.1589594238262038</v>
      </c>
      <c r="H56" s="137">
        <f t="shared" si="4"/>
        <v>0.71788749681531139</v>
      </c>
      <c r="I56" s="137">
        <f>(E26/$E$22)*100</f>
        <v>9.1511647501347611</v>
      </c>
      <c r="J56" s="137">
        <f t="shared" si="5"/>
        <v>0.70875517816460376</v>
      </c>
      <c r="K56" s="137">
        <f>(F26/$F$22)*100</f>
        <v>8.5525368640149146</v>
      </c>
      <c r="L56" s="137">
        <f t="shared" si="6"/>
        <v>0.25856760122672962</v>
      </c>
      <c r="M56" s="137">
        <f>(G26/$G$22)*100</f>
        <v>10.580459601646385</v>
      </c>
      <c r="N56" s="137">
        <f t="shared" si="7"/>
        <v>0.26837310207850107</v>
      </c>
      <c r="O56" s="137">
        <f>(H26/$H$22)*100</f>
        <v>9.4890179163108037</v>
      </c>
      <c r="P56" s="137">
        <f t="shared" si="8"/>
        <v>0.69813547685353039</v>
      </c>
      <c r="Q56" s="137">
        <f>(I26/$I$22)*100</f>
        <v>8.8537263915829314</v>
      </c>
      <c r="R56" s="137">
        <f t="shared" si="9"/>
        <v>0.85742543723960596</v>
      </c>
      <c r="S56" s="137">
        <f>(J26/$J$22)*100</f>
        <v>8.9144770092821322</v>
      </c>
      <c r="T56" s="137">
        <f t="shared" si="10"/>
        <v>0.9517637254944995</v>
      </c>
      <c r="U56" s="137">
        <f t="shared" si="32"/>
        <v>8.9103710392285311</v>
      </c>
    </row>
    <row r="57" spans="1:23">
      <c r="A57" s="100" t="s">
        <v>115</v>
      </c>
      <c r="B57" s="135">
        <f t="shared" si="11"/>
        <v>0.84820074818805036</v>
      </c>
      <c r="C57" s="123">
        <v>100</v>
      </c>
      <c r="D57" s="135">
        <f t="shared" si="2"/>
        <v>0.7836836822638471</v>
      </c>
      <c r="E57" s="123">
        <v>100</v>
      </c>
      <c r="F57" s="135">
        <f t="shared" si="3"/>
        <v>0.72726951809361928</v>
      </c>
      <c r="G57" s="123">
        <v>100</v>
      </c>
      <c r="H57" s="135">
        <f t="shared" si="4"/>
        <v>0.72047982753115525</v>
      </c>
      <c r="I57" s="123">
        <v>100</v>
      </c>
      <c r="J57" s="135">
        <f t="shared" si="5"/>
        <v>0.72188645281907737</v>
      </c>
      <c r="K57" s="123">
        <v>100</v>
      </c>
      <c r="L57" s="135">
        <f t="shared" si="6"/>
        <v>0.33583869157377239</v>
      </c>
      <c r="M57" s="123">
        <v>100</v>
      </c>
      <c r="N57" s="135">
        <f t="shared" si="7"/>
        <v>0.31151754251324199</v>
      </c>
      <c r="O57" s="123">
        <v>100</v>
      </c>
      <c r="P57" s="135">
        <f t="shared" si="8"/>
        <v>0.60848334954405792</v>
      </c>
      <c r="Q57" s="123">
        <v>100</v>
      </c>
      <c r="R57" s="135">
        <f t="shared" si="9"/>
        <v>0.62239393523080955</v>
      </c>
      <c r="S57" s="123">
        <v>100</v>
      </c>
      <c r="T57" s="135">
        <f t="shared" si="10"/>
        <v>0.61771274305176482</v>
      </c>
      <c r="U57" s="123">
        <v>100</v>
      </c>
    </row>
    <row r="58" spans="1:23">
      <c r="A58" s="208" t="s">
        <v>116</v>
      </c>
      <c r="B58" s="144">
        <f t="shared" si="11"/>
        <v>0.91324141958808447</v>
      </c>
      <c r="C58" s="143">
        <v>100</v>
      </c>
      <c r="D58" s="144">
        <f t="shared" si="2"/>
        <v>0.91115544226233414</v>
      </c>
      <c r="E58" s="143">
        <v>100</v>
      </c>
      <c r="F58" s="144">
        <f t="shared" si="3"/>
        <v>0.97535778335580658</v>
      </c>
      <c r="G58" s="143">
        <v>100</v>
      </c>
      <c r="H58" s="144">
        <f t="shared" si="4"/>
        <v>1.0012400669089321</v>
      </c>
      <c r="I58" s="143">
        <v>100</v>
      </c>
      <c r="J58" s="144">
        <f t="shared" si="5"/>
        <v>1.0058783876129338</v>
      </c>
      <c r="K58" s="143">
        <v>100</v>
      </c>
      <c r="L58" s="144">
        <f t="shared" si="6"/>
        <v>0.28171479538478744</v>
      </c>
      <c r="M58" s="143">
        <v>100</v>
      </c>
      <c r="N58" s="144">
        <f t="shared" si="7"/>
        <v>6.9400537213069421E-2</v>
      </c>
      <c r="O58" s="143">
        <v>100</v>
      </c>
      <c r="P58" s="144">
        <f t="shared" si="8"/>
        <v>0.55345884648589894</v>
      </c>
      <c r="Q58" s="143">
        <v>100</v>
      </c>
      <c r="R58" s="144">
        <f t="shared" si="9"/>
        <v>1.060681816217085</v>
      </c>
      <c r="S58" s="143">
        <v>100</v>
      </c>
      <c r="T58" s="144">
        <f t="shared" si="10"/>
        <v>1.0842671597223927</v>
      </c>
      <c r="U58" s="143">
        <v>100</v>
      </c>
    </row>
    <row r="59" spans="1:23"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</row>
    <row r="60" spans="1:23">
      <c r="A60" s="130" t="s">
        <v>28</v>
      </c>
      <c r="D60" s="3"/>
      <c r="P60" s="3"/>
    </row>
    <row r="61" spans="1:23">
      <c r="A61" s="47" t="s">
        <v>81</v>
      </c>
      <c r="I61" s="13"/>
      <c r="J61" s="13"/>
      <c r="K61" s="13"/>
      <c r="N61" s="8"/>
      <c r="O61" s="8"/>
      <c r="P61" s="3"/>
    </row>
    <row r="62" spans="1:23">
      <c r="A62" s="47" t="s">
        <v>337</v>
      </c>
      <c r="B62" s="26"/>
      <c r="C62" s="26"/>
      <c r="D62" s="26"/>
      <c r="E62" s="26"/>
      <c r="F62" s="26"/>
      <c r="G62" s="26"/>
      <c r="H62" s="26"/>
      <c r="L62" s="97"/>
      <c r="M62" s="97"/>
    </row>
    <row r="63" spans="1:23">
      <c r="A63" s="46"/>
      <c r="B63" s="26"/>
      <c r="C63" s="26"/>
      <c r="D63" s="26"/>
      <c r="E63" s="26"/>
      <c r="F63" s="26"/>
      <c r="G63" s="26"/>
      <c r="H63" s="26"/>
      <c r="L63" s="97"/>
      <c r="M63" s="97"/>
    </row>
    <row r="64" spans="1:23">
      <c r="A64" s="3" t="s">
        <v>54</v>
      </c>
      <c r="L64" s="97"/>
      <c r="M64" s="97"/>
    </row>
    <row r="65" spans="1:13">
      <c r="A65" s="131" t="s">
        <v>34</v>
      </c>
      <c r="B65"/>
      <c r="C65"/>
      <c r="D65"/>
      <c r="L65" s="97"/>
      <c r="M65" s="97"/>
    </row>
    <row r="66" spans="1:13">
      <c r="A66"/>
      <c r="B66" s="21"/>
      <c r="C66" s="21"/>
      <c r="D66" s="21"/>
      <c r="L66" s="97"/>
      <c r="M66" s="97"/>
    </row>
    <row r="67" spans="1:13">
      <c r="A67"/>
      <c r="B67" s="21"/>
      <c r="C67" s="21"/>
      <c r="D67" s="21"/>
      <c r="F67" s="97"/>
      <c r="G67" s="97"/>
      <c r="H67" s="97"/>
      <c r="L67" s="97"/>
      <c r="M67" s="97"/>
    </row>
    <row r="68" spans="1:13">
      <c r="A68"/>
      <c r="B68" s="21"/>
      <c r="C68" s="21"/>
      <c r="D68" s="21"/>
      <c r="F68" s="97"/>
      <c r="G68" s="97"/>
      <c r="H68" s="97"/>
      <c r="L68" s="97"/>
      <c r="M68" s="97"/>
    </row>
    <row r="69" spans="1:13">
      <c r="A69"/>
      <c r="B69" s="21"/>
      <c r="C69" s="21"/>
      <c r="D69" s="21"/>
      <c r="F69" s="97"/>
      <c r="G69" s="97"/>
      <c r="H69" s="97"/>
    </row>
    <row r="70" spans="1:13">
      <c r="A70"/>
      <c r="B70" s="21"/>
      <c r="C70" s="21"/>
      <c r="D70" s="21"/>
      <c r="F70" s="97"/>
      <c r="G70" s="97"/>
      <c r="H70" s="97"/>
    </row>
    <row r="71" spans="1:13">
      <c r="A71"/>
      <c r="B71" s="21"/>
      <c r="C71" s="21"/>
      <c r="D71" s="21"/>
      <c r="F71" s="97"/>
      <c r="G71" s="97"/>
      <c r="H71" s="97"/>
    </row>
    <row r="72" spans="1:13">
      <c r="A72"/>
      <c r="B72" s="21"/>
      <c r="C72" s="21"/>
      <c r="D72" s="21"/>
      <c r="F72" s="97"/>
      <c r="G72" s="97"/>
      <c r="H72" s="97"/>
    </row>
    <row r="73" spans="1:13">
      <c r="A73"/>
      <c r="B73" s="21"/>
      <c r="C73" s="21"/>
      <c r="D73" s="21"/>
      <c r="F73" s="97"/>
      <c r="G73" s="97"/>
      <c r="H73" s="97"/>
    </row>
    <row r="74" spans="1:13">
      <c r="A74"/>
      <c r="B74" s="21"/>
      <c r="C74" s="21"/>
      <c r="D74" s="21"/>
      <c r="F74" s="97"/>
      <c r="G74" s="97"/>
      <c r="H74" s="97"/>
    </row>
    <row r="75" spans="1:13">
      <c r="A75"/>
      <c r="B75" s="21"/>
      <c r="C75" s="21"/>
      <c r="D75" s="21"/>
      <c r="F75" s="97"/>
      <c r="G75" s="97"/>
      <c r="H75" s="97"/>
    </row>
    <row r="76" spans="1:13">
      <c r="A76"/>
      <c r="B76" s="21"/>
      <c r="C76" s="21"/>
      <c r="D76" s="21"/>
      <c r="F76" s="97"/>
    </row>
  </sheetData>
  <mergeCells count="3">
    <mergeCell ref="L3:T3"/>
    <mergeCell ref="B3:K3"/>
    <mergeCell ref="A3:A4"/>
  </mergeCells>
  <phoneticPr fontId="18" type="noConversion"/>
  <hyperlinks>
    <hyperlink ref="A60" r:id="rId1" xr:uid="{00000000-0004-0000-0A00-000000000000}"/>
    <hyperlink ref="A65" r:id="rId2" display=" info-tour@bfs.admin.ch" xr:uid="{00000000-0004-0000-0A00-000001000000}"/>
  </hyperlinks>
  <pageMargins left="0.78740157499999996" right="0.78740157499999996" top="0.984251969" bottom="0.984251969" header="0.4921259845" footer="0.4921259845"/>
  <pageSetup paperSize="9" orientation="portrait" r:id="rId3"/>
  <headerFooter alignWithMargins="0"/>
  <ignoredErrors>
    <ignoredError sqref="J38 L38 J45 L45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800"/>
  <sheetViews>
    <sheetView showGridLines="0" zoomScaleNormal="100" workbookViewId="0"/>
  </sheetViews>
  <sheetFormatPr baseColWidth="10" defaultColWidth="11.42578125" defaultRowHeight="12.75"/>
  <cols>
    <col min="1" max="1" width="25.28515625" style="5" customWidth="1"/>
    <col min="2" max="25" width="12.7109375" style="5" customWidth="1"/>
    <col min="26" max="29" width="12.7109375" customWidth="1"/>
    <col min="30" max="30" width="15.85546875" customWidth="1"/>
    <col min="31" max="16384" width="11.42578125" style="5"/>
  </cols>
  <sheetData>
    <row r="1" spans="1:30" s="44" customFormat="1">
      <c r="A1" s="337" t="s">
        <v>354</v>
      </c>
      <c r="AD1" s="82" t="s">
        <v>275</v>
      </c>
    </row>
    <row r="2" spans="1:30" s="44" customFormat="1" ht="12"/>
    <row r="3" spans="1:30" s="3" customFormat="1" ht="11.25">
      <c r="A3" s="696" t="s">
        <v>57</v>
      </c>
      <c r="B3" s="704" t="s">
        <v>257</v>
      </c>
      <c r="C3" s="705"/>
      <c r="D3" s="706"/>
      <c r="E3" s="707" t="s">
        <v>287</v>
      </c>
      <c r="F3" s="708"/>
      <c r="G3" s="709"/>
      <c r="H3" s="707" t="s">
        <v>298</v>
      </c>
      <c r="I3" s="708"/>
      <c r="J3" s="709"/>
      <c r="K3" s="700" t="s">
        <v>314</v>
      </c>
      <c r="L3" s="700"/>
      <c r="M3" s="700"/>
      <c r="N3" s="700" t="s">
        <v>336</v>
      </c>
      <c r="O3" s="700"/>
      <c r="P3" s="700"/>
      <c r="Q3" s="701" t="s">
        <v>291</v>
      </c>
      <c r="R3" s="702"/>
      <c r="S3" s="703"/>
      <c r="T3" s="698" t="s">
        <v>302</v>
      </c>
      <c r="U3" s="699"/>
      <c r="V3" s="699"/>
      <c r="W3" s="698" t="s">
        <v>322</v>
      </c>
      <c r="X3" s="699"/>
      <c r="Y3" s="699"/>
      <c r="Z3" s="698" t="s">
        <v>355</v>
      </c>
      <c r="AA3" s="699"/>
      <c r="AB3" s="699"/>
      <c r="AC3" s="277" t="s">
        <v>356</v>
      </c>
      <c r="AD3" s="278"/>
    </row>
    <row r="4" spans="1:30" s="3" customFormat="1" ht="11.25">
      <c r="A4" s="697"/>
      <c r="B4" s="275" t="s">
        <v>123</v>
      </c>
      <c r="C4" s="275" t="s">
        <v>124</v>
      </c>
      <c r="D4" s="652" t="s">
        <v>125</v>
      </c>
      <c r="E4" s="275" t="s">
        <v>123</v>
      </c>
      <c r="F4" s="275" t="s">
        <v>124</v>
      </c>
      <c r="G4" s="275" t="s">
        <v>125</v>
      </c>
      <c r="H4" s="275" t="s">
        <v>123</v>
      </c>
      <c r="I4" s="275" t="s">
        <v>124</v>
      </c>
      <c r="J4" s="275" t="s">
        <v>125</v>
      </c>
      <c r="K4" s="275" t="s">
        <v>123</v>
      </c>
      <c r="L4" s="275" t="s">
        <v>124</v>
      </c>
      <c r="M4" s="275" t="s">
        <v>125</v>
      </c>
      <c r="N4" s="275" t="s">
        <v>123</v>
      </c>
      <c r="O4" s="275" t="s">
        <v>124</v>
      </c>
      <c r="P4" s="275" t="s">
        <v>125</v>
      </c>
      <c r="Q4" s="275" t="s">
        <v>123</v>
      </c>
      <c r="R4" s="275" t="s">
        <v>124</v>
      </c>
      <c r="S4" s="275" t="s">
        <v>125</v>
      </c>
      <c r="T4" s="275" t="s">
        <v>123</v>
      </c>
      <c r="U4" s="275" t="s">
        <v>124</v>
      </c>
      <c r="V4" s="275" t="s">
        <v>125</v>
      </c>
      <c r="W4" s="275" t="s">
        <v>123</v>
      </c>
      <c r="X4" s="275" t="s">
        <v>124</v>
      </c>
      <c r="Y4" s="275" t="s">
        <v>125</v>
      </c>
      <c r="Z4" s="275" t="s">
        <v>123</v>
      </c>
      <c r="AA4" s="275" t="s">
        <v>124</v>
      </c>
      <c r="AB4" s="275" t="s">
        <v>125</v>
      </c>
      <c r="AC4" s="275" t="s">
        <v>123</v>
      </c>
      <c r="AD4" s="276" t="s">
        <v>124</v>
      </c>
    </row>
    <row r="5" spans="1:30" s="3" customFormat="1" ht="11.25">
      <c r="A5" s="267" t="s">
        <v>23</v>
      </c>
      <c r="B5" s="418">
        <v>16389391</v>
      </c>
      <c r="C5" s="418">
        <v>7341347</v>
      </c>
      <c r="D5" s="418">
        <v>23730738</v>
      </c>
      <c r="E5" s="418">
        <v>20960665</v>
      </c>
      <c r="F5" s="418">
        <v>8598184</v>
      </c>
      <c r="G5" s="418">
        <v>29558849</v>
      </c>
      <c r="H5" s="418">
        <v>21062223</v>
      </c>
      <c r="I5" s="418">
        <v>17178922</v>
      </c>
      <c r="J5" s="418">
        <v>38241145</v>
      </c>
      <c r="K5" s="418">
        <v>20838141</v>
      </c>
      <c r="L5" s="418">
        <v>20920942</v>
      </c>
      <c r="M5" s="418">
        <v>41759083</v>
      </c>
      <c r="N5" s="418">
        <v>20850584</v>
      </c>
      <c r="O5" s="418">
        <v>21980004</v>
      </c>
      <c r="P5" s="418">
        <v>42830588</v>
      </c>
      <c r="Q5" s="419">
        <f>((E5-B5)/B5)*100</f>
        <v>27.89166479706293</v>
      </c>
      <c r="R5" s="419">
        <f t="shared" ref="R5:AA5" si="0">((F5-C5)/C5)*100</f>
        <v>17.119978118457009</v>
      </c>
      <c r="S5" s="419">
        <f t="shared" si="0"/>
        <v>24.559333131569698</v>
      </c>
      <c r="T5" s="419">
        <f t="shared" si="0"/>
        <v>0.48451707042691633</v>
      </c>
      <c r="U5" s="419">
        <f t="shared" si="0"/>
        <v>99.797096689254388</v>
      </c>
      <c r="V5" s="419">
        <f t="shared" si="0"/>
        <v>29.372916381148674</v>
      </c>
      <c r="W5" s="139">
        <f t="shared" si="0"/>
        <v>-1.0639047929556154</v>
      </c>
      <c r="X5" s="139">
        <f t="shared" si="0"/>
        <v>21.782624078507371</v>
      </c>
      <c r="Y5" s="139">
        <f t="shared" si="0"/>
        <v>9.1993532097430659</v>
      </c>
      <c r="Z5" s="139">
        <f t="shared" si="0"/>
        <v>5.9712620238052905E-2</v>
      </c>
      <c r="AA5" s="139">
        <f t="shared" si="0"/>
        <v>5.0622099138748151</v>
      </c>
      <c r="AB5" s="139">
        <f>((P5-M5)/M5)*100</f>
        <v>2.5659208081748348</v>
      </c>
      <c r="AC5" s="420">
        <f>(N5/P5)*100</f>
        <v>48.681526389504619</v>
      </c>
      <c r="AD5" s="420">
        <f>(O5/P5)*100</f>
        <v>51.318473610495374</v>
      </c>
    </row>
    <row r="6" spans="1:30" s="3" customFormat="1" ht="11.25">
      <c r="A6" s="263" t="s">
        <v>59</v>
      </c>
      <c r="B6" s="421">
        <v>3599165</v>
      </c>
      <c r="C6" s="421">
        <v>1170805</v>
      </c>
      <c r="D6" s="422">
        <v>4769970</v>
      </c>
      <c r="E6" s="421">
        <v>4034883</v>
      </c>
      <c r="F6" s="421">
        <v>1118272</v>
      </c>
      <c r="G6" s="422">
        <v>5153155</v>
      </c>
      <c r="H6" s="421">
        <v>3742997</v>
      </c>
      <c r="I6" s="421">
        <v>1823583</v>
      </c>
      <c r="J6" s="422">
        <v>5566580</v>
      </c>
      <c r="K6" s="421">
        <v>3508516</v>
      </c>
      <c r="L6" s="421">
        <v>1917526</v>
      </c>
      <c r="M6" s="422">
        <f>K6+L6</f>
        <v>5426042</v>
      </c>
      <c r="N6" s="421">
        <v>3514909</v>
      </c>
      <c r="O6" s="421">
        <v>2012129</v>
      </c>
      <c r="P6" s="422">
        <v>5527038</v>
      </c>
      <c r="Q6" s="423">
        <f t="shared" ref="Q6:AB18" si="1">((E6-B6)/B6)*100</f>
        <v>12.106085717103829</v>
      </c>
      <c r="R6" s="423">
        <f t="shared" si="1"/>
        <v>-4.4869128505600848</v>
      </c>
      <c r="S6" s="423">
        <f t="shared" si="1"/>
        <v>8.033279035297916</v>
      </c>
      <c r="T6" s="423">
        <f t="shared" si="1"/>
        <v>-7.2340635403802294</v>
      </c>
      <c r="U6" s="423">
        <f t="shared" si="1"/>
        <v>63.071506753276488</v>
      </c>
      <c r="V6" s="423">
        <f t="shared" si="1"/>
        <v>8.0227549918448027</v>
      </c>
      <c r="W6" s="140">
        <f t="shared" ref="W6:AB17" si="2">100*(K6-H6)/H6</f>
        <v>-6.2645254591441031</v>
      </c>
      <c r="X6" s="140">
        <f t="shared" si="2"/>
        <v>5.1515615137890629</v>
      </c>
      <c r="Y6" s="140">
        <f t="shared" si="2"/>
        <v>-2.5246740368412923</v>
      </c>
      <c r="Z6" s="140">
        <f t="shared" si="2"/>
        <v>0.18221379067389176</v>
      </c>
      <c r="AA6" s="140">
        <f t="shared" si="2"/>
        <v>4.9335967282842583</v>
      </c>
      <c r="AB6" s="140">
        <f t="shared" si="2"/>
        <v>1.8613199086921921</v>
      </c>
      <c r="AC6" s="424">
        <f t="shared" ref="AC6:AC18" si="3">(N6/P6)*100</f>
        <v>63.594804305669697</v>
      </c>
      <c r="AD6" s="424">
        <f t="shared" ref="AD6:AD18" si="4">(O6/P6)*100</f>
        <v>36.40519569433031</v>
      </c>
    </row>
    <row r="7" spans="1:30" s="3" customFormat="1" ht="11.25">
      <c r="A7" s="263" t="s">
        <v>60</v>
      </c>
      <c r="B7" s="421">
        <v>1157113</v>
      </c>
      <c r="C7" s="421">
        <v>313630</v>
      </c>
      <c r="D7" s="422">
        <v>1470743</v>
      </c>
      <c r="E7" s="421">
        <v>1449436</v>
      </c>
      <c r="F7" s="421">
        <v>382943</v>
      </c>
      <c r="G7" s="422">
        <v>1832379</v>
      </c>
      <c r="H7" s="421">
        <v>1406896</v>
      </c>
      <c r="I7" s="421">
        <v>570350</v>
      </c>
      <c r="J7" s="422">
        <v>1977246</v>
      </c>
      <c r="K7" s="421">
        <v>1427527</v>
      </c>
      <c r="L7" s="421">
        <v>611733</v>
      </c>
      <c r="M7" s="422">
        <v>2039260</v>
      </c>
      <c r="N7" s="421">
        <v>1410063</v>
      </c>
      <c r="O7" s="421">
        <v>624835</v>
      </c>
      <c r="P7" s="422">
        <v>2034898</v>
      </c>
      <c r="Q7" s="423">
        <f t="shared" si="1"/>
        <v>25.263133332699571</v>
      </c>
      <c r="R7" s="423">
        <f t="shared" si="1"/>
        <v>22.100245512227783</v>
      </c>
      <c r="S7" s="423">
        <f t="shared" si="1"/>
        <v>24.588660289391147</v>
      </c>
      <c r="T7" s="423">
        <f t="shared" si="1"/>
        <v>-2.9349346918387567</v>
      </c>
      <c r="U7" s="423">
        <f t="shared" si="1"/>
        <v>48.938614885244021</v>
      </c>
      <c r="V7" s="423">
        <f t="shared" si="1"/>
        <v>7.9059517708945579</v>
      </c>
      <c r="W7" s="140">
        <f t="shared" si="2"/>
        <v>1.4664196927136051</v>
      </c>
      <c r="X7" s="140">
        <f t="shared" si="2"/>
        <v>7.2557201718243185</v>
      </c>
      <c r="Y7" s="140">
        <f t="shared" si="2"/>
        <v>3.1363826251260591</v>
      </c>
      <c r="Z7" s="140">
        <f t="shared" si="2"/>
        <v>-1.2233744090304421</v>
      </c>
      <c r="AA7" s="140">
        <f t="shared" si="2"/>
        <v>2.1417840790017868</v>
      </c>
      <c r="AB7" s="140">
        <f t="shared" si="2"/>
        <v>-0.21390112099487069</v>
      </c>
      <c r="AC7" s="424">
        <f t="shared" si="3"/>
        <v>69.294038325262491</v>
      </c>
      <c r="AD7" s="424">
        <f t="shared" si="4"/>
        <v>30.705961674737502</v>
      </c>
    </row>
    <row r="8" spans="1:30" s="3" customFormat="1" ht="11.25">
      <c r="A8" s="263" t="s">
        <v>61</v>
      </c>
      <c r="B8" s="421">
        <v>1090528</v>
      </c>
      <c r="C8" s="421">
        <v>1167512</v>
      </c>
      <c r="D8" s="422">
        <v>2258040</v>
      </c>
      <c r="E8" s="421">
        <v>1597940</v>
      </c>
      <c r="F8" s="421">
        <v>1541995</v>
      </c>
      <c r="G8" s="422">
        <v>3139935</v>
      </c>
      <c r="H8" s="421">
        <v>2416690</v>
      </c>
      <c r="I8" s="421">
        <v>3519041</v>
      </c>
      <c r="J8" s="422">
        <v>5935731</v>
      </c>
      <c r="K8" s="421">
        <v>2587463</v>
      </c>
      <c r="L8" s="421">
        <v>4371804</v>
      </c>
      <c r="M8" s="422">
        <f>K8+L8</f>
        <v>6959267</v>
      </c>
      <c r="N8" s="421">
        <v>2792390</v>
      </c>
      <c r="O8" s="421">
        <v>4511224</v>
      </c>
      <c r="P8" s="422">
        <v>7303614</v>
      </c>
      <c r="Q8" s="423">
        <f t="shared" si="1"/>
        <v>46.529020804601075</v>
      </c>
      <c r="R8" s="423">
        <f t="shared" si="1"/>
        <v>32.075302009743794</v>
      </c>
      <c r="S8" s="423">
        <f t="shared" si="1"/>
        <v>39.055774034118087</v>
      </c>
      <c r="T8" s="423">
        <f t="shared" si="1"/>
        <v>51.237843723794384</v>
      </c>
      <c r="U8" s="423">
        <f t="shared" si="1"/>
        <v>128.21351560802728</v>
      </c>
      <c r="V8" s="423">
        <f t="shared" si="1"/>
        <v>89.039932355287604</v>
      </c>
      <c r="W8" s="140">
        <f t="shared" si="2"/>
        <v>7.0664007381997695</v>
      </c>
      <c r="X8" s="140">
        <f t="shared" si="2"/>
        <v>24.23282365849105</v>
      </c>
      <c r="Y8" s="140">
        <f t="shared" si="2"/>
        <v>17.243638567852891</v>
      </c>
      <c r="Z8" s="140">
        <f t="shared" si="2"/>
        <v>7.9199973101064636</v>
      </c>
      <c r="AA8" s="140">
        <f t="shared" si="2"/>
        <v>3.1890725201770254</v>
      </c>
      <c r="AB8" s="140">
        <f t="shared" si="2"/>
        <v>4.9480354755752298</v>
      </c>
      <c r="AC8" s="424">
        <f t="shared" si="3"/>
        <v>38.232989859540773</v>
      </c>
      <c r="AD8" s="424">
        <f t="shared" si="4"/>
        <v>61.767010140459234</v>
      </c>
    </row>
    <row r="9" spans="1:30" s="3" customFormat="1" ht="11.25">
      <c r="A9" s="263" t="s">
        <v>62</v>
      </c>
      <c r="B9" s="421">
        <v>1558084</v>
      </c>
      <c r="C9" s="421">
        <v>581496</v>
      </c>
      <c r="D9" s="422">
        <v>2139580</v>
      </c>
      <c r="E9" s="421">
        <v>1996330</v>
      </c>
      <c r="F9" s="421">
        <v>713425</v>
      </c>
      <c r="G9" s="422">
        <v>2709755</v>
      </c>
      <c r="H9" s="421">
        <v>1932922</v>
      </c>
      <c r="I9" s="421">
        <v>1567324</v>
      </c>
      <c r="J9" s="422">
        <v>3500246</v>
      </c>
      <c r="K9" s="421">
        <v>1868717</v>
      </c>
      <c r="L9" s="421">
        <v>2075634</v>
      </c>
      <c r="M9" s="422">
        <f>K9+L9</f>
        <v>3944351</v>
      </c>
      <c r="N9" s="421">
        <v>1874603</v>
      </c>
      <c r="O9" s="421">
        <v>2193925</v>
      </c>
      <c r="P9" s="422">
        <v>4068528</v>
      </c>
      <c r="Q9" s="423">
        <f t="shared" si="1"/>
        <v>28.127238326046605</v>
      </c>
      <c r="R9" s="423">
        <f t="shared" si="1"/>
        <v>22.687860277628737</v>
      </c>
      <c r="S9" s="423">
        <f t="shared" si="1"/>
        <v>26.648921750997861</v>
      </c>
      <c r="T9" s="423">
        <f t="shared" si="1"/>
        <v>-3.1762283790756038</v>
      </c>
      <c r="U9" s="423">
        <f t="shared" si="1"/>
        <v>119.69008655429793</v>
      </c>
      <c r="V9" s="423">
        <f t="shared" si="1"/>
        <v>29.172046919370942</v>
      </c>
      <c r="W9" s="140">
        <f t="shared" si="2"/>
        <v>-3.3216549865954241</v>
      </c>
      <c r="X9" s="140">
        <f t="shared" si="2"/>
        <v>32.431711630779596</v>
      </c>
      <c r="Y9" s="140">
        <f t="shared" si="2"/>
        <v>12.687822513046227</v>
      </c>
      <c r="Z9" s="140">
        <f t="shared" si="2"/>
        <v>0.31497546177404068</v>
      </c>
      <c r="AA9" s="140">
        <f t="shared" si="2"/>
        <v>5.6990297904158442</v>
      </c>
      <c r="AB9" s="140">
        <f t="shared" si="2"/>
        <v>3.1482238776417208</v>
      </c>
      <c r="AC9" s="424">
        <f t="shared" si="3"/>
        <v>46.075706004727017</v>
      </c>
      <c r="AD9" s="424">
        <f t="shared" si="4"/>
        <v>53.92429399527299</v>
      </c>
    </row>
    <row r="10" spans="1:30" s="3" customFormat="1" ht="11.25">
      <c r="A10" s="263" t="s">
        <v>63</v>
      </c>
      <c r="B10" s="421">
        <v>378749</v>
      </c>
      <c r="C10" s="421">
        <v>315494</v>
      </c>
      <c r="D10" s="422">
        <v>694243</v>
      </c>
      <c r="E10" s="421">
        <v>529386</v>
      </c>
      <c r="F10" s="421">
        <v>440373</v>
      </c>
      <c r="G10" s="422">
        <v>969759</v>
      </c>
      <c r="H10" s="421">
        <v>678073</v>
      </c>
      <c r="I10" s="421">
        <v>853077</v>
      </c>
      <c r="J10" s="422">
        <v>1531150</v>
      </c>
      <c r="K10" s="421">
        <v>694141</v>
      </c>
      <c r="L10" s="421">
        <v>1055971</v>
      </c>
      <c r="M10" s="422">
        <v>1750112</v>
      </c>
      <c r="N10" s="421">
        <v>731076</v>
      </c>
      <c r="O10" s="421">
        <v>1111650</v>
      </c>
      <c r="P10" s="422">
        <v>1842726</v>
      </c>
      <c r="Q10" s="423">
        <f t="shared" si="1"/>
        <v>39.772250223762967</v>
      </c>
      <c r="R10" s="423">
        <f t="shared" si="1"/>
        <v>39.582052273577311</v>
      </c>
      <c r="S10" s="423">
        <f t="shared" si="1"/>
        <v>39.685816061523127</v>
      </c>
      <c r="T10" s="423">
        <f t="shared" si="1"/>
        <v>28.086689107758801</v>
      </c>
      <c r="U10" s="423">
        <f t="shared" si="1"/>
        <v>93.716917249695143</v>
      </c>
      <c r="V10" s="423">
        <f t="shared" si="1"/>
        <v>57.889743740455103</v>
      </c>
      <c r="W10" s="140">
        <f t="shared" si="2"/>
        <v>2.3696563644327382</v>
      </c>
      <c r="X10" s="140">
        <f t="shared" si="2"/>
        <v>23.783785051056352</v>
      </c>
      <c r="Y10" s="140">
        <f t="shared" si="2"/>
        <v>14.300493093426509</v>
      </c>
      <c r="Z10" s="140">
        <f t="shared" si="2"/>
        <v>5.3209650488877616</v>
      </c>
      <c r="AA10" s="140">
        <f t="shared" si="2"/>
        <v>5.2727773774090387</v>
      </c>
      <c r="AB10" s="140">
        <f t="shared" si="2"/>
        <v>5.2918898904755807</v>
      </c>
      <c r="AC10" s="424">
        <f t="shared" si="3"/>
        <v>39.673613982762497</v>
      </c>
      <c r="AD10" s="424">
        <f t="shared" si="4"/>
        <v>60.32638601723751</v>
      </c>
    </row>
    <row r="11" spans="1:30" s="3" customFormat="1" ht="11.25">
      <c r="A11" s="263" t="s">
        <v>64</v>
      </c>
      <c r="B11" s="421">
        <v>2386502</v>
      </c>
      <c r="C11" s="421">
        <v>913947</v>
      </c>
      <c r="D11" s="422">
        <v>3300449</v>
      </c>
      <c r="E11" s="421">
        <v>2917424</v>
      </c>
      <c r="F11" s="421">
        <v>1007754</v>
      </c>
      <c r="G11" s="422">
        <v>3925178</v>
      </c>
      <c r="H11" s="421">
        <v>2815291</v>
      </c>
      <c r="I11" s="421">
        <v>2435710</v>
      </c>
      <c r="J11" s="422">
        <v>5251001</v>
      </c>
      <c r="K11" s="421">
        <v>2772053</v>
      </c>
      <c r="L11" s="421">
        <v>3221127</v>
      </c>
      <c r="M11" s="422">
        <f>K11+L11</f>
        <v>5993180</v>
      </c>
      <c r="N11" s="421">
        <v>2649776</v>
      </c>
      <c r="O11" s="421">
        <v>3500111</v>
      </c>
      <c r="P11" s="422">
        <v>6149887</v>
      </c>
      <c r="Q11" s="423">
        <f t="shared" si="1"/>
        <v>22.246870105283801</v>
      </c>
      <c r="R11" s="423">
        <f t="shared" si="1"/>
        <v>10.263943095168539</v>
      </c>
      <c r="S11" s="423">
        <f t="shared" si="1"/>
        <v>18.9286063805258</v>
      </c>
      <c r="T11" s="423">
        <f t="shared" si="1"/>
        <v>-3.5007938510137713</v>
      </c>
      <c r="U11" s="423">
        <f t="shared" si="1"/>
        <v>141.69688237407146</v>
      </c>
      <c r="V11" s="423">
        <f t="shared" si="1"/>
        <v>33.777398120543836</v>
      </c>
      <c r="W11" s="140">
        <f t="shared" si="2"/>
        <v>-1.5358270246308463</v>
      </c>
      <c r="X11" s="140">
        <f t="shared" si="2"/>
        <v>32.245915975218722</v>
      </c>
      <c r="Y11" s="140">
        <f t="shared" si="2"/>
        <v>14.134047965330801</v>
      </c>
      <c r="Z11" s="140">
        <f t="shared" si="2"/>
        <v>-4.4110628476439668</v>
      </c>
      <c r="AA11" s="140">
        <f t="shared" si="2"/>
        <v>8.6610680050802102</v>
      </c>
      <c r="AB11" s="140">
        <f t="shared" si="2"/>
        <v>2.6147554386819687</v>
      </c>
      <c r="AC11" s="424">
        <f t="shared" si="3"/>
        <v>43.086580290011831</v>
      </c>
      <c r="AD11" s="424">
        <f t="shared" si="4"/>
        <v>56.913419709988169</v>
      </c>
    </row>
    <row r="12" spans="1:30" s="3" customFormat="1" ht="11.25">
      <c r="A12" s="263" t="s">
        <v>65</v>
      </c>
      <c r="B12" s="421">
        <v>324769</v>
      </c>
      <c r="C12" s="421">
        <v>88524</v>
      </c>
      <c r="D12" s="425">
        <v>413293</v>
      </c>
      <c r="E12" s="421">
        <v>444898</v>
      </c>
      <c r="F12" s="421">
        <v>118236</v>
      </c>
      <c r="G12" s="425">
        <v>563134</v>
      </c>
      <c r="H12" s="421">
        <v>422878</v>
      </c>
      <c r="I12" s="421">
        <v>169020</v>
      </c>
      <c r="J12" s="425">
        <v>591898</v>
      </c>
      <c r="K12" s="421">
        <v>415794</v>
      </c>
      <c r="L12" s="421">
        <v>186970</v>
      </c>
      <c r="M12" s="425">
        <v>602764</v>
      </c>
      <c r="N12" s="421">
        <v>421844</v>
      </c>
      <c r="O12" s="421">
        <v>193517</v>
      </c>
      <c r="P12" s="425">
        <v>615361</v>
      </c>
      <c r="Q12" s="423">
        <f t="shared" si="1"/>
        <v>36.989059916432907</v>
      </c>
      <c r="R12" s="423">
        <f t="shared" si="1"/>
        <v>33.563779314084321</v>
      </c>
      <c r="S12" s="423">
        <f t="shared" si="1"/>
        <v>36.255392663316336</v>
      </c>
      <c r="T12" s="423">
        <f t="shared" si="1"/>
        <v>-4.9494490872065056</v>
      </c>
      <c r="U12" s="423">
        <f t="shared" si="1"/>
        <v>42.951385364863491</v>
      </c>
      <c r="V12" s="423">
        <f t="shared" si="1"/>
        <v>5.1078428935209024</v>
      </c>
      <c r="W12" s="140">
        <f t="shared" si="2"/>
        <v>-1.6751876427716741</v>
      </c>
      <c r="X12" s="140">
        <f t="shared" si="2"/>
        <v>10.620044965092889</v>
      </c>
      <c r="Y12" s="140">
        <f t="shared" si="2"/>
        <v>1.8357892745033773</v>
      </c>
      <c r="Z12" s="140">
        <f t="shared" si="2"/>
        <v>1.4550474513821747</v>
      </c>
      <c r="AA12" s="140">
        <f t="shared" si="2"/>
        <v>3.5016312777450929</v>
      </c>
      <c r="AB12" s="140">
        <f t="shared" si="2"/>
        <v>2.0898726533104166</v>
      </c>
      <c r="AC12" s="424">
        <f t="shared" si="3"/>
        <v>68.552280693771621</v>
      </c>
      <c r="AD12" s="424">
        <f t="shared" si="4"/>
        <v>31.447719306228379</v>
      </c>
    </row>
    <row r="13" spans="1:30" s="3" customFormat="1" ht="11.25">
      <c r="A13" s="264" t="s">
        <v>292</v>
      </c>
      <c r="B13" s="421">
        <v>982699</v>
      </c>
      <c r="C13" s="421">
        <v>548162</v>
      </c>
      <c r="D13" s="425">
        <v>1530861</v>
      </c>
      <c r="E13" s="421">
        <v>1439713</v>
      </c>
      <c r="F13" s="421">
        <v>646129</v>
      </c>
      <c r="G13" s="425">
        <v>2085842</v>
      </c>
      <c r="H13" s="421">
        <v>1560278</v>
      </c>
      <c r="I13" s="421">
        <v>1119779</v>
      </c>
      <c r="J13" s="425">
        <v>2680057</v>
      </c>
      <c r="K13" s="421">
        <v>1574781</v>
      </c>
      <c r="L13" s="421">
        <v>1336334</v>
      </c>
      <c r="M13" s="425">
        <f>K13+L13</f>
        <v>2911115</v>
      </c>
      <c r="N13" s="421">
        <v>1499586</v>
      </c>
      <c r="O13" s="421">
        <v>1445116</v>
      </c>
      <c r="P13" s="425">
        <v>2944702</v>
      </c>
      <c r="Q13" s="423">
        <f t="shared" si="1"/>
        <v>46.506000311387311</v>
      </c>
      <c r="R13" s="423">
        <f t="shared" si="1"/>
        <v>17.871906480201108</v>
      </c>
      <c r="S13" s="423">
        <f t="shared" si="1"/>
        <v>36.252866850746088</v>
      </c>
      <c r="T13" s="423">
        <f t="shared" si="1"/>
        <v>8.3742384766963962</v>
      </c>
      <c r="U13" s="423">
        <f t="shared" si="1"/>
        <v>73.305794972830512</v>
      </c>
      <c r="V13" s="423">
        <f t="shared" si="1"/>
        <v>28.488015870809008</v>
      </c>
      <c r="W13" s="140">
        <f t="shared" si="2"/>
        <v>0.92951384304591878</v>
      </c>
      <c r="X13" s="140">
        <f t="shared" si="2"/>
        <v>19.3390838727999</v>
      </c>
      <c r="Y13" s="140">
        <f t="shared" si="2"/>
        <v>8.6213837989266651</v>
      </c>
      <c r="Z13" s="140">
        <f t="shared" si="2"/>
        <v>-4.7749496596669632</v>
      </c>
      <c r="AA13" s="140">
        <f t="shared" si="2"/>
        <v>8.1403301869143494</v>
      </c>
      <c r="AB13" s="140">
        <f t="shared" si="2"/>
        <v>1.1537503671273721</v>
      </c>
      <c r="AC13" s="424">
        <f t="shared" si="3"/>
        <v>50.924881363207554</v>
      </c>
      <c r="AD13" s="424">
        <f t="shared" si="4"/>
        <v>49.075118636792446</v>
      </c>
    </row>
    <row r="14" spans="1:30" s="3" customFormat="1" ht="11.25">
      <c r="A14" s="263" t="s">
        <v>66</v>
      </c>
      <c r="B14" s="421">
        <v>370941</v>
      </c>
      <c r="C14" s="421">
        <v>670947</v>
      </c>
      <c r="D14" s="425">
        <v>1041888</v>
      </c>
      <c r="E14" s="421">
        <v>573465</v>
      </c>
      <c r="F14" s="421">
        <v>951284</v>
      </c>
      <c r="G14" s="425">
        <v>1524749</v>
      </c>
      <c r="H14" s="421">
        <v>794285</v>
      </c>
      <c r="I14" s="421">
        <v>2171139</v>
      </c>
      <c r="J14" s="425">
        <v>2965424</v>
      </c>
      <c r="K14" s="421">
        <v>903961</v>
      </c>
      <c r="L14" s="421">
        <v>2649342</v>
      </c>
      <c r="M14" s="425">
        <f>K14+L14</f>
        <v>3553303</v>
      </c>
      <c r="N14" s="421">
        <v>1017184</v>
      </c>
      <c r="O14" s="421">
        <v>2770587</v>
      </c>
      <c r="P14" s="425">
        <v>3787771</v>
      </c>
      <c r="Q14" s="423">
        <f t="shared" si="1"/>
        <v>54.59736184460602</v>
      </c>
      <c r="R14" s="423">
        <f t="shared" si="1"/>
        <v>41.782286827424521</v>
      </c>
      <c r="S14" s="423">
        <f t="shared" si="1"/>
        <v>46.344808655056973</v>
      </c>
      <c r="T14" s="423">
        <f t="shared" si="1"/>
        <v>38.506273268638893</v>
      </c>
      <c r="U14" s="423">
        <f t="shared" si="1"/>
        <v>128.23247316258869</v>
      </c>
      <c r="V14" s="423">
        <f t="shared" si="1"/>
        <v>94.486043276631108</v>
      </c>
      <c r="W14" s="140">
        <f t="shared" si="2"/>
        <v>13.808141913796685</v>
      </c>
      <c r="X14" s="140">
        <f t="shared" si="2"/>
        <v>22.025443787799858</v>
      </c>
      <c r="Y14" s="140">
        <f t="shared" si="2"/>
        <v>19.824450061778688</v>
      </c>
      <c r="Z14" s="140">
        <f t="shared" si="2"/>
        <v>12.525208499039229</v>
      </c>
      <c r="AA14" s="140">
        <f t="shared" si="2"/>
        <v>4.5764193524278856</v>
      </c>
      <c r="AB14" s="140">
        <f t="shared" si="2"/>
        <v>6.5985929148175657</v>
      </c>
      <c r="AC14" s="424">
        <f t="shared" si="3"/>
        <v>26.854421769425873</v>
      </c>
      <c r="AD14" s="424">
        <f t="shared" si="4"/>
        <v>73.145578230574131</v>
      </c>
    </row>
    <row r="15" spans="1:30" s="3" customFormat="1" ht="11.25">
      <c r="A15" s="263" t="s">
        <v>67</v>
      </c>
      <c r="B15" s="421">
        <v>2297804</v>
      </c>
      <c r="C15" s="421">
        <v>929265</v>
      </c>
      <c r="D15" s="422">
        <v>3227069</v>
      </c>
      <c r="E15" s="421">
        <v>2684616</v>
      </c>
      <c r="F15" s="421">
        <v>819475</v>
      </c>
      <c r="G15" s="422">
        <v>3504091</v>
      </c>
      <c r="H15" s="421">
        <v>2572619</v>
      </c>
      <c r="I15" s="421">
        <v>1616461</v>
      </c>
      <c r="J15" s="422">
        <v>4189080</v>
      </c>
      <c r="K15" s="421">
        <v>2512245</v>
      </c>
      <c r="L15" s="421">
        <v>1966851</v>
      </c>
      <c r="M15" s="422">
        <f>K15+L15</f>
        <v>4479096</v>
      </c>
      <c r="N15" s="421">
        <v>2407423</v>
      </c>
      <c r="O15" s="421">
        <v>2027701</v>
      </c>
      <c r="P15" s="422">
        <v>4435124</v>
      </c>
      <c r="Q15" s="423">
        <f t="shared" si="1"/>
        <v>16.833985840393698</v>
      </c>
      <c r="R15" s="423">
        <f t="shared" si="1"/>
        <v>-11.814713779169558</v>
      </c>
      <c r="S15" s="423">
        <f t="shared" si="1"/>
        <v>8.5843221821411309</v>
      </c>
      <c r="T15" s="423">
        <f t="shared" si="1"/>
        <v>-4.1718070666344831</v>
      </c>
      <c r="U15" s="423">
        <f t="shared" si="1"/>
        <v>97.255681991518955</v>
      </c>
      <c r="V15" s="423">
        <f t="shared" si="1"/>
        <v>19.548265156355814</v>
      </c>
      <c r="W15" s="140">
        <f t="shared" si="2"/>
        <v>-2.3467913437629124</v>
      </c>
      <c r="X15" s="140">
        <f t="shared" si="2"/>
        <v>21.676365838705667</v>
      </c>
      <c r="Y15" s="140">
        <f t="shared" si="2"/>
        <v>6.9231430290183047</v>
      </c>
      <c r="Z15" s="140">
        <f t="shared" si="2"/>
        <v>-4.1724433723621699</v>
      </c>
      <c r="AA15" s="140">
        <f t="shared" si="2"/>
        <v>3.0937778204856392</v>
      </c>
      <c r="AB15" s="140">
        <f t="shared" si="2"/>
        <v>-0.9817159533977392</v>
      </c>
      <c r="AC15" s="424">
        <f t="shared" si="3"/>
        <v>54.280849870262927</v>
      </c>
      <c r="AD15" s="424">
        <f t="shared" si="4"/>
        <v>45.719150129737073</v>
      </c>
    </row>
    <row r="16" spans="1:30" s="3" customFormat="1" ht="11.25">
      <c r="A16" s="263" t="s">
        <v>68</v>
      </c>
      <c r="B16" s="421">
        <v>1566915</v>
      </c>
      <c r="C16" s="421">
        <v>366758</v>
      </c>
      <c r="D16" s="422">
        <v>1933673</v>
      </c>
      <c r="E16" s="421">
        <v>2427411</v>
      </c>
      <c r="F16" s="421">
        <v>507034</v>
      </c>
      <c r="G16" s="422">
        <v>2934445</v>
      </c>
      <c r="H16" s="421">
        <v>1730867</v>
      </c>
      <c r="I16" s="421">
        <v>824376</v>
      </c>
      <c r="J16" s="422">
        <v>2555243</v>
      </c>
      <c r="K16" s="421">
        <v>1548764</v>
      </c>
      <c r="L16" s="421">
        <v>909072</v>
      </c>
      <c r="M16" s="422">
        <v>2457836</v>
      </c>
      <c r="N16" s="421">
        <v>1499143</v>
      </c>
      <c r="O16" s="421">
        <v>921658</v>
      </c>
      <c r="P16" s="422">
        <v>2420801</v>
      </c>
      <c r="Q16" s="423">
        <f t="shared" si="1"/>
        <v>54.916571734905851</v>
      </c>
      <c r="R16" s="423">
        <f t="shared" si="1"/>
        <v>38.247563788656279</v>
      </c>
      <c r="S16" s="423">
        <f t="shared" si="1"/>
        <v>51.754976151603707</v>
      </c>
      <c r="T16" s="423">
        <f t="shared" si="1"/>
        <v>-28.694934644359769</v>
      </c>
      <c r="U16" s="423">
        <f t="shared" si="1"/>
        <v>62.587913236587688</v>
      </c>
      <c r="V16" s="423">
        <f t="shared" si="1"/>
        <v>-12.922443596659674</v>
      </c>
      <c r="W16" s="140">
        <f t="shared" si="2"/>
        <v>-10.520912352017804</v>
      </c>
      <c r="X16" s="140">
        <f t="shared" si="2"/>
        <v>10.273952662377361</v>
      </c>
      <c r="Y16" s="140">
        <f t="shared" si="2"/>
        <v>-3.8120444904848578</v>
      </c>
      <c r="Z16" s="140">
        <f t="shared" si="2"/>
        <v>-3.2039096983142685</v>
      </c>
      <c r="AA16" s="140">
        <f t="shared" si="2"/>
        <v>1.3844887973669853</v>
      </c>
      <c r="AB16" s="140">
        <f t="shared" si="2"/>
        <v>-1.5068133105707622</v>
      </c>
      <c r="AC16" s="424">
        <f t="shared" si="3"/>
        <v>61.927560340564959</v>
      </c>
      <c r="AD16" s="424">
        <f t="shared" si="4"/>
        <v>38.072439659435034</v>
      </c>
    </row>
    <row r="17" spans="1:30" s="3" customFormat="1" ht="11.25">
      <c r="A17" s="263" t="s">
        <v>69</v>
      </c>
      <c r="B17" s="421">
        <v>243758</v>
      </c>
      <c r="C17" s="421">
        <v>57566</v>
      </c>
      <c r="D17" s="422">
        <v>301324</v>
      </c>
      <c r="E17" s="421">
        <v>318605</v>
      </c>
      <c r="F17" s="421">
        <v>77924</v>
      </c>
      <c r="G17" s="422">
        <v>396529</v>
      </c>
      <c r="H17" s="421">
        <v>348606</v>
      </c>
      <c r="I17" s="421">
        <v>125033</v>
      </c>
      <c r="J17" s="422">
        <v>473639</v>
      </c>
      <c r="K17" s="421">
        <v>343047</v>
      </c>
      <c r="L17" s="421">
        <v>153783</v>
      </c>
      <c r="M17" s="422">
        <v>496830</v>
      </c>
      <c r="N17" s="421">
        <v>336654</v>
      </c>
      <c r="O17" s="421">
        <v>147862</v>
      </c>
      <c r="P17" s="422">
        <v>484516</v>
      </c>
      <c r="Q17" s="423">
        <f t="shared" si="1"/>
        <v>30.705453769722428</v>
      </c>
      <c r="R17" s="423">
        <f t="shared" si="1"/>
        <v>35.364624952228745</v>
      </c>
      <c r="S17" s="423">
        <f t="shared" si="1"/>
        <v>31.595558269503922</v>
      </c>
      <c r="T17" s="423">
        <f t="shared" si="1"/>
        <v>9.4163619528883729</v>
      </c>
      <c r="U17" s="423">
        <f t="shared" si="1"/>
        <v>60.455058775216877</v>
      </c>
      <c r="V17" s="423">
        <f t="shared" si="1"/>
        <v>19.44624478915792</v>
      </c>
      <c r="W17" s="140">
        <f t="shared" si="2"/>
        <v>-1.5946369253541248</v>
      </c>
      <c r="X17" s="140">
        <f t="shared" si="2"/>
        <v>22.993929602584917</v>
      </c>
      <c r="Y17" s="140">
        <f t="shared" si="2"/>
        <v>4.8963451067162964</v>
      </c>
      <c r="Z17" s="140">
        <f t="shared" si="2"/>
        <v>-1.8635930353566712</v>
      </c>
      <c r="AA17" s="140">
        <f t="shared" si="2"/>
        <v>-3.8502305196283073</v>
      </c>
      <c r="AB17" s="140">
        <f t="shared" si="2"/>
        <v>-2.4785137773483887</v>
      </c>
      <c r="AC17" s="424">
        <f t="shared" si="3"/>
        <v>69.482535148478064</v>
      </c>
      <c r="AD17" s="424">
        <f t="shared" si="4"/>
        <v>30.517464851521929</v>
      </c>
    </row>
    <row r="18" spans="1:30" s="3" customFormat="1" ht="11.25">
      <c r="A18" s="494" t="s">
        <v>299</v>
      </c>
      <c r="B18" s="511">
        <v>432364</v>
      </c>
      <c r="C18" s="511">
        <v>217241</v>
      </c>
      <c r="D18" s="512">
        <v>649605</v>
      </c>
      <c r="E18" s="511">
        <v>546558</v>
      </c>
      <c r="F18" s="511">
        <v>273340</v>
      </c>
      <c r="G18" s="512">
        <v>819898</v>
      </c>
      <c r="H18" s="511">
        <v>639821</v>
      </c>
      <c r="I18" s="511">
        <v>384029</v>
      </c>
      <c r="J18" s="512">
        <v>1023850</v>
      </c>
      <c r="K18" s="511">
        <v>681132</v>
      </c>
      <c r="L18" s="511">
        <v>464795</v>
      </c>
      <c r="M18" s="512">
        <v>1145927</v>
      </c>
      <c r="N18" s="511">
        <v>695933</v>
      </c>
      <c r="O18" s="511">
        <v>519689</v>
      </c>
      <c r="P18" s="512">
        <v>1215622</v>
      </c>
      <c r="Q18" s="513">
        <f t="shared" si="1"/>
        <v>26.411542126541526</v>
      </c>
      <c r="R18" s="513">
        <f t="shared" si="1"/>
        <v>25.823394294815433</v>
      </c>
      <c r="S18" s="513">
        <f t="shared" si="1"/>
        <v>26.214853641828494</v>
      </c>
      <c r="T18" s="513">
        <f t="shared" si="1"/>
        <v>17.063696808024034</v>
      </c>
      <c r="U18" s="513">
        <f t="shared" si="1"/>
        <v>40.494987927123724</v>
      </c>
      <c r="V18" s="513">
        <f t="shared" si="1"/>
        <v>24.87528936526251</v>
      </c>
      <c r="W18" s="514">
        <f t="shared" si="1"/>
        <v>6.4566495941833741</v>
      </c>
      <c r="X18" s="514">
        <f t="shared" si="1"/>
        <v>21.03122420442206</v>
      </c>
      <c r="Y18" s="514">
        <f t="shared" si="1"/>
        <v>11.923328612589735</v>
      </c>
      <c r="Z18" s="514">
        <f t="shared" si="1"/>
        <v>2.1730002407756501</v>
      </c>
      <c r="AA18" s="514">
        <f t="shared" si="1"/>
        <v>11.810368011704085</v>
      </c>
      <c r="AB18" s="514">
        <f t="shared" si="1"/>
        <v>6.0819755534165791</v>
      </c>
      <c r="AC18" s="515">
        <f t="shared" si="3"/>
        <v>57.249128429725694</v>
      </c>
      <c r="AD18" s="515">
        <f t="shared" si="4"/>
        <v>42.750871570274313</v>
      </c>
    </row>
    <row r="19" spans="1:30" s="3" customFormat="1" ht="11.25">
      <c r="A19" s="2"/>
      <c r="B19" s="2"/>
      <c r="C19" s="2"/>
      <c r="D19" s="2"/>
      <c r="G19" s="2"/>
      <c r="P19" s="19"/>
      <c r="Q19" s="19"/>
      <c r="AB19" s="46"/>
      <c r="AC19" s="46"/>
    </row>
    <row r="20" spans="1:30" s="3" customFormat="1" ht="13.5" customHeight="1">
      <c r="A20" s="130" t="s">
        <v>28</v>
      </c>
      <c r="F20" s="30"/>
      <c r="G20" s="101"/>
      <c r="I20" s="75"/>
      <c r="J20" s="75"/>
    </row>
    <row r="21" spans="1:30" s="3" customFormat="1">
      <c r="A21" s="47" t="s">
        <v>81</v>
      </c>
      <c r="F21" s="31"/>
      <c r="G21" s="101"/>
      <c r="I21" s="75"/>
      <c r="J21" s="75"/>
    </row>
    <row r="22" spans="1:30">
      <c r="A22" s="47" t="s">
        <v>337</v>
      </c>
      <c r="AB22" s="5"/>
      <c r="AC22" s="5"/>
      <c r="AD22" s="5"/>
    </row>
    <row r="23" spans="1:30">
      <c r="A23" s="46"/>
      <c r="AB23" s="5"/>
      <c r="AC23" s="5"/>
      <c r="AD23" s="5"/>
    </row>
    <row r="24" spans="1:30">
      <c r="A24" s="3" t="s">
        <v>54</v>
      </c>
      <c r="AB24" s="5"/>
      <c r="AC24" s="5"/>
      <c r="AD24" s="5"/>
    </row>
    <row r="25" spans="1:30">
      <c r="A25" s="131" t="s">
        <v>34</v>
      </c>
      <c r="AB25" s="5"/>
      <c r="AC25" s="5"/>
      <c r="AD25" s="5"/>
    </row>
    <row r="26" spans="1:30">
      <c r="AB26" s="5"/>
      <c r="AC26" s="5"/>
      <c r="AD26" s="5"/>
    </row>
    <row r="27" spans="1:30">
      <c r="AB27" s="5"/>
      <c r="AC27" s="5"/>
      <c r="AD27" s="5"/>
    </row>
    <row r="28" spans="1:30">
      <c r="AB28" s="5"/>
      <c r="AC28" s="5"/>
      <c r="AD28" s="5"/>
    </row>
    <row r="29" spans="1:30">
      <c r="AB29" s="5"/>
      <c r="AC29" s="5"/>
      <c r="AD29" s="5"/>
    </row>
    <row r="30" spans="1:30">
      <c r="AB30" s="5"/>
      <c r="AC30" s="5"/>
      <c r="AD30" s="5"/>
    </row>
    <row r="31" spans="1:30">
      <c r="AB31" s="5"/>
      <c r="AC31" s="5"/>
      <c r="AD31" s="5"/>
    </row>
    <row r="32" spans="1:30">
      <c r="AB32" s="5"/>
      <c r="AC32" s="5"/>
      <c r="AD32" s="5"/>
    </row>
    <row r="33" spans="28:30">
      <c r="AB33" s="5"/>
      <c r="AC33" s="5"/>
      <c r="AD33" s="5"/>
    </row>
    <row r="34" spans="28:30">
      <c r="AB34" s="5"/>
      <c r="AC34" s="5"/>
      <c r="AD34" s="5"/>
    </row>
    <row r="35" spans="28:30">
      <c r="AB35" s="5"/>
      <c r="AC35" s="5"/>
      <c r="AD35" s="5"/>
    </row>
    <row r="36" spans="28:30">
      <c r="AB36" s="5"/>
      <c r="AC36" s="5"/>
      <c r="AD36" s="5"/>
    </row>
    <row r="37" spans="28:30">
      <c r="AB37" s="5"/>
      <c r="AC37" s="5"/>
      <c r="AD37" s="5"/>
    </row>
    <row r="38" spans="28:30">
      <c r="AB38" s="5"/>
      <c r="AC38" s="5"/>
      <c r="AD38" s="5"/>
    </row>
    <row r="39" spans="28:30">
      <c r="AB39" s="5"/>
      <c r="AC39" s="5"/>
      <c r="AD39" s="5"/>
    </row>
    <row r="40" spans="28:30">
      <c r="AB40" s="5"/>
      <c r="AC40" s="5"/>
      <c r="AD40" s="5"/>
    </row>
    <row r="41" spans="28:30">
      <c r="AB41" s="5"/>
      <c r="AC41" s="5"/>
      <c r="AD41" s="5"/>
    </row>
    <row r="42" spans="28:30">
      <c r="AB42" s="5"/>
      <c r="AC42" s="5"/>
      <c r="AD42" s="5"/>
    </row>
    <row r="43" spans="28:30">
      <c r="AB43" s="5"/>
      <c r="AC43" s="5"/>
      <c r="AD43" s="5"/>
    </row>
    <row r="44" spans="28:30">
      <c r="AB44" s="5"/>
      <c r="AC44" s="5"/>
      <c r="AD44" s="5"/>
    </row>
    <row r="45" spans="28:30">
      <c r="AB45" s="5"/>
      <c r="AC45" s="5"/>
      <c r="AD45" s="5"/>
    </row>
    <row r="46" spans="28:30">
      <c r="AB46" s="5"/>
      <c r="AC46" s="5"/>
      <c r="AD46" s="5"/>
    </row>
    <row r="47" spans="28:30">
      <c r="AB47" s="5"/>
      <c r="AC47" s="5"/>
      <c r="AD47" s="5"/>
    </row>
    <row r="48" spans="28:30">
      <c r="AB48" s="5"/>
      <c r="AC48" s="5"/>
      <c r="AD48" s="5"/>
    </row>
    <row r="49" spans="28:30">
      <c r="AB49" s="5"/>
      <c r="AC49" s="5"/>
      <c r="AD49" s="5"/>
    </row>
    <row r="50" spans="28:30">
      <c r="AB50" s="5"/>
      <c r="AC50" s="5"/>
      <c r="AD50" s="5"/>
    </row>
    <row r="51" spans="28:30">
      <c r="AB51" s="5"/>
      <c r="AC51" s="5"/>
      <c r="AD51" s="5"/>
    </row>
    <row r="52" spans="28:30">
      <c r="AB52" s="5"/>
      <c r="AC52" s="5"/>
      <c r="AD52" s="5"/>
    </row>
    <row r="53" spans="28:30">
      <c r="AB53" s="5"/>
      <c r="AC53" s="5"/>
      <c r="AD53" s="5"/>
    </row>
    <row r="54" spans="28:30">
      <c r="AB54" s="5"/>
      <c r="AC54" s="5"/>
      <c r="AD54" s="5"/>
    </row>
    <row r="55" spans="28:30">
      <c r="AB55" s="5"/>
      <c r="AC55" s="5"/>
      <c r="AD55" s="5"/>
    </row>
    <row r="56" spans="28:30">
      <c r="AB56" s="5"/>
      <c r="AC56" s="5"/>
      <c r="AD56" s="5"/>
    </row>
    <row r="57" spans="28:30">
      <c r="AB57" s="5"/>
      <c r="AC57" s="5"/>
      <c r="AD57" s="5"/>
    </row>
    <row r="58" spans="28:30">
      <c r="AB58" s="5"/>
      <c r="AC58" s="5"/>
      <c r="AD58" s="5"/>
    </row>
    <row r="59" spans="28:30">
      <c r="AB59" s="5"/>
      <c r="AC59" s="5"/>
      <c r="AD59" s="5"/>
    </row>
    <row r="60" spans="28:30">
      <c r="AB60" s="5"/>
      <c r="AC60" s="5"/>
      <c r="AD60" s="5"/>
    </row>
    <row r="61" spans="28:30">
      <c r="AB61" s="5"/>
      <c r="AC61" s="5"/>
      <c r="AD61" s="5"/>
    </row>
    <row r="62" spans="28:30">
      <c r="AB62" s="5"/>
      <c r="AC62" s="5"/>
      <c r="AD62" s="5"/>
    </row>
    <row r="63" spans="28:30">
      <c r="AB63" s="5"/>
      <c r="AC63" s="5"/>
      <c r="AD63" s="5"/>
    </row>
    <row r="64" spans="28:30">
      <c r="AB64" s="5"/>
      <c r="AC64" s="5"/>
      <c r="AD64" s="5"/>
    </row>
    <row r="65" spans="28:30">
      <c r="AB65" s="5"/>
      <c r="AC65" s="5"/>
      <c r="AD65" s="5"/>
    </row>
    <row r="66" spans="28:30">
      <c r="AB66" s="5"/>
      <c r="AC66" s="5"/>
      <c r="AD66" s="5"/>
    </row>
    <row r="67" spans="28:30">
      <c r="AB67" s="5"/>
      <c r="AC67" s="5"/>
      <c r="AD67" s="5"/>
    </row>
    <row r="68" spans="28:30">
      <c r="AB68" s="5"/>
      <c r="AC68" s="5"/>
      <c r="AD68" s="5"/>
    </row>
    <row r="69" spans="28:30">
      <c r="AB69" s="5"/>
      <c r="AC69" s="5"/>
      <c r="AD69" s="5"/>
    </row>
    <row r="70" spans="28:30">
      <c r="AB70" s="5"/>
      <c r="AC70" s="5"/>
      <c r="AD70" s="5"/>
    </row>
    <row r="71" spans="28:30">
      <c r="AB71" s="5"/>
      <c r="AC71" s="5"/>
      <c r="AD71" s="5"/>
    </row>
    <row r="72" spans="28:30">
      <c r="AB72" s="5"/>
      <c r="AC72" s="5"/>
      <c r="AD72" s="5"/>
    </row>
    <row r="73" spans="28:30">
      <c r="AB73" s="5"/>
      <c r="AC73" s="5"/>
      <c r="AD73" s="5"/>
    </row>
    <row r="74" spans="28:30">
      <c r="AB74" s="5"/>
      <c r="AC74" s="5"/>
      <c r="AD74" s="5"/>
    </row>
    <row r="75" spans="28:30">
      <c r="AB75" s="5"/>
      <c r="AC75" s="5"/>
      <c r="AD75" s="5"/>
    </row>
    <row r="76" spans="28:30">
      <c r="AB76" s="5"/>
      <c r="AC76" s="5"/>
      <c r="AD76" s="5"/>
    </row>
    <row r="77" spans="28:30">
      <c r="AB77" s="5"/>
      <c r="AC77" s="5"/>
      <c r="AD77" s="5"/>
    </row>
    <row r="78" spans="28:30">
      <c r="AB78" s="5"/>
      <c r="AC78" s="5"/>
      <c r="AD78" s="5"/>
    </row>
    <row r="79" spans="28:30">
      <c r="AB79" s="5"/>
      <c r="AC79" s="5"/>
      <c r="AD79" s="5"/>
    </row>
    <row r="80" spans="28:30">
      <c r="AB80" s="5"/>
      <c r="AC80" s="5"/>
      <c r="AD80" s="5"/>
    </row>
    <row r="81" spans="28:30">
      <c r="AB81" s="5"/>
      <c r="AC81" s="5"/>
      <c r="AD81" s="5"/>
    </row>
    <row r="82" spans="28:30">
      <c r="AB82" s="5"/>
      <c r="AC82" s="5"/>
      <c r="AD82" s="5"/>
    </row>
    <row r="83" spans="28:30">
      <c r="AB83" s="5"/>
      <c r="AC83" s="5"/>
      <c r="AD83" s="5"/>
    </row>
    <row r="84" spans="28:30">
      <c r="AB84" s="5"/>
      <c r="AC84" s="5"/>
      <c r="AD84" s="5"/>
    </row>
    <row r="85" spans="28:30">
      <c r="AB85" s="5"/>
      <c r="AC85" s="5"/>
      <c r="AD85" s="5"/>
    </row>
    <row r="86" spans="28:30">
      <c r="AB86" s="5"/>
      <c r="AC86" s="5"/>
      <c r="AD86" s="5"/>
    </row>
    <row r="87" spans="28:30">
      <c r="AB87" s="5"/>
      <c r="AC87" s="5"/>
      <c r="AD87" s="5"/>
    </row>
    <row r="88" spans="28:30">
      <c r="AB88" s="5"/>
      <c r="AC88" s="5"/>
      <c r="AD88" s="5"/>
    </row>
    <row r="89" spans="28:30">
      <c r="AB89" s="5"/>
      <c r="AC89" s="5"/>
      <c r="AD89" s="5"/>
    </row>
    <row r="90" spans="28:30">
      <c r="AB90" s="5"/>
      <c r="AC90" s="5"/>
      <c r="AD90" s="5"/>
    </row>
    <row r="91" spans="28:30">
      <c r="AB91" s="5"/>
      <c r="AC91" s="5"/>
      <c r="AD91" s="5"/>
    </row>
    <row r="92" spans="28:30">
      <c r="AB92" s="5"/>
      <c r="AC92" s="5"/>
      <c r="AD92" s="5"/>
    </row>
    <row r="93" spans="28:30">
      <c r="AB93" s="5"/>
      <c r="AC93" s="5"/>
      <c r="AD93" s="5"/>
    </row>
    <row r="94" spans="28:30">
      <c r="AB94" s="5"/>
      <c r="AC94" s="5"/>
      <c r="AD94" s="5"/>
    </row>
    <row r="95" spans="28:30">
      <c r="AB95" s="5"/>
      <c r="AC95" s="5"/>
      <c r="AD95" s="5"/>
    </row>
    <row r="96" spans="28:30">
      <c r="AB96" s="5"/>
      <c r="AC96" s="5"/>
      <c r="AD96" s="5"/>
    </row>
    <row r="97" spans="28:30">
      <c r="AB97" s="5"/>
      <c r="AC97" s="5"/>
      <c r="AD97" s="5"/>
    </row>
    <row r="98" spans="28:30">
      <c r="AB98" s="5"/>
      <c r="AC98" s="5"/>
      <c r="AD98" s="5"/>
    </row>
    <row r="99" spans="28:30">
      <c r="AB99" s="5"/>
      <c r="AC99" s="5"/>
      <c r="AD99" s="5"/>
    </row>
    <row r="100" spans="28:30">
      <c r="AB100" s="5"/>
      <c r="AC100" s="5"/>
      <c r="AD100" s="5"/>
    </row>
    <row r="101" spans="28:30">
      <c r="AB101" s="5"/>
      <c r="AC101" s="5"/>
      <c r="AD101" s="5"/>
    </row>
    <row r="102" spans="28:30">
      <c r="AB102" s="5"/>
      <c r="AC102" s="5"/>
      <c r="AD102" s="5"/>
    </row>
    <row r="103" spans="28:30">
      <c r="AB103" s="5"/>
      <c r="AC103" s="5"/>
      <c r="AD103" s="5"/>
    </row>
    <row r="104" spans="28:30">
      <c r="AB104" s="5"/>
      <c r="AC104" s="5"/>
      <c r="AD104" s="5"/>
    </row>
    <row r="105" spans="28:30">
      <c r="AB105" s="5"/>
      <c r="AC105" s="5"/>
      <c r="AD105" s="5"/>
    </row>
    <row r="106" spans="28:30">
      <c r="AB106" s="5"/>
      <c r="AC106" s="5"/>
      <c r="AD106" s="5"/>
    </row>
    <row r="107" spans="28:30">
      <c r="AB107" s="5"/>
      <c r="AC107" s="5"/>
      <c r="AD107" s="5"/>
    </row>
    <row r="108" spans="28:30">
      <c r="AB108" s="5"/>
      <c r="AC108" s="5"/>
      <c r="AD108" s="5"/>
    </row>
    <row r="109" spans="28:30">
      <c r="AB109" s="5"/>
      <c r="AC109" s="5"/>
      <c r="AD109" s="5"/>
    </row>
    <row r="110" spans="28:30">
      <c r="AB110" s="5"/>
      <c r="AC110" s="5"/>
      <c r="AD110" s="5"/>
    </row>
    <row r="111" spans="28:30">
      <c r="AB111" s="5"/>
      <c r="AC111" s="5"/>
      <c r="AD111" s="5"/>
    </row>
    <row r="112" spans="28:30">
      <c r="AB112" s="5"/>
      <c r="AC112" s="5"/>
      <c r="AD112" s="5"/>
    </row>
    <row r="113" spans="28:30">
      <c r="AB113" s="5"/>
      <c r="AC113" s="5"/>
      <c r="AD113" s="5"/>
    </row>
    <row r="114" spans="28:30">
      <c r="AB114" s="5"/>
      <c r="AC114" s="5"/>
      <c r="AD114" s="5"/>
    </row>
    <row r="115" spans="28:30">
      <c r="AB115" s="5"/>
      <c r="AC115" s="5"/>
      <c r="AD115" s="5"/>
    </row>
    <row r="116" spans="28:30">
      <c r="AB116" s="5"/>
      <c r="AC116" s="5"/>
      <c r="AD116" s="5"/>
    </row>
    <row r="117" spans="28:30">
      <c r="AB117" s="5"/>
      <c r="AC117" s="5"/>
      <c r="AD117" s="5"/>
    </row>
    <row r="118" spans="28:30">
      <c r="AB118" s="5"/>
      <c r="AC118" s="5"/>
      <c r="AD118" s="5"/>
    </row>
    <row r="119" spans="28:30">
      <c r="AB119" s="5"/>
      <c r="AC119" s="5"/>
      <c r="AD119" s="5"/>
    </row>
    <row r="120" spans="28:30">
      <c r="AB120" s="5"/>
      <c r="AC120" s="5"/>
      <c r="AD120" s="5"/>
    </row>
    <row r="121" spans="28:30">
      <c r="AB121" s="5"/>
      <c r="AC121" s="5"/>
      <c r="AD121" s="5"/>
    </row>
    <row r="122" spans="28:30">
      <c r="AB122" s="5"/>
      <c r="AC122" s="5"/>
      <c r="AD122" s="5"/>
    </row>
    <row r="123" spans="28:30">
      <c r="AB123" s="5"/>
      <c r="AC123" s="5"/>
      <c r="AD123" s="5"/>
    </row>
    <row r="124" spans="28:30">
      <c r="AB124" s="5"/>
      <c r="AC124" s="5"/>
      <c r="AD124" s="5"/>
    </row>
    <row r="125" spans="28:30">
      <c r="AB125" s="5"/>
      <c r="AC125" s="5"/>
      <c r="AD125" s="5"/>
    </row>
    <row r="126" spans="28:30">
      <c r="AB126" s="5"/>
      <c r="AC126" s="5"/>
      <c r="AD126" s="5"/>
    </row>
    <row r="127" spans="28:30">
      <c r="AB127" s="5"/>
      <c r="AC127" s="5"/>
      <c r="AD127" s="5"/>
    </row>
    <row r="128" spans="28:30">
      <c r="AB128" s="5"/>
      <c r="AC128" s="5"/>
      <c r="AD128" s="5"/>
    </row>
    <row r="129" spans="28:30">
      <c r="AB129" s="5"/>
      <c r="AC129" s="5"/>
      <c r="AD129" s="5"/>
    </row>
    <row r="130" spans="28:30">
      <c r="AB130" s="5"/>
      <c r="AC130" s="5"/>
      <c r="AD130" s="5"/>
    </row>
    <row r="131" spans="28:30">
      <c r="AB131" s="5"/>
      <c r="AC131" s="5"/>
      <c r="AD131" s="5"/>
    </row>
    <row r="132" spans="28:30">
      <c r="AB132" s="5"/>
      <c r="AC132" s="5"/>
      <c r="AD132" s="5"/>
    </row>
    <row r="133" spans="28:30">
      <c r="AB133" s="5"/>
      <c r="AC133" s="5"/>
      <c r="AD133" s="5"/>
    </row>
    <row r="134" spans="28:30">
      <c r="AB134" s="5"/>
      <c r="AC134" s="5"/>
      <c r="AD134" s="5"/>
    </row>
    <row r="135" spans="28:30">
      <c r="AB135" s="5"/>
      <c r="AC135" s="5"/>
      <c r="AD135" s="5"/>
    </row>
    <row r="136" spans="28:30">
      <c r="AB136" s="5"/>
      <c r="AC136" s="5"/>
      <c r="AD136" s="5"/>
    </row>
    <row r="137" spans="28:30">
      <c r="AB137" s="5"/>
      <c r="AC137" s="5"/>
      <c r="AD137" s="5"/>
    </row>
    <row r="138" spans="28:30">
      <c r="AB138" s="5"/>
      <c r="AC138" s="5"/>
      <c r="AD138" s="5"/>
    </row>
    <row r="139" spans="28:30">
      <c r="AB139" s="5"/>
      <c r="AC139" s="5"/>
      <c r="AD139" s="5"/>
    </row>
    <row r="140" spans="28:30">
      <c r="AB140" s="5"/>
      <c r="AC140" s="5"/>
      <c r="AD140" s="5"/>
    </row>
    <row r="141" spans="28:30">
      <c r="AB141" s="5"/>
      <c r="AC141" s="5"/>
      <c r="AD141" s="5"/>
    </row>
    <row r="142" spans="28:30">
      <c r="AB142" s="5"/>
      <c r="AC142" s="5"/>
      <c r="AD142" s="5"/>
    </row>
    <row r="143" spans="28:30">
      <c r="AB143" s="5"/>
      <c r="AC143" s="5"/>
      <c r="AD143" s="5"/>
    </row>
    <row r="144" spans="28:30">
      <c r="AB144" s="5"/>
      <c r="AC144" s="5"/>
      <c r="AD144" s="5"/>
    </row>
    <row r="145" spans="28:30">
      <c r="AB145" s="5"/>
      <c r="AC145" s="5"/>
      <c r="AD145" s="5"/>
    </row>
    <row r="146" spans="28:30">
      <c r="AB146" s="5"/>
      <c r="AC146" s="5"/>
      <c r="AD146" s="5"/>
    </row>
    <row r="147" spans="28:30">
      <c r="AB147" s="5"/>
      <c r="AC147" s="5"/>
      <c r="AD147" s="5"/>
    </row>
    <row r="148" spans="28:30">
      <c r="AB148" s="5"/>
      <c r="AC148" s="5"/>
      <c r="AD148" s="5"/>
    </row>
    <row r="149" spans="28:30">
      <c r="AB149" s="5"/>
      <c r="AC149" s="5"/>
      <c r="AD149" s="5"/>
    </row>
    <row r="150" spans="28:30">
      <c r="AB150" s="5"/>
      <c r="AC150" s="5"/>
      <c r="AD150" s="5"/>
    </row>
    <row r="151" spans="28:30">
      <c r="AB151" s="5"/>
      <c r="AC151" s="5"/>
      <c r="AD151" s="5"/>
    </row>
    <row r="152" spans="28:30">
      <c r="AB152" s="5"/>
      <c r="AC152" s="5"/>
      <c r="AD152" s="5"/>
    </row>
    <row r="153" spans="28:30">
      <c r="AB153" s="5"/>
      <c r="AC153" s="5"/>
      <c r="AD153" s="5"/>
    </row>
    <row r="154" spans="28:30">
      <c r="AB154" s="5"/>
      <c r="AC154" s="5"/>
      <c r="AD154" s="5"/>
    </row>
    <row r="155" spans="28:30">
      <c r="AB155" s="5"/>
      <c r="AC155" s="5"/>
      <c r="AD155" s="5"/>
    </row>
    <row r="156" spans="28:30">
      <c r="AB156" s="5"/>
      <c r="AC156" s="5"/>
      <c r="AD156" s="5"/>
    </row>
    <row r="157" spans="28:30">
      <c r="AB157" s="5"/>
      <c r="AC157" s="5"/>
      <c r="AD157" s="5"/>
    </row>
    <row r="158" spans="28:30">
      <c r="AB158" s="5"/>
      <c r="AC158" s="5"/>
      <c r="AD158" s="5"/>
    </row>
    <row r="159" spans="28:30">
      <c r="AB159" s="5"/>
      <c r="AC159" s="5"/>
      <c r="AD159" s="5"/>
    </row>
    <row r="160" spans="28:30">
      <c r="AB160" s="5"/>
      <c r="AC160" s="5"/>
      <c r="AD160" s="5"/>
    </row>
    <row r="161" spans="28:30">
      <c r="AB161" s="5"/>
      <c r="AC161" s="5"/>
      <c r="AD161" s="5"/>
    </row>
    <row r="162" spans="28:30">
      <c r="AB162" s="5"/>
      <c r="AC162" s="5"/>
      <c r="AD162" s="5"/>
    </row>
    <row r="163" spans="28:30">
      <c r="AB163" s="5"/>
      <c r="AC163" s="5"/>
      <c r="AD163" s="5"/>
    </row>
    <row r="164" spans="28:30">
      <c r="AB164" s="5"/>
      <c r="AC164" s="5"/>
      <c r="AD164" s="5"/>
    </row>
    <row r="165" spans="28:30">
      <c r="AB165" s="5"/>
      <c r="AC165" s="5"/>
      <c r="AD165" s="5"/>
    </row>
    <row r="166" spans="28:30">
      <c r="AB166" s="5"/>
      <c r="AC166" s="5"/>
      <c r="AD166" s="5"/>
    </row>
    <row r="167" spans="28:30">
      <c r="AB167" s="5"/>
      <c r="AC167" s="5"/>
      <c r="AD167" s="5"/>
    </row>
    <row r="168" spans="28:30">
      <c r="AB168" s="5"/>
      <c r="AC168" s="5"/>
      <c r="AD168" s="5"/>
    </row>
    <row r="169" spans="28:30">
      <c r="AB169" s="5"/>
      <c r="AC169" s="5"/>
      <c r="AD169" s="5"/>
    </row>
    <row r="170" spans="28:30">
      <c r="AB170" s="5"/>
      <c r="AC170" s="5"/>
      <c r="AD170" s="5"/>
    </row>
    <row r="171" spans="28:30">
      <c r="AB171" s="5"/>
      <c r="AC171" s="5"/>
      <c r="AD171" s="5"/>
    </row>
    <row r="172" spans="28:30">
      <c r="AB172" s="5"/>
      <c r="AC172" s="5"/>
      <c r="AD172" s="5"/>
    </row>
    <row r="173" spans="28:30">
      <c r="AB173" s="5"/>
      <c r="AC173" s="5"/>
      <c r="AD173" s="5"/>
    </row>
    <row r="174" spans="28:30">
      <c r="AB174" s="5"/>
      <c r="AC174" s="5"/>
      <c r="AD174" s="5"/>
    </row>
    <row r="175" spans="28:30">
      <c r="AB175" s="5"/>
      <c r="AC175" s="5"/>
      <c r="AD175" s="5"/>
    </row>
    <row r="176" spans="28:30">
      <c r="AB176" s="5"/>
      <c r="AC176" s="5"/>
      <c r="AD176" s="5"/>
    </row>
    <row r="177" spans="28:30">
      <c r="AB177" s="5"/>
      <c r="AC177" s="5"/>
      <c r="AD177" s="5"/>
    </row>
    <row r="178" spans="28:30">
      <c r="AB178" s="5"/>
      <c r="AC178" s="5"/>
      <c r="AD178" s="5"/>
    </row>
    <row r="179" spans="28:30">
      <c r="AB179" s="5"/>
      <c r="AC179" s="5"/>
      <c r="AD179" s="5"/>
    </row>
    <row r="180" spans="28:30">
      <c r="AB180" s="5"/>
      <c r="AC180" s="5"/>
      <c r="AD180" s="5"/>
    </row>
    <row r="181" spans="28:30">
      <c r="AB181" s="5"/>
      <c r="AC181" s="5"/>
      <c r="AD181" s="5"/>
    </row>
    <row r="182" spans="28:30">
      <c r="AB182" s="5"/>
      <c r="AC182" s="5"/>
      <c r="AD182" s="5"/>
    </row>
    <row r="183" spans="28:30">
      <c r="AB183" s="5"/>
      <c r="AC183" s="5"/>
      <c r="AD183" s="5"/>
    </row>
    <row r="184" spans="28:30">
      <c r="AB184" s="5"/>
      <c r="AC184" s="5"/>
      <c r="AD184" s="5"/>
    </row>
    <row r="185" spans="28:30">
      <c r="AB185" s="5"/>
      <c r="AC185" s="5"/>
      <c r="AD185" s="5"/>
    </row>
    <row r="186" spans="28:30">
      <c r="AB186" s="5"/>
      <c r="AC186" s="5"/>
      <c r="AD186" s="5"/>
    </row>
    <row r="187" spans="28:30">
      <c r="AB187" s="5"/>
      <c r="AC187" s="5"/>
      <c r="AD187" s="5"/>
    </row>
    <row r="188" spans="28:30">
      <c r="AB188" s="5"/>
      <c r="AC188" s="5"/>
      <c r="AD188" s="5"/>
    </row>
    <row r="189" spans="28:30">
      <c r="AB189" s="5"/>
      <c r="AC189" s="5"/>
      <c r="AD189" s="5"/>
    </row>
    <row r="190" spans="28:30">
      <c r="AB190" s="5"/>
      <c r="AC190" s="5"/>
      <c r="AD190" s="5"/>
    </row>
    <row r="191" spans="28:30">
      <c r="AB191" s="5"/>
      <c r="AC191" s="5"/>
      <c r="AD191" s="5"/>
    </row>
    <row r="192" spans="28:30">
      <c r="AB192" s="5"/>
      <c r="AC192" s="5"/>
      <c r="AD192" s="5"/>
    </row>
    <row r="193" spans="28:30">
      <c r="AB193" s="5"/>
      <c r="AC193" s="5"/>
      <c r="AD193" s="5"/>
    </row>
    <row r="194" spans="28:30">
      <c r="AB194" s="5"/>
      <c r="AC194" s="5"/>
      <c r="AD194" s="5"/>
    </row>
    <row r="195" spans="28:30">
      <c r="AB195" s="5"/>
      <c r="AC195" s="5"/>
      <c r="AD195" s="5"/>
    </row>
    <row r="196" spans="28:30">
      <c r="AB196" s="5"/>
      <c r="AC196" s="5"/>
      <c r="AD196" s="5"/>
    </row>
    <row r="197" spans="28:30">
      <c r="AB197" s="5"/>
      <c r="AC197" s="5"/>
      <c r="AD197" s="5"/>
    </row>
    <row r="198" spans="28:30">
      <c r="AB198" s="5"/>
      <c r="AC198" s="5"/>
      <c r="AD198" s="5"/>
    </row>
    <row r="199" spans="28:30">
      <c r="AB199" s="5"/>
      <c r="AC199" s="5"/>
      <c r="AD199" s="5"/>
    </row>
    <row r="200" spans="28:30">
      <c r="AB200" s="5"/>
      <c r="AC200" s="5"/>
      <c r="AD200" s="5"/>
    </row>
    <row r="201" spans="28:30">
      <c r="AB201" s="5"/>
      <c r="AC201" s="5"/>
      <c r="AD201" s="5"/>
    </row>
    <row r="202" spans="28:30">
      <c r="AB202" s="5"/>
      <c r="AC202" s="5"/>
      <c r="AD202" s="5"/>
    </row>
    <row r="203" spans="28:30">
      <c r="AB203" s="5"/>
      <c r="AC203" s="5"/>
      <c r="AD203" s="5"/>
    </row>
    <row r="204" spans="28:30">
      <c r="AB204" s="5"/>
      <c r="AC204" s="5"/>
      <c r="AD204" s="5"/>
    </row>
    <row r="205" spans="28:30">
      <c r="AB205" s="5"/>
      <c r="AC205" s="5"/>
      <c r="AD205" s="5"/>
    </row>
    <row r="206" spans="28:30">
      <c r="AB206" s="5"/>
      <c r="AC206" s="5"/>
      <c r="AD206" s="5"/>
    </row>
    <row r="207" spans="28:30">
      <c r="AB207" s="5"/>
      <c r="AC207" s="5"/>
      <c r="AD207" s="5"/>
    </row>
    <row r="208" spans="28:30">
      <c r="AB208" s="5"/>
      <c r="AC208" s="5"/>
      <c r="AD208" s="5"/>
    </row>
    <row r="209" spans="28:30">
      <c r="AB209" s="5"/>
      <c r="AC209" s="5"/>
      <c r="AD209" s="5"/>
    </row>
    <row r="210" spans="28:30">
      <c r="AB210" s="5"/>
      <c r="AC210" s="5"/>
      <c r="AD210" s="5"/>
    </row>
    <row r="211" spans="28:30">
      <c r="AB211" s="5"/>
      <c r="AC211" s="5"/>
      <c r="AD211" s="5"/>
    </row>
    <row r="212" spans="28:30">
      <c r="AB212" s="5"/>
      <c r="AC212" s="5"/>
      <c r="AD212" s="5"/>
    </row>
    <row r="213" spans="28:30">
      <c r="AB213" s="5"/>
      <c r="AC213" s="5"/>
      <c r="AD213" s="5"/>
    </row>
    <row r="214" spans="28:30">
      <c r="AB214" s="5"/>
      <c r="AC214" s="5"/>
      <c r="AD214" s="5"/>
    </row>
    <row r="215" spans="28:30">
      <c r="AB215" s="5"/>
      <c r="AC215" s="5"/>
      <c r="AD215" s="5"/>
    </row>
    <row r="216" spans="28:30">
      <c r="AB216" s="5"/>
      <c r="AC216" s="5"/>
      <c r="AD216" s="5"/>
    </row>
    <row r="217" spans="28:30">
      <c r="AB217" s="5"/>
      <c r="AC217" s="5"/>
      <c r="AD217" s="5"/>
    </row>
    <row r="218" spans="28:30">
      <c r="AB218" s="5"/>
      <c r="AC218" s="5"/>
      <c r="AD218" s="5"/>
    </row>
    <row r="219" spans="28:30">
      <c r="AB219" s="5"/>
      <c r="AC219" s="5"/>
      <c r="AD219" s="5"/>
    </row>
    <row r="220" spans="28:30">
      <c r="AB220" s="5"/>
      <c r="AC220" s="5"/>
      <c r="AD220" s="5"/>
    </row>
    <row r="221" spans="28:30">
      <c r="AB221" s="5"/>
      <c r="AC221" s="5"/>
      <c r="AD221" s="5"/>
    </row>
    <row r="222" spans="28:30">
      <c r="AB222" s="5"/>
      <c r="AC222" s="5"/>
      <c r="AD222" s="5"/>
    </row>
    <row r="223" spans="28:30">
      <c r="AB223" s="5"/>
      <c r="AC223" s="5"/>
      <c r="AD223" s="5"/>
    </row>
    <row r="224" spans="28:30">
      <c r="AB224" s="5"/>
      <c r="AC224" s="5"/>
      <c r="AD224" s="5"/>
    </row>
    <row r="225" spans="28:30">
      <c r="AB225" s="5"/>
      <c r="AC225" s="5"/>
      <c r="AD225" s="5"/>
    </row>
    <row r="226" spans="28:30">
      <c r="AB226" s="5"/>
      <c r="AC226" s="5"/>
      <c r="AD226" s="5"/>
    </row>
    <row r="227" spans="28:30">
      <c r="AB227" s="5"/>
      <c r="AC227" s="5"/>
      <c r="AD227" s="5"/>
    </row>
    <row r="228" spans="28:30">
      <c r="AB228" s="5"/>
      <c r="AC228" s="5"/>
      <c r="AD228" s="5"/>
    </row>
    <row r="229" spans="28:30">
      <c r="AB229" s="5"/>
      <c r="AC229" s="5"/>
      <c r="AD229" s="5"/>
    </row>
    <row r="230" spans="28:30">
      <c r="AB230" s="5"/>
      <c r="AC230" s="5"/>
      <c r="AD230" s="5"/>
    </row>
    <row r="231" spans="28:30">
      <c r="AB231" s="5"/>
      <c r="AC231" s="5"/>
      <c r="AD231" s="5"/>
    </row>
    <row r="232" spans="28:30">
      <c r="AB232" s="5"/>
      <c r="AC232" s="5"/>
      <c r="AD232" s="5"/>
    </row>
    <row r="233" spans="28:30">
      <c r="AB233" s="5"/>
      <c r="AC233" s="5"/>
      <c r="AD233" s="5"/>
    </row>
    <row r="234" spans="28:30">
      <c r="AB234" s="5"/>
      <c r="AC234" s="5"/>
      <c r="AD234" s="5"/>
    </row>
    <row r="235" spans="28:30">
      <c r="AB235" s="5"/>
      <c r="AC235" s="5"/>
      <c r="AD235" s="5"/>
    </row>
    <row r="236" spans="28:30">
      <c r="AB236" s="5"/>
      <c r="AC236" s="5"/>
      <c r="AD236" s="5"/>
    </row>
    <row r="237" spans="28:30">
      <c r="AB237" s="5"/>
      <c r="AC237" s="5"/>
      <c r="AD237" s="5"/>
    </row>
    <row r="238" spans="28:30">
      <c r="AB238" s="5"/>
      <c r="AC238" s="5"/>
      <c r="AD238" s="5"/>
    </row>
    <row r="239" spans="28:30">
      <c r="AB239" s="5"/>
      <c r="AC239" s="5"/>
      <c r="AD239" s="5"/>
    </row>
    <row r="240" spans="28:30">
      <c r="AB240" s="5"/>
      <c r="AC240" s="5"/>
      <c r="AD240" s="5"/>
    </row>
    <row r="241" spans="28:30">
      <c r="AB241" s="5"/>
      <c r="AC241" s="5"/>
      <c r="AD241" s="5"/>
    </row>
    <row r="242" spans="28:30">
      <c r="AB242" s="5"/>
      <c r="AC242" s="5"/>
      <c r="AD242" s="5"/>
    </row>
    <row r="243" spans="28:30">
      <c r="AB243" s="5"/>
      <c r="AC243" s="5"/>
      <c r="AD243" s="5"/>
    </row>
    <row r="244" spans="28:30">
      <c r="AB244" s="5"/>
      <c r="AC244" s="5"/>
      <c r="AD244" s="5"/>
    </row>
    <row r="245" spans="28:30">
      <c r="AB245" s="5"/>
      <c r="AC245" s="5"/>
      <c r="AD245" s="5"/>
    </row>
    <row r="246" spans="28:30">
      <c r="AB246" s="5"/>
      <c r="AC246" s="5"/>
      <c r="AD246" s="5"/>
    </row>
    <row r="247" spans="28:30">
      <c r="AB247" s="5"/>
      <c r="AC247" s="5"/>
      <c r="AD247" s="5"/>
    </row>
    <row r="248" spans="28:30">
      <c r="AB248" s="5"/>
      <c r="AC248" s="5"/>
      <c r="AD248" s="5"/>
    </row>
    <row r="249" spans="28:30">
      <c r="AB249" s="5"/>
      <c r="AC249" s="5"/>
      <c r="AD249" s="5"/>
    </row>
    <row r="250" spans="28:30">
      <c r="AB250" s="5"/>
      <c r="AC250" s="5"/>
      <c r="AD250" s="5"/>
    </row>
    <row r="251" spans="28:30">
      <c r="AB251" s="5"/>
      <c r="AC251" s="5"/>
      <c r="AD251" s="5"/>
    </row>
    <row r="252" spans="28:30">
      <c r="AB252" s="5"/>
      <c r="AC252" s="5"/>
      <c r="AD252" s="5"/>
    </row>
    <row r="253" spans="28:30">
      <c r="AB253" s="5"/>
      <c r="AC253" s="5"/>
      <c r="AD253" s="5"/>
    </row>
    <row r="254" spans="28:30">
      <c r="AB254" s="5"/>
      <c r="AC254" s="5"/>
      <c r="AD254" s="5"/>
    </row>
    <row r="255" spans="28:30">
      <c r="AB255" s="5"/>
      <c r="AC255" s="5"/>
      <c r="AD255" s="5"/>
    </row>
    <row r="256" spans="28:30">
      <c r="AB256" s="5"/>
      <c r="AC256" s="5"/>
      <c r="AD256" s="5"/>
    </row>
    <row r="257" spans="28:30">
      <c r="AB257" s="5"/>
      <c r="AC257" s="5"/>
      <c r="AD257" s="5"/>
    </row>
    <row r="258" spans="28:30">
      <c r="AB258" s="5"/>
      <c r="AC258" s="5"/>
      <c r="AD258" s="5"/>
    </row>
    <row r="259" spans="28:30">
      <c r="AB259" s="5"/>
      <c r="AC259" s="5"/>
      <c r="AD259" s="5"/>
    </row>
    <row r="260" spans="28:30">
      <c r="AB260" s="5"/>
      <c r="AC260" s="5"/>
      <c r="AD260" s="5"/>
    </row>
    <row r="261" spans="28:30">
      <c r="AB261" s="5"/>
      <c r="AC261" s="5"/>
      <c r="AD261" s="5"/>
    </row>
    <row r="262" spans="28:30">
      <c r="AB262" s="5"/>
      <c r="AC262" s="5"/>
      <c r="AD262" s="5"/>
    </row>
    <row r="263" spans="28:30">
      <c r="AB263" s="5"/>
      <c r="AC263" s="5"/>
      <c r="AD263" s="5"/>
    </row>
    <row r="264" spans="28:30">
      <c r="AB264" s="5"/>
      <c r="AC264" s="5"/>
      <c r="AD264" s="5"/>
    </row>
    <row r="265" spans="28:30">
      <c r="AB265" s="5"/>
      <c r="AC265" s="5"/>
      <c r="AD265" s="5"/>
    </row>
    <row r="266" spans="28:30">
      <c r="AB266" s="5"/>
      <c r="AC266" s="5"/>
      <c r="AD266" s="5"/>
    </row>
    <row r="267" spans="28:30">
      <c r="AB267" s="5"/>
      <c r="AC267" s="5"/>
      <c r="AD267" s="5"/>
    </row>
    <row r="268" spans="28:30">
      <c r="AB268" s="5"/>
      <c r="AC268" s="5"/>
      <c r="AD268" s="5"/>
    </row>
    <row r="269" spans="28:30">
      <c r="AB269" s="5"/>
      <c r="AC269" s="5"/>
      <c r="AD269" s="5"/>
    </row>
    <row r="270" spans="28:30">
      <c r="AB270" s="5"/>
      <c r="AC270" s="5"/>
      <c r="AD270" s="5"/>
    </row>
    <row r="271" spans="28:30">
      <c r="AB271" s="5"/>
      <c r="AC271" s="5"/>
      <c r="AD271" s="5"/>
    </row>
    <row r="272" spans="28:30">
      <c r="AB272" s="5"/>
      <c r="AC272" s="5"/>
      <c r="AD272" s="5"/>
    </row>
    <row r="273" spans="28:30">
      <c r="AB273" s="5"/>
      <c r="AC273" s="5"/>
      <c r="AD273" s="5"/>
    </row>
    <row r="274" spans="28:30">
      <c r="AB274" s="5"/>
      <c r="AC274" s="5"/>
      <c r="AD274" s="5"/>
    </row>
    <row r="275" spans="28:30">
      <c r="AB275" s="5"/>
      <c r="AC275" s="5"/>
      <c r="AD275" s="5"/>
    </row>
    <row r="276" spans="28:30">
      <c r="AB276" s="5"/>
      <c r="AC276" s="5"/>
      <c r="AD276" s="5"/>
    </row>
    <row r="277" spans="28:30">
      <c r="AB277" s="5"/>
      <c r="AC277" s="5"/>
      <c r="AD277" s="5"/>
    </row>
    <row r="278" spans="28:30">
      <c r="AB278" s="5"/>
      <c r="AC278" s="5"/>
      <c r="AD278" s="5"/>
    </row>
    <row r="279" spans="28:30">
      <c r="AB279" s="5"/>
      <c r="AC279" s="5"/>
      <c r="AD279" s="5"/>
    </row>
    <row r="280" spans="28:30">
      <c r="AB280" s="5"/>
      <c r="AC280" s="5"/>
      <c r="AD280" s="5"/>
    </row>
    <row r="281" spans="28:30">
      <c r="AB281" s="5"/>
      <c r="AC281" s="5"/>
      <c r="AD281" s="5"/>
    </row>
    <row r="282" spans="28:30">
      <c r="AB282" s="5"/>
      <c r="AC282" s="5"/>
      <c r="AD282" s="5"/>
    </row>
    <row r="283" spans="28:30">
      <c r="AB283" s="5"/>
      <c r="AC283" s="5"/>
      <c r="AD283" s="5"/>
    </row>
    <row r="284" spans="28:30">
      <c r="AB284" s="5"/>
      <c r="AC284" s="5"/>
      <c r="AD284" s="5"/>
    </row>
    <row r="285" spans="28:30">
      <c r="AB285" s="5"/>
      <c r="AC285" s="5"/>
      <c r="AD285" s="5"/>
    </row>
    <row r="286" spans="28:30">
      <c r="AB286" s="5"/>
      <c r="AC286" s="5"/>
      <c r="AD286" s="5"/>
    </row>
    <row r="287" spans="28:30">
      <c r="AB287" s="5"/>
      <c r="AC287" s="5"/>
      <c r="AD287" s="5"/>
    </row>
    <row r="288" spans="28:30">
      <c r="AB288" s="5"/>
      <c r="AC288" s="5"/>
      <c r="AD288" s="5"/>
    </row>
    <row r="289" spans="28:30">
      <c r="AB289" s="5"/>
      <c r="AC289" s="5"/>
      <c r="AD289" s="5"/>
    </row>
    <row r="290" spans="28:30">
      <c r="AB290" s="5"/>
      <c r="AC290" s="5"/>
      <c r="AD290" s="5"/>
    </row>
    <row r="291" spans="28:30">
      <c r="AB291" s="5"/>
      <c r="AC291" s="5"/>
      <c r="AD291" s="5"/>
    </row>
    <row r="292" spans="28:30">
      <c r="AB292" s="5"/>
      <c r="AC292" s="5"/>
      <c r="AD292" s="5"/>
    </row>
    <row r="293" spans="28:30">
      <c r="AB293" s="5"/>
      <c r="AC293" s="5"/>
      <c r="AD293" s="5"/>
    </row>
    <row r="294" spans="28:30">
      <c r="AB294" s="5"/>
      <c r="AC294" s="5"/>
      <c r="AD294" s="5"/>
    </row>
    <row r="295" spans="28:30">
      <c r="AB295" s="5"/>
      <c r="AC295" s="5"/>
      <c r="AD295" s="5"/>
    </row>
    <row r="296" spans="28:30">
      <c r="AB296" s="5"/>
      <c r="AC296" s="5"/>
      <c r="AD296" s="5"/>
    </row>
    <row r="297" spans="28:30">
      <c r="AB297" s="5"/>
      <c r="AC297" s="5"/>
      <c r="AD297" s="5"/>
    </row>
    <row r="298" spans="28:30">
      <c r="AB298" s="5"/>
      <c r="AC298" s="5"/>
      <c r="AD298" s="5"/>
    </row>
    <row r="299" spans="28:30">
      <c r="AB299" s="5"/>
      <c r="AC299" s="5"/>
      <c r="AD299" s="5"/>
    </row>
    <row r="300" spans="28:30">
      <c r="AB300" s="5"/>
      <c r="AC300" s="5"/>
      <c r="AD300" s="5"/>
    </row>
    <row r="301" spans="28:30">
      <c r="AB301" s="5"/>
      <c r="AC301" s="5"/>
      <c r="AD301" s="5"/>
    </row>
    <row r="302" spans="28:30">
      <c r="AB302" s="5"/>
      <c r="AC302" s="5"/>
      <c r="AD302" s="5"/>
    </row>
    <row r="303" spans="28:30">
      <c r="AB303" s="5"/>
      <c r="AC303" s="5"/>
      <c r="AD303" s="5"/>
    </row>
    <row r="304" spans="28:30">
      <c r="AB304" s="5"/>
      <c r="AC304" s="5"/>
      <c r="AD304" s="5"/>
    </row>
    <row r="305" spans="28:30">
      <c r="AB305" s="5"/>
      <c r="AC305" s="5"/>
      <c r="AD305" s="5"/>
    </row>
    <row r="306" spans="28:30">
      <c r="AB306" s="5"/>
      <c r="AC306" s="5"/>
      <c r="AD306" s="5"/>
    </row>
    <row r="307" spans="28:30">
      <c r="AB307" s="5"/>
      <c r="AC307" s="5"/>
      <c r="AD307" s="5"/>
    </row>
    <row r="308" spans="28:30">
      <c r="AB308" s="5"/>
      <c r="AC308" s="5"/>
      <c r="AD308" s="5"/>
    </row>
    <row r="309" spans="28:30">
      <c r="AB309" s="5"/>
      <c r="AC309" s="5"/>
      <c r="AD309" s="5"/>
    </row>
    <row r="310" spans="28:30">
      <c r="AB310" s="5"/>
      <c r="AC310" s="5"/>
      <c r="AD310" s="5"/>
    </row>
    <row r="311" spans="28:30">
      <c r="AB311" s="5"/>
      <c r="AC311" s="5"/>
      <c r="AD311" s="5"/>
    </row>
    <row r="312" spans="28:30">
      <c r="AB312" s="5"/>
      <c r="AC312" s="5"/>
      <c r="AD312" s="5"/>
    </row>
    <row r="313" spans="28:30">
      <c r="AB313" s="5"/>
      <c r="AC313" s="5"/>
      <c r="AD313" s="5"/>
    </row>
    <row r="314" spans="28:30">
      <c r="AB314" s="5"/>
      <c r="AC314" s="5"/>
      <c r="AD314" s="5"/>
    </row>
    <row r="315" spans="28:30">
      <c r="AB315" s="5"/>
      <c r="AC315" s="5"/>
      <c r="AD315" s="5"/>
    </row>
    <row r="316" spans="28:30">
      <c r="AB316" s="5"/>
      <c r="AC316" s="5"/>
      <c r="AD316" s="5"/>
    </row>
    <row r="317" spans="28:30">
      <c r="AB317" s="5"/>
      <c r="AC317" s="5"/>
      <c r="AD317" s="5"/>
    </row>
    <row r="318" spans="28:30">
      <c r="AB318" s="5"/>
      <c r="AC318" s="5"/>
      <c r="AD318" s="5"/>
    </row>
    <row r="319" spans="28:30">
      <c r="AB319" s="5"/>
      <c r="AC319" s="5"/>
      <c r="AD319" s="5"/>
    </row>
    <row r="320" spans="28:30">
      <c r="AB320" s="5"/>
      <c r="AC320" s="5"/>
      <c r="AD320" s="5"/>
    </row>
    <row r="321" spans="28:30">
      <c r="AB321" s="5"/>
      <c r="AC321" s="5"/>
      <c r="AD321" s="5"/>
    </row>
    <row r="322" spans="28:30">
      <c r="AB322" s="5"/>
      <c r="AC322" s="5"/>
      <c r="AD322" s="5"/>
    </row>
    <row r="323" spans="28:30">
      <c r="AB323" s="5"/>
      <c r="AC323" s="5"/>
      <c r="AD323" s="5"/>
    </row>
    <row r="324" spans="28:30">
      <c r="AB324" s="5"/>
      <c r="AC324" s="5"/>
      <c r="AD324" s="5"/>
    </row>
    <row r="325" spans="28:30">
      <c r="AB325" s="5"/>
      <c r="AC325" s="5"/>
      <c r="AD325" s="5"/>
    </row>
    <row r="326" spans="28:30">
      <c r="AB326" s="5"/>
      <c r="AC326" s="5"/>
      <c r="AD326" s="5"/>
    </row>
    <row r="327" spans="28:30">
      <c r="AB327" s="5"/>
      <c r="AC327" s="5"/>
      <c r="AD327" s="5"/>
    </row>
    <row r="328" spans="28:30">
      <c r="AB328" s="5"/>
      <c r="AC328" s="5"/>
      <c r="AD328" s="5"/>
    </row>
    <row r="329" spans="28:30">
      <c r="AB329" s="5"/>
      <c r="AC329" s="5"/>
      <c r="AD329" s="5"/>
    </row>
    <row r="330" spans="28:30">
      <c r="AB330" s="5"/>
      <c r="AC330" s="5"/>
      <c r="AD330" s="5"/>
    </row>
    <row r="331" spans="28:30">
      <c r="AB331" s="5"/>
      <c r="AC331" s="5"/>
      <c r="AD331" s="5"/>
    </row>
    <row r="332" spans="28:30">
      <c r="AB332" s="5"/>
      <c r="AC332" s="5"/>
      <c r="AD332" s="5"/>
    </row>
    <row r="333" spans="28:30">
      <c r="AB333" s="5"/>
      <c r="AC333" s="5"/>
      <c r="AD333" s="5"/>
    </row>
    <row r="334" spans="28:30">
      <c r="AB334" s="5"/>
      <c r="AC334" s="5"/>
      <c r="AD334" s="5"/>
    </row>
    <row r="335" spans="28:30">
      <c r="AB335" s="5"/>
      <c r="AC335" s="5"/>
      <c r="AD335" s="5"/>
    </row>
    <row r="336" spans="28:30">
      <c r="AB336" s="5"/>
      <c r="AC336" s="5"/>
      <c r="AD336" s="5"/>
    </row>
    <row r="337" spans="28:30">
      <c r="AB337" s="5"/>
      <c r="AC337" s="5"/>
      <c r="AD337" s="5"/>
    </row>
    <row r="338" spans="28:30">
      <c r="AB338" s="5"/>
      <c r="AC338" s="5"/>
      <c r="AD338" s="5"/>
    </row>
    <row r="339" spans="28:30">
      <c r="AB339" s="5"/>
      <c r="AC339" s="5"/>
      <c r="AD339" s="5"/>
    </row>
    <row r="340" spans="28:30">
      <c r="AB340" s="5"/>
      <c r="AC340" s="5"/>
      <c r="AD340" s="5"/>
    </row>
    <row r="341" spans="28:30">
      <c r="AB341" s="5"/>
      <c r="AC341" s="5"/>
      <c r="AD341" s="5"/>
    </row>
    <row r="342" spans="28:30">
      <c r="AB342" s="5"/>
      <c r="AC342" s="5"/>
      <c r="AD342" s="5"/>
    </row>
    <row r="343" spans="28:30">
      <c r="AB343" s="5"/>
      <c r="AC343" s="5"/>
      <c r="AD343" s="5"/>
    </row>
    <row r="344" spans="28:30">
      <c r="AB344" s="5"/>
      <c r="AC344" s="5"/>
      <c r="AD344" s="5"/>
    </row>
    <row r="345" spans="28:30">
      <c r="AB345" s="5"/>
      <c r="AC345" s="5"/>
      <c r="AD345" s="5"/>
    </row>
    <row r="346" spans="28:30">
      <c r="AB346" s="5"/>
      <c r="AC346" s="5"/>
      <c r="AD346" s="5"/>
    </row>
    <row r="347" spans="28:30">
      <c r="AB347" s="5"/>
      <c r="AC347" s="5"/>
      <c r="AD347" s="5"/>
    </row>
    <row r="348" spans="28:30">
      <c r="AB348" s="5"/>
      <c r="AC348" s="5"/>
      <c r="AD348" s="5"/>
    </row>
    <row r="349" spans="28:30">
      <c r="AB349" s="5"/>
      <c r="AC349" s="5"/>
      <c r="AD349" s="5"/>
    </row>
    <row r="350" spans="28:30">
      <c r="AB350" s="5"/>
      <c r="AC350" s="5"/>
      <c r="AD350" s="5"/>
    </row>
    <row r="351" spans="28:30">
      <c r="AB351" s="5"/>
      <c r="AC351" s="5"/>
      <c r="AD351" s="5"/>
    </row>
    <row r="352" spans="28:30">
      <c r="AB352" s="5"/>
      <c r="AC352" s="5"/>
      <c r="AD352" s="5"/>
    </row>
    <row r="353" spans="28:30">
      <c r="AB353" s="5"/>
      <c r="AC353" s="5"/>
      <c r="AD353" s="5"/>
    </row>
    <row r="354" spans="28:30">
      <c r="AB354" s="5"/>
      <c r="AC354" s="5"/>
      <c r="AD354" s="5"/>
    </row>
    <row r="355" spans="28:30">
      <c r="AB355" s="5"/>
      <c r="AC355" s="5"/>
      <c r="AD355" s="5"/>
    </row>
    <row r="356" spans="28:30">
      <c r="AB356" s="5"/>
      <c r="AC356" s="5"/>
      <c r="AD356" s="5"/>
    </row>
    <row r="357" spans="28:30">
      <c r="AB357" s="5"/>
      <c r="AC357" s="5"/>
      <c r="AD357" s="5"/>
    </row>
    <row r="358" spans="28:30">
      <c r="AB358" s="5"/>
      <c r="AC358" s="5"/>
      <c r="AD358" s="5"/>
    </row>
    <row r="359" spans="28:30">
      <c r="AB359" s="5"/>
      <c r="AC359" s="5"/>
      <c r="AD359" s="5"/>
    </row>
    <row r="360" spans="28:30">
      <c r="AB360" s="5"/>
      <c r="AC360" s="5"/>
      <c r="AD360" s="5"/>
    </row>
    <row r="361" spans="28:30">
      <c r="AB361" s="5"/>
      <c r="AC361" s="5"/>
      <c r="AD361" s="5"/>
    </row>
    <row r="362" spans="28:30">
      <c r="AB362" s="5"/>
      <c r="AC362" s="5"/>
      <c r="AD362" s="5"/>
    </row>
    <row r="363" spans="28:30">
      <c r="AB363" s="5"/>
      <c r="AC363" s="5"/>
      <c r="AD363" s="5"/>
    </row>
    <row r="364" spans="28:30">
      <c r="AB364" s="5"/>
      <c r="AC364" s="5"/>
      <c r="AD364" s="5"/>
    </row>
    <row r="365" spans="28:30">
      <c r="AB365" s="5"/>
      <c r="AC365" s="5"/>
      <c r="AD365" s="5"/>
    </row>
    <row r="366" spans="28:30">
      <c r="AB366" s="5"/>
      <c r="AC366" s="5"/>
      <c r="AD366" s="5"/>
    </row>
    <row r="367" spans="28:30">
      <c r="AB367" s="5"/>
      <c r="AC367" s="5"/>
      <c r="AD367" s="5"/>
    </row>
    <row r="368" spans="28:30">
      <c r="AB368" s="5"/>
      <c r="AC368" s="5"/>
      <c r="AD368" s="5"/>
    </row>
    <row r="369" spans="28:30">
      <c r="AB369" s="5"/>
      <c r="AC369" s="5"/>
      <c r="AD369" s="5"/>
    </row>
    <row r="370" spans="28:30">
      <c r="AB370" s="5"/>
      <c r="AC370" s="5"/>
      <c r="AD370" s="5"/>
    </row>
    <row r="371" spans="28:30">
      <c r="AB371" s="5"/>
      <c r="AC371" s="5"/>
      <c r="AD371" s="5"/>
    </row>
    <row r="372" spans="28:30">
      <c r="AB372" s="5"/>
      <c r="AC372" s="5"/>
      <c r="AD372" s="5"/>
    </row>
    <row r="373" spans="28:30">
      <c r="AB373" s="5"/>
      <c r="AC373" s="5"/>
      <c r="AD373" s="5"/>
    </row>
    <row r="374" spans="28:30">
      <c r="AB374" s="5"/>
      <c r="AC374" s="5"/>
      <c r="AD374" s="5"/>
    </row>
    <row r="375" spans="28:30">
      <c r="AB375" s="5"/>
      <c r="AC375" s="5"/>
      <c r="AD375" s="5"/>
    </row>
    <row r="376" spans="28:30">
      <c r="AB376" s="5"/>
      <c r="AC376" s="5"/>
      <c r="AD376" s="5"/>
    </row>
    <row r="377" spans="28:30">
      <c r="AB377" s="5"/>
      <c r="AC377" s="5"/>
      <c r="AD377" s="5"/>
    </row>
    <row r="378" spans="28:30">
      <c r="AB378" s="5"/>
      <c r="AC378" s="5"/>
      <c r="AD378" s="5"/>
    </row>
    <row r="379" spans="28:30">
      <c r="AB379" s="5"/>
      <c r="AC379" s="5"/>
      <c r="AD379" s="5"/>
    </row>
    <row r="380" spans="28:30">
      <c r="AB380" s="5"/>
      <c r="AC380" s="5"/>
      <c r="AD380" s="5"/>
    </row>
    <row r="381" spans="28:30">
      <c r="AB381" s="5"/>
      <c r="AC381" s="5"/>
      <c r="AD381" s="5"/>
    </row>
    <row r="382" spans="28:30">
      <c r="AB382" s="5"/>
      <c r="AC382" s="5"/>
      <c r="AD382" s="5"/>
    </row>
    <row r="383" spans="28:30">
      <c r="AB383" s="5"/>
      <c r="AC383" s="5"/>
      <c r="AD383" s="5"/>
    </row>
    <row r="384" spans="28:30">
      <c r="AB384" s="5"/>
      <c r="AC384" s="5"/>
      <c r="AD384" s="5"/>
    </row>
    <row r="385" spans="28:30">
      <c r="AB385" s="5"/>
      <c r="AC385" s="5"/>
      <c r="AD385" s="5"/>
    </row>
    <row r="386" spans="28:30">
      <c r="AB386" s="5"/>
      <c r="AC386" s="5"/>
      <c r="AD386" s="5"/>
    </row>
    <row r="387" spans="28:30">
      <c r="AB387" s="5"/>
      <c r="AC387" s="5"/>
      <c r="AD387" s="5"/>
    </row>
    <row r="388" spans="28:30">
      <c r="AB388" s="5"/>
      <c r="AC388" s="5"/>
      <c r="AD388" s="5"/>
    </row>
    <row r="389" spans="28:30">
      <c r="AB389" s="5"/>
      <c r="AC389" s="5"/>
      <c r="AD389" s="5"/>
    </row>
    <row r="390" spans="28:30">
      <c r="AB390" s="5"/>
      <c r="AC390" s="5"/>
      <c r="AD390" s="5"/>
    </row>
    <row r="391" spans="28:30">
      <c r="AB391" s="5"/>
      <c r="AC391" s="5"/>
      <c r="AD391" s="5"/>
    </row>
    <row r="392" spans="28:30">
      <c r="AB392" s="5"/>
      <c r="AC392" s="5"/>
      <c r="AD392" s="5"/>
    </row>
    <row r="393" spans="28:30">
      <c r="AB393" s="5"/>
      <c r="AC393" s="5"/>
      <c r="AD393" s="5"/>
    </row>
    <row r="394" spans="28:30">
      <c r="AB394" s="5"/>
      <c r="AC394" s="5"/>
      <c r="AD394" s="5"/>
    </row>
    <row r="395" spans="28:30">
      <c r="AB395" s="5"/>
      <c r="AC395" s="5"/>
      <c r="AD395" s="5"/>
    </row>
    <row r="396" spans="28:30">
      <c r="AB396" s="5"/>
      <c r="AC396" s="5"/>
      <c r="AD396" s="5"/>
    </row>
    <row r="397" spans="28:30">
      <c r="AB397" s="5"/>
      <c r="AC397" s="5"/>
      <c r="AD397" s="5"/>
    </row>
    <row r="398" spans="28:30">
      <c r="AB398" s="5"/>
      <c r="AC398" s="5"/>
      <c r="AD398" s="5"/>
    </row>
    <row r="399" spans="28:30">
      <c r="AB399" s="5"/>
      <c r="AC399" s="5"/>
      <c r="AD399" s="5"/>
    </row>
    <row r="400" spans="28:30">
      <c r="AB400" s="5"/>
      <c r="AC400" s="5"/>
      <c r="AD400" s="5"/>
    </row>
    <row r="401" spans="28:30">
      <c r="AB401" s="5"/>
      <c r="AC401" s="5"/>
      <c r="AD401" s="5"/>
    </row>
    <row r="402" spans="28:30">
      <c r="AB402" s="5"/>
      <c r="AC402" s="5"/>
      <c r="AD402" s="5"/>
    </row>
    <row r="403" spans="28:30">
      <c r="AB403" s="5"/>
      <c r="AC403" s="5"/>
      <c r="AD403" s="5"/>
    </row>
    <row r="404" spans="28:30">
      <c r="AB404" s="5"/>
      <c r="AC404" s="5"/>
      <c r="AD404" s="5"/>
    </row>
    <row r="405" spans="28:30">
      <c r="AB405" s="5"/>
      <c r="AC405" s="5"/>
      <c r="AD405" s="5"/>
    </row>
    <row r="406" spans="28:30">
      <c r="AB406" s="5"/>
      <c r="AC406" s="5"/>
      <c r="AD406" s="5"/>
    </row>
    <row r="407" spans="28:30">
      <c r="AB407" s="5"/>
      <c r="AC407" s="5"/>
      <c r="AD407" s="5"/>
    </row>
    <row r="408" spans="28:30">
      <c r="AB408" s="5"/>
      <c r="AC408" s="5"/>
      <c r="AD408" s="5"/>
    </row>
    <row r="409" spans="28:30">
      <c r="AB409" s="5"/>
      <c r="AC409" s="5"/>
      <c r="AD409" s="5"/>
    </row>
    <row r="410" spans="28:30">
      <c r="AB410" s="5"/>
      <c r="AC410" s="5"/>
      <c r="AD410" s="5"/>
    </row>
    <row r="411" spans="28:30">
      <c r="AB411" s="5"/>
      <c r="AC411" s="5"/>
      <c r="AD411" s="5"/>
    </row>
    <row r="412" spans="28:30">
      <c r="AB412" s="5"/>
      <c r="AC412" s="5"/>
      <c r="AD412" s="5"/>
    </row>
    <row r="413" spans="28:30">
      <c r="AB413" s="5"/>
      <c r="AC413" s="5"/>
      <c r="AD413" s="5"/>
    </row>
    <row r="414" spans="28:30">
      <c r="AB414" s="5"/>
      <c r="AC414" s="5"/>
      <c r="AD414" s="5"/>
    </row>
    <row r="415" spans="28:30">
      <c r="AB415" s="5"/>
      <c r="AC415" s="5"/>
      <c r="AD415" s="5"/>
    </row>
    <row r="416" spans="28:30">
      <c r="AB416" s="5"/>
      <c r="AC416" s="5"/>
      <c r="AD416" s="5"/>
    </row>
    <row r="417" spans="28:30">
      <c r="AB417" s="5"/>
      <c r="AC417" s="5"/>
      <c r="AD417" s="5"/>
    </row>
    <row r="418" spans="28:30">
      <c r="AB418" s="5"/>
      <c r="AC418" s="5"/>
      <c r="AD418" s="5"/>
    </row>
    <row r="419" spans="28:30">
      <c r="AB419" s="5"/>
      <c r="AC419" s="5"/>
      <c r="AD419" s="5"/>
    </row>
    <row r="420" spans="28:30">
      <c r="AB420" s="5"/>
      <c r="AC420" s="5"/>
      <c r="AD420" s="5"/>
    </row>
    <row r="421" spans="28:30">
      <c r="AB421" s="5"/>
      <c r="AC421" s="5"/>
      <c r="AD421" s="5"/>
    </row>
    <row r="422" spans="28:30">
      <c r="AB422" s="5"/>
      <c r="AC422" s="5"/>
      <c r="AD422" s="5"/>
    </row>
    <row r="423" spans="28:30">
      <c r="AB423" s="5"/>
      <c r="AC423" s="5"/>
      <c r="AD423" s="5"/>
    </row>
    <row r="424" spans="28:30">
      <c r="AB424" s="5"/>
      <c r="AC424" s="5"/>
      <c r="AD424" s="5"/>
    </row>
    <row r="425" spans="28:30">
      <c r="AB425" s="5"/>
      <c r="AC425" s="5"/>
      <c r="AD425" s="5"/>
    </row>
    <row r="426" spans="28:30">
      <c r="AB426" s="5"/>
      <c r="AC426" s="5"/>
      <c r="AD426" s="5"/>
    </row>
    <row r="427" spans="28:30">
      <c r="AB427" s="5"/>
      <c r="AC427" s="5"/>
      <c r="AD427" s="5"/>
    </row>
    <row r="428" spans="28:30">
      <c r="AB428" s="5"/>
      <c r="AC428" s="5"/>
      <c r="AD428" s="5"/>
    </row>
    <row r="429" spans="28:30">
      <c r="AB429" s="5"/>
      <c r="AC429" s="5"/>
      <c r="AD429" s="5"/>
    </row>
    <row r="430" spans="28:30">
      <c r="AB430" s="5"/>
      <c r="AC430" s="5"/>
      <c r="AD430" s="5"/>
    </row>
    <row r="431" spans="28:30">
      <c r="AB431" s="5"/>
      <c r="AC431" s="5"/>
      <c r="AD431" s="5"/>
    </row>
    <row r="432" spans="28:30">
      <c r="AB432" s="5"/>
      <c r="AC432" s="5"/>
      <c r="AD432" s="5"/>
    </row>
    <row r="433" spans="28:30">
      <c r="AB433" s="5"/>
      <c r="AC433" s="5"/>
      <c r="AD433" s="5"/>
    </row>
    <row r="434" spans="28:30">
      <c r="AB434" s="5"/>
      <c r="AC434" s="5"/>
      <c r="AD434" s="5"/>
    </row>
    <row r="435" spans="28:30">
      <c r="AB435" s="5"/>
      <c r="AC435" s="5"/>
      <c r="AD435" s="5"/>
    </row>
    <row r="436" spans="28:30">
      <c r="AB436" s="5"/>
      <c r="AC436" s="5"/>
      <c r="AD436" s="5"/>
    </row>
    <row r="437" spans="28:30">
      <c r="AB437" s="5"/>
      <c r="AC437" s="5"/>
      <c r="AD437" s="5"/>
    </row>
    <row r="438" spans="28:30">
      <c r="AB438" s="5"/>
      <c r="AC438" s="5"/>
      <c r="AD438" s="5"/>
    </row>
    <row r="439" spans="28:30">
      <c r="AB439" s="5"/>
      <c r="AC439" s="5"/>
      <c r="AD439" s="5"/>
    </row>
    <row r="440" spans="28:30">
      <c r="AB440" s="5"/>
      <c r="AC440" s="5"/>
      <c r="AD440" s="5"/>
    </row>
    <row r="441" spans="28:30">
      <c r="AB441" s="5"/>
      <c r="AC441" s="5"/>
      <c r="AD441" s="5"/>
    </row>
    <row r="442" spans="28:30">
      <c r="AB442" s="5"/>
      <c r="AC442" s="5"/>
      <c r="AD442" s="5"/>
    </row>
    <row r="443" spans="28:30">
      <c r="AB443" s="5"/>
      <c r="AC443" s="5"/>
      <c r="AD443" s="5"/>
    </row>
    <row r="444" spans="28:30">
      <c r="AB444" s="5"/>
      <c r="AC444" s="5"/>
      <c r="AD444" s="5"/>
    </row>
    <row r="445" spans="28:30">
      <c r="AB445" s="5"/>
      <c r="AC445" s="5"/>
      <c r="AD445" s="5"/>
    </row>
    <row r="446" spans="28:30">
      <c r="AB446" s="5"/>
      <c r="AC446" s="5"/>
      <c r="AD446" s="5"/>
    </row>
    <row r="447" spans="28:30">
      <c r="AB447" s="5"/>
      <c r="AC447" s="5"/>
      <c r="AD447" s="5"/>
    </row>
    <row r="448" spans="28:30">
      <c r="AB448" s="5"/>
      <c r="AC448" s="5"/>
      <c r="AD448" s="5"/>
    </row>
    <row r="449" spans="28:30">
      <c r="AB449" s="5"/>
      <c r="AC449" s="5"/>
      <c r="AD449" s="5"/>
    </row>
    <row r="450" spans="28:30">
      <c r="AB450" s="5"/>
      <c r="AC450" s="5"/>
      <c r="AD450" s="5"/>
    </row>
    <row r="451" spans="28:30">
      <c r="AB451" s="5"/>
      <c r="AC451" s="5"/>
      <c r="AD451" s="5"/>
    </row>
    <row r="452" spans="28:30">
      <c r="AB452" s="5"/>
      <c r="AC452" s="5"/>
      <c r="AD452" s="5"/>
    </row>
    <row r="453" spans="28:30">
      <c r="AB453" s="5"/>
      <c r="AC453" s="5"/>
      <c r="AD453" s="5"/>
    </row>
    <row r="454" spans="28:30">
      <c r="AB454" s="5"/>
      <c r="AC454" s="5"/>
      <c r="AD454" s="5"/>
    </row>
    <row r="455" spans="28:30">
      <c r="AB455" s="5"/>
      <c r="AC455" s="5"/>
      <c r="AD455" s="5"/>
    </row>
    <row r="456" spans="28:30">
      <c r="AB456" s="5"/>
      <c r="AC456" s="5"/>
      <c r="AD456" s="5"/>
    </row>
    <row r="457" spans="28:30">
      <c r="AB457" s="5"/>
      <c r="AC457" s="5"/>
      <c r="AD457" s="5"/>
    </row>
    <row r="458" spans="28:30">
      <c r="AB458" s="5"/>
      <c r="AC458" s="5"/>
      <c r="AD458" s="5"/>
    </row>
    <row r="459" spans="28:30">
      <c r="AB459" s="5"/>
      <c r="AC459" s="5"/>
      <c r="AD459" s="5"/>
    </row>
    <row r="460" spans="28:30">
      <c r="AB460" s="5"/>
      <c r="AC460" s="5"/>
      <c r="AD460" s="5"/>
    </row>
    <row r="461" spans="28:30">
      <c r="AB461" s="5"/>
      <c r="AC461" s="5"/>
      <c r="AD461" s="5"/>
    </row>
    <row r="462" spans="28:30">
      <c r="AB462" s="5"/>
      <c r="AC462" s="5"/>
      <c r="AD462" s="5"/>
    </row>
    <row r="463" spans="28:30">
      <c r="AB463" s="5"/>
      <c r="AC463" s="5"/>
      <c r="AD463" s="5"/>
    </row>
    <row r="464" spans="28:30">
      <c r="AB464" s="5"/>
      <c r="AC464" s="5"/>
      <c r="AD464" s="5"/>
    </row>
    <row r="465" spans="28:30">
      <c r="AB465" s="5"/>
      <c r="AC465" s="5"/>
      <c r="AD465" s="5"/>
    </row>
    <row r="466" spans="28:30">
      <c r="AB466" s="5"/>
      <c r="AC466" s="5"/>
      <c r="AD466" s="5"/>
    </row>
    <row r="467" spans="28:30">
      <c r="AB467" s="5"/>
      <c r="AC467" s="5"/>
      <c r="AD467" s="5"/>
    </row>
    <row r="468" spans="28:30">
      <c r="AB468" s="5"/>
      <c r="AC468" s="5"/>
      <c r="AD468" s="5"/>
    </row>
    <row r="469" spans="28:30">
      <c r="AB469" s="5"/>
      <c r="AC469" s="5"/>
      <c r="AD469" s="5"/>
    </row>
    <row r="470" spans="28:30">
      <c r="AB470" s="5"/>
      <c r="AC470" s="5"/>
      <c r="AD470" s="5"/>
    </row>
    <row r="471" spans="28:30">
      <c r="AB471" s="5"/>
      <c r="AC471" s="5"/>
      <c r="AD471" s="5"/>
    </row>
    <row r="472" spans="28:30">
      <c r="AB472" s="5"/>
      <c r="AC472" s="5"/>
      <c r="AD472" s="5"/>
    </row>
    <row r="473" spans="28:30">
      <c r="AB473" s="5"/>
      <c r="AC473" s="5"/>
      <c r="AD473" s="5"/>
    </row>
    <row r="474" spans="28:30">
      <c r="AB474" s="5"/>
      <c r="AC474" s="5"/>
      <c r="AD474" s="5"/>
    </row>
    <row r="475" spans="28:30">
      <c r="AB475" s="5"/>
      <c r="AC475" s="5"/>
      <c r="AD475" s="5"/>
    </row>
    <row r="476" spans="28:30">
      <c r="AB476" s="5"/>
      <c r="AC476" s="5"/>
      <c r="AD476" s="5"/>
    </row>
    <row r="477" spans="28:30">
      <c r="AB477" s="5"/>
      <c r="AC477" s="5"/>
      <c r="AD477" s="5"/>
    </row>
    <row r="478" spans="28:30">
      <c r="AB478" s="5"/>
      <c r="AC478" s="5"/>
      <c r="AD478" s="5"/>
    </row>
    <row r="479" spans="28:30">
      <c r="AB479" s="5"/>
      <c r="AC479" s="5"/>
      <c r="AD479" s="5"/>
    </row>
    <row r="480" spans="28:30">
      <c r="AB480" s="5"/>
      <c r="AC480" s="5"/>
      <c r="AD480" s="5"/>
    </row>
    <row r="481" spans="28:30">
      <c r="AB481" s="5"/>
      <c r="AC481" s="5"/>
      <c r="AD481" s="5"/>
    </row>
    <row r="482" spans="28:30">
      <c r="AB482" s="5"/>
      <c r="AC482" s="5"/>
      <c r="AD482" s="5"/>
    </row>
    <row r="483" spans="28:30">
      <c r="AB483" s="5"/>
      <c r="AC483" s="5"/>
      <c r="AD483" s="5"/>
    </row>
    <row r="484" spans="28:30">
      <c r="AB484" s="5"/>
      <c r="AC484" s="5"/>
      <c r="AD484" s="5"/>
    </row>
    <row r="485" spans="28:30">
      <c r="AB485" s="5"/>
      <c r="AC485" s="5"/>
      <c r="AD485" s="5"/>
    </row>
    <row r="486" spans="28:30">
      <c r="AB486" s="5"/>
      <c r="AC486" s="5"/>
      <c r="AD486" s="5"/>
    </row>
    <row r="487" spans="28:30">
      <c r="AB487" s="5"/>
      <c r="AC487" s="5"/>
      <c r="AD487" s="5"/>
    </row>
    <row r="488" spans="28:30">
      <c r="AB488" s="5"/>
      <c r="AC488" s="5"/>
      <c r="AD488" s="5"/>
    </row>
    <row r="489" spans="28:30">
      <c r="AB489" s="5"/>
      <c r="AC489" s="5"/>
      <c r="AD489" s="5"/>
    </row>
    <row r="490" spans="28:30">
      <c r="AB490" s="5"/>
      <c r="AC490" s="5"/>
      <c r="AD490" s="5"/>
    </row>
    <row r="491" spans="28:30">
      <c r="AB491" s="5"/>
      <c r="AC491" s="5"/>
      <c r="AD491" s="5"/>
    </row>
    <row r="492" spans="28:30">
      <c r="AB492" s="5"/>
      <c r="AC492" s="5"/>
      <c r="AD492" s="5"/>
    </row>
    <row r="493" spans="28:30">
      <c r="AB493" s="5"/>
      <c r="AC493" s="5"/>
      <c r="AD493" s="5"/>
    </row>
    <row r="494" spans="28:30">
      <c r="AB494" s="5"/>
      <c r="AC494" s="5"/>
      <c r="AD494" s="5"/>
    </row>
    <row r="495" spans="28:30">
      <c r="AB495" s="5"/>
      <c r="AC495" s="5"/>
      <c r="AD495" s="5"/>
    </row>
    <row r="496" spans="28:30">
      <c r="AB496" s="5"/>
      <c r="AC496" s="5"/>
      <c r="AD496" s="5"/>
    </row>
    <row r="497" spans="28:30">
      <c r="AB497" s="5"/>
      <c r="AC497" s="5"/>
      <c r="AD497" s="5"/>
    </row>
    <row r="498" spans="28:30">
      <c r="AB498" s="5"/>
      <c r="AC498" s="5"/>
      <c r="AD498" s="5"/>
    </row>
    <row r="499" spans="28:30">
      <c r="AB499" s="5"/>
      <c r="AC499" s="5"/>
      <c r="AD499" s="5"/>
    </row>
    <row r="500" spans="28:30">
      <c r="AB500" s="5"/>
      <c r="AC500" s="5"/>
      <c r="AD500" s="5"/>
    </row>
    <row r="501" spans="28:30">
      <c r="AB501" s="5"/>
      <c r="AC501" s="5"/>
      <c r="AD501" s="5"/>
    </row>
    <row r="502" spans="28:30">
      <c r="AB502" s="5"/>
      <c r="AC502" s="5"/>
      <c r="AD502" s="5"/>
    </row>
    <row r="503" spans="28:30">
      <c r="AB503" s="5"/>
      <c r="AC503" s="5"/>
      <c r="AD503" s="5"/>
    </row>
    <row r="504" spans="28:30">
      <c r="AB504" s="5"/>
      <c r="AC504" s="5"/>
      <c r="AD504" s="5"/>
    </row>
    <row r="505" spans="28:30">
      <c r="AB505" s="5"/>
      <c r="AC505" s="5"/>
      <c r="AD505" s="5"/>
    </row>
    <row r="506" spans="28:30">
      <c r="AB506" s="5"/>
      <c r="AC506" s="5"/>
      <c r="AD506" s="5"/>
    </row>
    <row r="507" spans="28:30">
      <c r="AB507" s="5"/>
      <c r="AC507" s="5"/>
      <c r="AD507" s="5"/>
    </row>
    <row r="508" spans="28:30">
      <c r="AB508" s="5"/>
      <c r="AC508" s="5"/>
      <c r="AD508" s="5"/>
    </row>
    <row r="509" spans="28:30">
      <c r="AB509" s="5"/>
      <c r="AC509" s="5"/>
      <c r="AD509" s="5"/>
    </row>
    <row r="510" spans="28:30">
      <c r="AB510" s="5"/>
      <c r="AC510" s="5"/>
      <c r="AD510" s="5"/>
    </row>
    <row r="511" spans="28:30">
      <c r="AB511" s="5"/>
      <c r="AC511" s="5"/>
      <c r="AD511" s="5"/>
    </row>
    <row r="512" spans="28:30">
      <c r="AB512" s="5"/>
      <c r="AC512" s="5"/>
      <c r="AD512" s="5"/>
    </row>
    <row r="513" spans="28:30">
      <c r="AB513" s="5"/>
      <c r="AC513" s="5"/>
      <c r="AD513" s="5"/>
    </row>
    <row r="514" spans="28:30">
      <c r="AB514" s="5"/>
      <c r="AC514" s="5"/>
      <c r="AD514" s="5"/>
    </row>
    <row r="515" spans="28:30">
      <c r="AB515" s="5"/>
      <c r="AC515" s="5"/>
      <c r="AD515" s="5"/>
    </row>
    <row r="516" spans="28:30">
      <c r="AB516" s="5"/>
      <c r="AC516" s="5"/>
      <c r="AD516" s="5"/>
    </row>
    <row r="517" spans="28:30">
      <c r="AB517" s="5"/>
      <c r="AC517" s="5"/>
      <c r="AD517" s="5"/>
    </row>
    <row r="518" spans="28:30">
      <c r="AB518" s="5"/>
      <c r="AC518" s="5"/>
      <c r="AD518" s="5"/>
    </row>
    <row r="519" spans="28:30">
      <c r="AB519" s="5"/>
      <c r="AC519" s="5"/>
      <c r="AD519" s="5"/>
    </row>
    <row r="520" spans="28:30">
      <c r="AB520" s="5"/>
      <c r="AC520" s="5"/>
      <c r="AD520" s="5"/>
    </row>
    <row r="521" spans="28:30">
      <c r="AB521" s="5"/>
      <c r="AC521" s="5"/>
      <c r="AD521" s="5"/>
    </row>
    <row r="522" spans="28:30">
      <c r="AB522" s="5"/>
      <c r="AC522" s="5"/>
      <c r="AD522" s="5"/>
    </row>
    <row r="523" spans="28:30">
      <c r="AB523" s="5"/>
      <c r="AC523" s="5"/>
      <c r="AD523" s="5"/>
    </row>
    <row r="524" spans="28:30">
      <c r="AB524" s="5"/>
      <c r="AC524" s="5"/>
      <c r="AD524" s="5"/>
    </row>
    <row r="525" spans="28:30">
      <c r="AB525" s="5"/>
      <c r="AC525" s="5"/>
      <c r="AD525" s="5"/>
    </row>
    <row r="526" spans="28:30">
      <c r="AB526" s="5"/>
      <c r="AC526" s="5"/>
      <c r="AD526" s="5"/>
    </row>
    <row r="527" spans="28:30">
      <c r="AB527" s="5"/>
      <c r="AC527" s="5"/>
      <c r="AD527" s="5"/>
    </row>
    <row r="528" spans="28:30">
      <c r="AB528" s="5"/>
      <c r="AC528" s="5"/>
      <c r="AD528" s="5"/>
    </row>
    <row r="529" spans="28:30">
      <c r="AB529" s="5"/>
      <c r="AC529" s="5"/>
      <c r="AD529" s="5"/>
    </row>
    <row r="530" spans="28:30">
      <c r="AB530" s="5"/>
      <c r="AC530" s="5"/>
      <c r="AD530" s="5"/>
    </row>
    <row r="531" spans="28:30">
      <c r="AB531" s="5"/>
      <c r="AC531" s="5"/>
      <c r="AD531" s="5"/>
    </row>
    <row r="532" spans="28:30">
      <c r="AB532" s="5"/>
      <c r="AC532" s="5"/>
      <c r="AD532" s="5"/>
    </row>
    <row r="533" spans="28:30">
      <c r="AB533" s="5"/>
      <c r="AC533" s="5"/>
      <c r="AD533" s="5"/>
    </row>
    <row r="534" spans="28:30">
      <c r="AB534" s="5"/>
      <c r="AC534" s="5"/>
      <c r="AD534" s="5"/>
    </row>
    <row r="535" spans="28:30">
      <c r="AB535" s="5"/>
      <c r="AC535" s="5"/>
      <c r="AD535" s="5"/>
    </row>
    <row r="536" spans="28:30">
      <c r="AB536" s="5"/>
      <c r="AC536" s="5"/>
      <c r="AD536" s="5"/>
    </row>
    <row r="537" spans="28:30">
      <c r="AB537" s="5"/>
      <c r="AC537" s="5"/>
      <c r="AD537" s="5"/>
    </row>
    <row r="538" spans="28:30">
      <c r="AB538" s="5"/>
      <c r="AC538" s="5"/>
      <c r="AD538" s="5"/>
    </row>
    <row r="539" spans="28:30">
      <c r="AB539" s="5"/>
      <c r="AC539" s="5"/>
      <c r="AD539" s="5"/>
    </row>
    <row r="540" spans="28:30">
      <c r="AB540" s="5"/>
      <c r="AC540" s="5"/>
      <c r="AD540" s="5"/>
    </row>
    <row r="541" spans="28:30">
      <c r="AB541" s="5"/>
      <c r="AC541" s="5"/>
      <c r="AD541" s="5"/>
    </row>
    <row r="542" spans="28:30">
      <c r="AB542" s="5"/>
      <c r="AC542" s="5"/>
      <c r="AD542" s="5"/>
    </row>
    <row r="543" spans="28:30">
      <c r="AB543" s="5"/>
      <c r="AC543" s="5"/>
      <c r="AD543" s="5"/>
    </row>
    <row r="544" spans="28:30">
      <c r="AB544" s="5"/>
      <c r="AC544" s="5"/>
      <c r="AD544" s="5"/>
    </row>
    <row r="545" spans="28:30">
      <c r="AB545" s="5"/>
      <c r="AC545" s="5"/>
      <c r="AD545" s="5"/>
    </row>
    <row r="546" spans="28:30">
      <c r="AB546" s="5"/>
      <c r="AC546" s="5"/>
      <c r="AD546" s="5"/>
    </row>
    <row r="547" spans="28:30">
      <c r="AB547" s="5"/>
      <c r="AC547" s="5"/>
      <c r="AD547" s="5"/>
    </row>
    <row r="548" spans="28:30">
      <c r="AB548" s="5"/>
      <c r="AC548" s="5"/>
      <c r="AD548" s="5"/>
    </row>
    <row r="549" spans="28:30">
      <c r="AB549" s="5"/>
      <c r="AC549" s="5"/>
      <c r="AD549" s="5"/>
    </row>
    <row r="550" spans="28:30">
      <c r="AB550" s="5"/>
      <c r="AC550" s="5"/>
      <c r="AD550" s="5"/>
    </row>
    <row r="551" spans="28:30">
      <c r="AB551" s="5"/>
      <c r="AC551" s="5"/>
      <c r="AD551" s="5"/>
    </row>
    <row r="552" spans="28:30">
      <c r="AB552" s="5"/>
      <c r="AC552" s="5"/>
      <c r="AD552" s="5"/>
    </row>
    <row r="553" spans="28:30">
      <c r="AB553" s="5"/>
      <c r="AC553" s="5"/>
      <c r="AD553" s="5"/>
    </row>
    <row r="554" spans="28:30">
      <c r="AB554" s="5"/>
      <c r="AC554" s="5"/>
      <c r="AD554" s="5"/>
    </row>
    <row r="555" spans="28:30">
      <c r="AB555" s="5"/>
      <c r="AC555" s="5"/>
      <c r="AD555" s="5"/>
    </row>
    <row r="556" spans="28:30">
      <c r="AB556" s="5"/>
      <c r="AC556" s="5"/>
      <c r="AD556" s="5"/>
    </row>
    <row r="557" spans="28:30">
      <c r="AB557" s="5"/>
      <c r="AC557" s="5"/>
      <c r="AD557" s="5"/>
    </row>
    <row r="558" spans="28:30">
      <c r="AB558" s="5"/>
      <c r="AC558" s="5"/>
      <c r="AD558" s="5"/>
    </row>
    <row r="559" spans="28:30">
      <c r="AB559" s="5"/>
      <c r="AC559" s="5"/>
      <c r="AD559" s="5"/>
    </row>
    <row r="560" spans="28:30">
      <c r="AB560" s="5"/>
      <c r="AC560" s="5"/>
      <c r="AD560" s="5"/>
    </row>
    <row r="561" spans="28:30">
      <c r="AB561" s="5"/>
      <c r="AC561" s="5"/>
      <c r="AD561" s="5"/>
    </row>
    <row r="562" spans="28:30">
      <c r="AB562" s="5"/>
      <c r="AC562" s="5"/>
      <c r="AD562" s="5"/>
    </row>
    <row r="563" spans="28:30">
      <c r="AB563" s="5"/>
      <c r="AC563" s="5"/>
      <c r="AD563" s="5"/>
    </row>
    <row r="564" spans="28:30">
      <c r="AB564" s="5"/>
      <c r="AC564" s="5"/>
      <c r="AD564" s="5"/>
    </row>
    <row r="565" spans="28:30">
      <c r="AB565" s="5"/>
      <c r="AC565" s="5"/>
      <c r="AD565" s="5"/>
    </row>
    <row r="566" spans="28:30">
      <c r="AB566" s="5"/>
      <c r="AC566" s="5"/>
      <c r="AD566" s="5"/>
    </row>
    <row r="567" spans="28:30">
      <c r="AB567" s="5"/>
      <c r="AC567" s="5"/>
      <c r="AD567" s="5"/>
    </row>
    <row r="568" spans="28:30">
      <c r="AB568" s="5"/>
      <c r="AC568" s="5"/>
      <c r="AD568" s="5"/>
    </row>
    <row r="569" spans="28:30">
      <c r="AB569" s="5"/>
      <c r="AC569" s="5"/>
      <c r="AD569" s="5"/>
    </row>
    <row r="570" spans="28:30">
      <c r="AB570" s="5"/>
      <c r="AC570" s="5"/>
      <c r="AD570" s="5"/>
    </row>
    <row r="571" spans="28:30">
      <c r="AB571" s="5"/>
      <c r="AC571" s="5"/>
      <c r="AD571" s="5"/>
    </row>
    <row r="572" spans="28:30">
      <c r="AB572" s="5"/>
      <c r="AC572" s="5"/>
      <c r="AD572" s="5"/>
    </row>
    <row r="573" spans="28:30">
      <c r="AB573" s="5"/>
      <c r="AC573" s="5"/>
      <c r="AD573" s="5"/>
    </row>
    <row r="574" spans="28:30">
      <c r="AB574" s="5"/>
      <c r="AC574" s="5"/>
      <c r="AD574" s="5"/>
    </row>
    <row r="575" spans="28:30">
      <c r="AB575" s="5"/>
      <c r="AC575" s="5"/>
      <c r="AD575" s="5"/>
    </row>
    <row r="576" spans="28:30">
      <c r="AB576" s="5"/>
      <c r="AC576" s="5"/>
      <c r="AD576" s="5"/>
    </row>
    <row r="577" spans="28:30">
      <c r="AB577" s="5"/>
      <c r="AC577" s="5"/>
      <c r="AD577" s="5"/>
    </row>
    <row r="578" spans="28:30">
      <c r="AB578" s="5"/>
      <c r="AC578" s="5"/>
      <c r="AD578" s="5"/>
    </row>
    <row r="579" spans="28:30">
      <c r="AB579" s="5"/>
      <c r="AC579" s="5"/>
      <c r="AD579" s="5"/>
    </row>
    <row r="580" spans="28:30">
      <c r="AB580" s="5"/>
      <c r="AC580" s="5"/>
      <c r="AD580" s="5"/>
    </row>
    <row r="581" spans="28:30">
      <c r="AB581" s="5"/>
      <c r="AC581" s="5"/>
      <c r="AD581" s="5"/>
    </row>
    <row r="582" spans="28:30">
      <c r="AB582" s="5"/>
      <c r="AC582" s="5"/>
      <c r="AD582" s="5"/>
    </row>
    <row r="583" spans="28:30">
      <c r="AB583" s="5"/>
      <c r="AC583" s="5"/>
      <c r="AD583" s="5"/>
    </row>
    <row r="584" spans="28:30">
      <c r="AB584" s="5"/>
      <c r="AC584" s="5"/>
      <c r="AD584" s="5"/>
    </row>
    <row r="585" spans="28:30">
      <c r="AB585" s="5"/>
      <c r="AC585" s="5"/>
      <c r="AD585" s="5"/>
    </row>
    <row r="586" spans="28:30">
      <c r="AB586" s="5"/>
      <c r="AC586" s="5"/>
      <c r="AD586" s="5"/>
    </row>
    <row r="587" spans="28:30">
      <c r="AB587" s="5"/>
      <c r="AC587" s="5"/>
      <c r="AD587" s="5"/>
    </row>
    <row r="588" spans="28:30">
      <c r="AB588" s="5"/>
      <c r="AC588" s="5"/>
      <c r="AD588" s="5"/>
    </row>
    <row r="589" spans="28:30">
      <c r="AB589" s="5"/>
      <c r="AC589" s="5"/>
      <c r="AD589" s="5"/>
    </row>
    <row r="590" spans="28:30">
      <c r="AB590" s="5"/>
      <c r="AC590" s="5"/>
      <c r="AD590" s="5"/>
    </row>
    <row r="591" spans="28:30">
      <c r="AB591" s="5"/>
      <c r="AC591" s="5"/>
      <c r="AD591" s="5"/>
    </row>
    <row r="592" spans="28:30">
      <c r="AB592" s="5"/>
      <c r="AC592" s="5"/>
      <c r="AD592" s="5"/>
    </row>
    <row r="593" spans="28:30">
      <c r="AB593" s="5"/>
      <c r="AC593" s="5"/>
      <c r="AD593" s="5"/>
    </row>
    <row r="594" spans="28:30">
      <c r="AB594" s="5"/>
      <c r="AC594" s="5"/>
      <c r="AD594" s="5"/>
    </row>
    <row r="595" spans="28:30">
      <c r="AB595" s="5"/>
      <c r="AC595" s="5"/>
      <c r="AD595" s="5"/>
    </row>
    <row r="596" spans="28:30">
      <c r="AB596" s="5"/>
      <c r="AC596" s="5"/>
      <c r="AD596" s="5"/>
    </row>
    <row r="597" spans="28:30">
      <c r="AB597" s="5"/>
      <c r="AC597" s="5"/>
      <c r="AD597" s="5"/>
    </row>
    <row r="598" spans="28:30">
      <c r="AB598" s="5"/>
      <c r="AC598" s="5"/>
      <c r="AD598" s="5"/>
    </row>
    <row r="599" spans="28:30">
      <c r="AB599" s="5"/>
      <c r="AC599" s="5"/>
      <c r="AD599" s="5"/>
    </row>
    <row r="600" spans="28:30">
      <c r="AB600" s="5"/>
      <c r="AC600" s="5"/>
      <c r="AD600" s="5"/>
    </row>
    <row r="601" spans="28:30">
      <c r="AB601" s="5"/>
      <c r="AC601" s="5"/>
      <c r="AD601" s="5"/>
    </row>
    <row r="602" spans="28:30">
      <c r="AB602" s="5"/>
      <c r="AC602" s="5"/>
      <c r="AD602" s="5"/>
    </row>
    <row r="603" spans="28:30">
      <c r="AB603" s="5"/>
      <c r="AC603" s="5"/>
      <c r="AD603" s="5"/>
    </row>
    <row r="604" spans="28:30">
      <c r="AB604" s="5"/>
      <c r="AC604" s="5"/>
      <c r="AD604" s="5"/>
    </row>
    <row r="605" spans="28:30">
      <c r="AB605" s="5"/>
      <c r="AC605" s="5"/>
      <c r="AD605" s="5"/>
    </row>
    <row r="606" spans="28:30">
      <c r="AB606" s="5"/>
      <c r="AC606" s="5"/>
      <c r="AD606" s="5"/>
    </row>
    <row r="607" spans="28:30">
      <c r="AB607" s="5"/>
      <c r="AC607" s="5"/>
      <c r="AD607" s="5"/>
    </row>
    <row r="608" spans="28:30">
      <c r="AB608" s="5"/>
      <c r="AC608" s="5"/>
      <c r="AD608" s="5"/>
    </row>
    <row r="609" spans="28:30">
      <c r="AB609" s="5"/>
      <c r="AC609" s="5"/>
      <c r="AD609" s="5"/>
    </row>
    <row r="610" spans="28:30">
      <c r="AB610" s="5"/>
      <c r="AC610" s="5"/>
      <c r="AD610" s="5"/>
    </row>
    <row r="611" spans="28:30">
      <c r="AB611" s="5"/>
      <c r="AC611" s="5"/>
      <c r="AD611" s="5"/>
    </row>
    <row r="612" spans="28:30">
      <c r="AB612" s="5"/>
      <c r="AC612" s="5"/>
      <c r="AD612" s="5"/>
    </row>
    <row r="613" spans="28:30">
      <c r="AB613" s="5"/>
      <c r="AC613" s="5"/>
      <c r="AD613" s="5"/>
    </row>
    <row r="614" spans="28:30">
      <c r="AB614" s="5"/>
      <c r="AC614" s="5"/>
      <c r="AD614" s="5"/>
    </row>
    <row r="615" spans="28:30">
      <c r="AB615" s="5"/>
      <c r="AC615" s="5"/>
      <c r="AD615" s="5"/>
    </row>
    <row r="616" spans="28:30">
      <c r="AB616" s="5"/>
      <c r="AC616" s="5"/>
      <c r="AD616" s="5"/>
    </row>
    <row r="617" spans="28:30">
      <c r="AB617" s="5"/>
      <c r="AC617" s="5"/>
      <c r="AD617" s="5"/>
    </row>
    <row r="618" spans="28:30">
      <c r="AB618" s="5"/>
      <c r="AC618" s="5"/>
      <c r="AD618" s="5"/>
    </row>
    <row r="619" spans="28:30">
      <c r="AB619" s="5"/>
      <c r="AC619" s="5"/>
      <c r="AD619" s="5"/>
    </row>
    <row r="620" spans="28:30">
      <c r="AB620" s="5"/>
      <c r="AC620" s="5"/>
      <c r="AD620" s="5"/>
    </row>
    <row r="621" spans="28:30">
      <c r="AB621" s="5"/>
      <c r="AC621" s="5"/>
      <c r="AD621" s="5"/>
    </row>
    <row r="622" spans="28:30">
      <c r="AB622" s="5"/>
      <c r="AC622" s="5"/>
      <c r="AD622" s="5"/>
    </row>
    <row r="623" spans="28:30">
      <c r="AB623" s="5"/>
      <c r="AC623" s="5"/>
      <c r="AD623" s="5"/>
    </row>
    <row r="624" spans="28:30">
      <c r="AB624" s="5"/>
      <c r="AC624" s="5"/>
      <c r="AD624" s="5"/>
    </row>
    <row r="625" spans="28:30">
      <c r="AB625" s="5"/>
      <c r="AC625" s="5"/>
      <c r="AD625" s="5"/>
    </row>
    <row r="626" spans="28:30">
      <c r="AB626" s="5"/>
      <c r="AC626" s="5"/>
      <c r="AD626" s="5"/>
    </row>
    <row r="627" spans="28:30">
      <c r="AB627" s="5"/>
      <c r="AC627" s="5"/>
      <c r="AD627" s="5"/>
    </row>
    <row r="628" spans="28:30">
      <c r="AB628" s="5"/>
      <c r="AC628" s="5"/>
      <c r="AD628" s="5"/>
    </row>
    <row r="629" spans="28:30">
      <c r="AB629" s="5"/>
      <c r="AC629" s="5"/>
      <c r="AD629" s="5"/>
    </row>
    <row r="630" spans="28:30">
      <c r="AB630" s="5"/>
      <c r="AC630" s="5"/>
      <c r="AD630" s="5"/>
    </row>
    <row r="631" spans="28:30">
      <c r="AB631" s="5"/>
      <c r="AC631" s="5"/>
      <c r="AD631" s="5"/>
    </row>
    <row r="632" spans="28:30">
      <c r="AB632" s="5"/>
      <c r="AC632" s="5"/>
      <c r="AD632" s="5"/>
    </row>
    <row r="633" spans="28:30">
      <c r="AB633" s="5"/>
      <c r="AC633" s="5"/>
      <c r="AD633" s="5"/>
    </row>
    <row r="634" spans="28:30">
      <c r="AB634" s="5"/>
      <c r="AC634" s="5"/>
      <c r="AD634" s="5"/>
    </row>
    <row r="635" spans="28:30">
      <c r="AB635" s="5"/>
      <c r="AC635" s="5"/>
      <c r="AD635" s="5"/>
    </row>
    <row r="636" spans="28:30">
      <c r="AB636" s="5"/>
      <c r="AC636" s="5"/>
      <c r="AD636" s="5"/>
    </row>
    <row r="637" spans="28:30">
      <c r="AB637" s="5"/>
      <c r="AC637" s="5"/>
      <c r="AD637" s="5"/>
    </row>
    <row r="638" spans="28:30">
      <c r="AB638" s="5"/>
      <c r="AC638" s="5"/>
      <c r="AD638" s="5"/>
    </row>
    <row r="639" spans="28:30">
      <c r="AB639" s="5"/>
      <c r="AC639" s="5"/>
      <c r="AD639" s="5"/>
    </row>
    <row r="640" spans="28:30">
      <c r="AB640" s="5"/>
      <c r="AC640" s="5"/>
      <c r="AD640" s="5"/>
    </row>
    <row r="641" spans="28:30">
      <c r="AB641" s="5"/>
      <c r="AC641" s="5"/>
      <c r="AD641" s="5"/>
    </row>
    <row r="642" spans="28:30">
      <c r="AB642" s="5"/>
      <c r="AC642" s="5"/>
      <c r="AD642" s="5"/>
    </row>
    <row r="643" spans="28:30">
      <c r="AB643" s="5"/>
      <c r="AC643" s="5"/>
      <c r="AD643" s="5"/>
    </row>
    <row r="644" spans="28:30">
      <c r="AB644" s="5"/>
      <c r="AC644" s="5"/>
      <c r="AD644" s="5"/>
    </row>
    <row r="645" spans="28:30">
      <c r="AB645" s="5"/>
      <c r="AC645" s="5"/>
      <c r="AD645" s="5"/>
    </row>
    <row r="646" spans="28:30">
      <c r="AB646" s="5"/>
      <c r="AC646" s="5"/>
      <c r="AD646" s="5"/>
    </row>
    <row r="647" spans="28:30">
      <c r="AB647" s="5"/>
      <c r="AC647" s="5"/>
      <c r="AD647" s="5"/>
    </row>
    <row r="648" spans="28:30">
      <c r="AB648" s="5"/>
      <c r="AC648" s="5"/>
      <c r="AD648" s="5"/>
    </row>
    <row r="649" spans="28:30">
      <c r="AB649" s="5"/>
      <c r="AC649" s="5"/>
      <c r="AD649" s="5"/>
    </row>
    <row r="650" spans="28:30">
      <c r="AB650" s="5"/>
      <c r="AC650" s="5"/>
      <c r="AD650" s="5"/>
    </row>
    <row r="651" spans="28:30">
      <c r="AB651" s="5"/>
      <c r="AC651" s="5"/>
      <c r="AD651" s="5"/>
    </row>
    <row r="652" spans="28:30">
      <c r="AB652" s="5"/>
      <c r="AC652" s="5"/>
      <c r="AD652" s="5"/>
    </row>
    <row r="653" spans="28:30">
      <c r="AB653" s="5"/>
      <c r="AC653" s="5"/>
      <c r="AD653" s="5"/>
    </row>
    <row r="654" spans="28:30">
      <c r="AB654" s="5"/>
      <c r="AC654" s="5"/>
      <c r="AD654" s="5"/>
    </row>
    <row r="655" spans="28:30">
      <c r="AB655" s="5"/>
      <c r="AC655" s="5"/>
      <c r="AD655" s="5"/>
    </row>
    <row r="656" spans="28:30">
      <c r="AB656" s="5"/>
      <c r="AC656" s="5"/>
      <c r="AD656" s="5"/>
    </row>
    <row r="657" spans="28:30">
      <c r="AB657" s="5"/>
      <c r="AC657" s="5"/>
      <c r="AD657" s="5"/>
    </row>
    <row r="658" spans="28:30">
      <c r="AB658" s="5"/>
      <c r="AC658" s="5"/>
      <c r="AD658" s="5"/>
    </row>
    <row r="659" spans="28:30">
      <c r="AB659" s="5"/>
      <c r="AC659" s="5"/>
      <c r="AD659" s="5"/>
    </row>
    <row r="660" spans="28:30">
      <c r="AB660" s="5"/>
      <c r="AC660" s="5"/>
      <c r="AD660" s="5"/>
    </row>
    <row r="661" spans="28:30">
      <c r="AB661" s="5"/>
      <c r="AC661" s="5"/>
      <c r="AD661" s="5"/>
    </row>
    <row r="662" spans="28:30">
      <c r="AB662" s="5"/>
      <c r="AC662" s="5"/>
      <c r="AD662" s="5"/>
    </row>
    <row r="663" spans="28:30">
      <c r="AB663" s="5"/>
      <c r="AC663" s="5"/>
      <c r="AD663" s="5"/>
    </row>
    <row r="664" spans="28:30">
      <c r="AB664" s="5"/>
      <c r="AC664" s="5"/>
      <c r="AD664" s="5"/>
    </row>
    <row r="665" spans="28:30">
      <c r="AB665" s="5"/>
      <c r="AC665" s="5"/>
      <c r="AD665" s="5"/>
    </row>
    <row r="666" spans="28:30">
      <c r="AB666" s="5"/>
      <c r="AC666" s="5"/>
      <c r="AD666" s="5"/>
    </row>
    <row r="667" spans="28:30">
      <c r="AB667" s="5"/>
      <c r="AC667" s="5"/>
      <c r="AD667" s="5"/>
    </row>
    <row r="668" spans="28:30">
      <c r="AB668" s="5"/>
      <c r="AC668" s="5"/>
      <c r="AD668" s="5"/>
    </row>
    <row r="669" spans="28:30">
      <c r="AB669" s="5"/>
      <c r="AC669" s="5"/>
      <c r="AD669" s="5"/>
    </row>
    <row r="670" spans="28:30">
      <c r="AB670" s="5"/>
      <c r="AC670" s="5"/>
      <c r="AD670" s="5"/>
    </row>
    <row r="671" spans="28:30">
      <c r="AB671" s="5"/>
      <c r="AC671" s="5"/>
      <c r="AD671" s="5"/>
    </row>
    <row r="672" spans="28:30">
      <c r="AB672" s="5"/>
      <c r="AC672" s="5"/>
      <c r="AD672" s="5"/>
    </row>
    <row r="673" spans="28:30">
      <c r="AB673" s="5"/>
      <c r="AC673" s="5"/>
      <c r="AD673" s="5"/>
    </row>
    <row r="674" spans="28:30">
      <c r="AB674" s="5"/>
      <c r="AC674" s="5"/>
      <c r="AD674" s="5"/>
    </row>
    <row r="675" spans="28:30">
      <c r="AB675" s="5"/>
      <c r="AC675" s="5"/>
      <c r="AD675" s="5"/>
    </row>
    <row r="676" spans="28:30">
      <c r="AB676" s="5"/>
      <c r="AC676" s="5"/>
      <c r="AD676" s="5"/>
    </row>
    <row r="677" spans="28:30">
      <c r="AB677" s="5"/>
      <c r="AC677" s="5"/>
      <c r="AD677" s="5"/>
    </row>
    <row r="678" spans="28:30">
      <c r="AB678" s="5"/>
      <c r="AC678" s="5"/>
      <c r="AD678" s="5"/>
    </row>
    <row r="679" spans="28:30">
      <c r="AB679" s="5"/>
      <c r="AC679" s="5"/>
      <c r="AD679" s="5"/>
    </row>
    <row r="680" spans="28:30">
      <c r="AB680" s="5"/>
      <c r="AC680" s="5"/>
      <c r="AD680" s="5"/>
    </row>
    <row r="681" spans="28:30">
      <c r="AB681" s="5"/>
      <c r="AC681" s="5"/>
      <c r="AD681" s="5"/>
    </row>
    <row r="682" spans="28:30">
      <c r="AB682" s="5"/>
      <c r="AC682" s="5"/>
      <c r="AD682" s="5"/>
    </row>
    <row r="683" spans="28:30">
      <c r="AB683" s="5"/>
      <c r="AC683" s="5"/>
      <c r="AD683" s="5"/>
    </row>
    <row r="684" spans="28:30">
      <c r="AB684" s="5"/>
      <c r="AC684" s="5"/>
      <c r="AD684" s="5"/>
    </row>
    <row r="685" spans="28:30">
      <c r="AB685" s="5"/>
      <c r="AC685" s="5"/>
      <c r="AD685" s="5"/>
    </row>
    <row r="686" spans="28:30">
      <c r="AB686" s="5"/>
      <c r="AC686" s="5"/>
      <c r="AD686" s="5"/>
    </row>
    <row r="687" spans="28:30">
      <c r="AB687" s="5"/>
      <c r="AC687" s="5"/>
      <c r="AD687" s="5"/>
    </row>
    <row r="688" spans="28:30">
      <c r="AB688" s="5"/>
      <c r="AC688" s="5"/>
      <c r="AD688" s="5"/>
    </row>
    <row r="689" spans="28:30">
      <c r="AB689" s="5"/>
      <c r="AC689" s="5"/>
      <c r="AD689" s="5"/>
    </row>
    <row r="690" spans="28:30">
      <c r="AB690" s="5"/>
      <c r="AC690" s="5"/>
      <c r="AD690" s="5"/>
    </row>
    <row r="691" spans="28:30">
      <c r="AB691" s="5"/>
      <c r="AC691" s="5"/>
      <c r="AD691" s="5"/>
    </row>
    <row r="692" spans="28:30">
      <c r="AB692" s="5"/>
      <c r="AC692" s="5"/>
      <c r="AD692" s="5"/>
    </row>
    <row r="693" spans="28:30">
      <c r="AB693" s="5"/>
      <c r="AC693" s="5"/>
      <c r="AD693" s="5"/>
    </row>
    <row r="694" spans="28:30">
      <c r="AB694" s="5"/>
      <c r="AC694" s="5"/>
      <c r="AD694" s="5"/>
    </row>
    <row r="695" spans="28:30">
      <c r="AB695" s="5"/>
      <c r="AC695" s="5"/>
      <c r="AD695" s="5"/>
    </row>
    <row r="696" spans="28:30">
      <c r="AB696" s="5"/>
      <c r="AC696" s="5"/>
      <c r="AD696" s="5"/>
    </row>
    <row r="697" spans="28:30">
      <c r="AB697" s="5"/>
      <c r="AC697" s="5"/>
      <c r="AD697" s="5"/>
    </row>
    <row r="698" spans="28:30">
      <c r="AB698" s="5"/>
      <c r="AC698" s="5"/>
      <c r="AD698" s="5"/>
    </row>
    <row r="699" spans="28:30">
      <c r="AB699" s="5"/>
      <c r="AC699" s="5"/>
      <c r="AD699" s="5"/>
    </row>
    <row r="700" spans="28:30">
      <c r="AB700" s="5"/>
      <c r="AC700" s="5"/>
      <c r="AD700" s="5"/>
    </row>
    <row r="701" spans="28:30">
      <c r="AB701" s="5"/>
      <c r="AC701" s="5"/>
      <c r="AD701" s="5"/>
    </row>
    <row r="702" spans="28:30">
      <c r="AB702" s="5"/>
      <c r="AC702" s="5"/>
      <c r="AD702" s="5"/>
    </row>
    <row r="703" spans="28:30">
      <c r="AB703" s="5"/>
      <c r="AC703" s="5"/>
      <c r="AD703" s="5"/>
    </row>
    <row r="704" spans="28:30">
      <c r="AB704" s="5"/>
      <c r="AC704" s="5"/>
      <c r="AD704" s="5"/>
    </row>
    <row r="705" spans="28:30">
      <c r="AB705" s="5"/>
      <c r="AC705" s="5"/>
      <c r="AD705" s="5"/>
    </row>
    <row r="706" spans="28:30">
      <c r="AB706" s="5"/>
      <c r="AC706" s="5"/>
      <c r="AD706" s="5"/>
    </row>
    <row r="707" spans="28:30">
      <c r="AB707" s="5"/>
      <c r="AC707" s="5"/>
      <c r="AD707" s="5"/>
    </row>
    <row r="708" spans="28:30">
      <c r="AB708" s="5"/>
      <c r="AC708" s="5"/>
      <c r="AD708" s="5"/>
    </row>
    <row r="709" spans="28:30">
      <c r="AB709" s="5"/>
      <c r="AC709" s="5"/>
      <c r="AD709" s="5"/>
    </row>
    <row r="710" spans="28:30">
      <c r="AB710" s="5"/>
      <c r="AC710" s="5"/>
      <c r="AD710" s="5"/>
    </row>
    <row r="711" spans="28:30">
      <c r="AB711" s="5"/>
      <c r="AC711" s="5"/>
      <c r="AD711" s="5"/>
    </row>
    <row r="712" spans="28:30">
      <c r="AB712" s="5"/>
      <c r="AC712" s="5"/>
      <c r="AD712" s="5"/>
    </row>
    <row r="713" spans="28:30">
      <c r="AB713" s="5"/>
      <c r="AC713" s="5"/>
      <c r="AD713" s="5"/>
    </row>
    <row r="714" spans="28:30">
      <c r="AB714" s="5"/>
      <c r="AC714" s="5"/>
      <c r="AD714" s="5"/>
    </row>
    <row r="715" spans="28:30">
      <c r="AB715" s="5"/>
      <c r="AC715" s="5"/>
      <c r="AD715" s="5"/>
    </row>
    <row r="716" spans="28:30">
      <c r="AB716" s="5"/>
      <c r="AC716" s="5"/>
      <c r="AD716" s="5"/>
    </row>
    <row r="717" spans="28:30">
      <c r="AB717" s="5"/>
      <c r="AC717" s="5"/>
      <c r="AD717" s="5"/>
    </row>
    <row r="718" spans="28:30">
      <c r="AB718" s="5"/>
      <c r="AC718" s="5"/>
      <c r="AD718" s="5"/>
    </row>
    <row r="719" spans="28:30">
      <c r="AB719" s="5"/>
      <c r="AC719" s="5"/>
      <c r="AD719" s="5"/>
    </row>
    <row r="720" spans="28:30">
      <c r="AB720" s="5"/>
      <c r="AC720" s="5"/>
      <c r="AD720" s="5"/>
    </row>
    <row r="721" spans="28:30">
      <c r="AB721" s="5"/>
      <c r="AC721" s="5"/>
      <c r="AD721" s="5"/>
    </row>
    <row r="722" spans="28:30">
      <c r="AB722" s="5"/>
      <c r="AC722" s="5"/>
      <c r="AD722" s="5"/>
    </row>
    <row r="723" spans="28:30">
      <c r="AB723" s="5"/>
      <c r="AC723" s="5"/>
      <c r="AD723" s="5"/>
    </row>
    <row r="724" spans="28:30">
      <c r="AB724" s="5"/>
      <c r="AC724" s="5"/>
      <c r="AD724" s="5"/>
    </row>
    <row r="725" spans="28:30">
      <c r="AB725" s="5"/>
      <c r="AC725" s="5"/>
      <c r="AD725" s="5"/>
    </row>
    <row r="726" spans="28:30">
      <c r="AB726" s="5"/>
      <c r="AC726" s="5"/>
      <c r="AD726" s="5"/>
    </row>
    <row r="727" spans="28:30">
      <c r="AB727" s="5"/>
      <c r="AC727" s="5"/>
      <c r="AD727" s="5"/>
    </row>
    <row r="728" spans="28:30">
      <c r="AB728" s="5"/>
      <c r="AC728" s="5"/>
      <c r="AD728" s="5"/>
    </row>
    <row r="729" spans="28:30">
      <c r="AB729" s="5"/>
      <c r="AC729" s="5"/>
      <c r="AD729" s="5"/>
    </row>
    <row r="730" spans="28:30">
      <c r="AB730" s="5"/>
      <c r="AC730" s="5"/>
      <c r="AD730" s="5"/>
    </row>
    <row r="731" spans="28:30">
      <c r="AB731" s="5"/>
      <c r="AC731" s="5"/>
      <c r="AD731" s="5"/>
    </row>
    <row r="732" spans="28:30">
      <c r="AB732" s="5"/>
      <c r="AC732" s="5"/>
      <c r="AD732" s="5"/>
    </row>
    <row r="733" spans="28:30">
      <c r="AB733" s="5"/>
      <c r="AC733" s="5"/>
      <c r="AD733" s="5"/>
    </row>
    <row r="734" spans="28:30">
      <c r="AB734" s="5"/>
      <c r="AC734" s="5"/>
      <c r="AD734" s="5"/>
    </row>
    <row r="735" spans="28:30">
      <c r="AB735" s="5"/>
      <c r="AC735" s="5"/>
      <c r="AD735" s="5"/>
    </row>
    <row r="736" spans="28:30">
      <c r="AB736" s="5"/>
      <c r="AC736" s="5"/>
      <c r="AD736" s="5"/>
    </row>
    <row r="737" spans="28:30">
      <c r="AB737" s="5"/>
      <c r="AC737" s="5"/>
      <c r="AD737" s="5"/>
    </row>
    <row r="738" spans="28:30">
      <c r="AB738" s="5"/>
      <c r="AC738" s="5"/>
      <c r="AD738" s="5"/>
    </row>
    <row r="739" spans="28:30">
      <c r="AB739" s="5"/>
      <c r="AC739" s="5"/>
      <c r="AD739" s="5"/>
    </row>
    <row r="740" spans="28:30">
      <c r="AB740" s="5"/>
      <c r="AC740" s="5"/>
      <c r="AD740" s="5"/>
    </row>
    <row r="741" spans="28:30">
      <c r="AB741" s="5"/>
      <c r="AC741" s="5"/>
      <c r="AD741" s="5"/>
    </row>
    <row r="742" spans="28:30">
      <c r="AB742" s="5"/>
      <c r="AC742" s="5"/>
      <c r="AD742" s="5"/>
    </row>
    <row r="743" spans="28:30">
      <c r="AB743" s="5"/>
      <c r="AC743" s="5"/>
      <c r="AD743" s="5"/>
    </row>
    <row r="744" spans="28:30">
      <c r="AB744" s="5"/>
      <c r="AC744" s="5"/>
      <c r="AD744" s="5"/>
    </row>
    <row r="745" spans="28:30">
      <c r="AB745" s="5"/>
      <c r="AC745" s="5"/>
      <c r="AD745" s="5"/>
    </row>
    <row r="746" spans="28:30">
      <c r="AB746" s="5"/>
      <c r="AC746" s="5"/>
      <c r="AD746" s="5"/>
    </row>
    <row r="747" spans="28:30">
      <c r="AB747" s="5"/>
      <c r="AC747" s="5"/>
      <c r="AD747" s="5"/>
    </row>
    <row r="748" spans="28:30">
      <c r="AB748" s="5"/>
      <c r="AC748" s="5"/>
      <c r="AD748" s="5"/>
    </row>
    <row r="749" spans="28:30">
      <c r="AB749" s="5"/>
      <c r="AC749" s="5"/>
      <c r="AD749" s="5"/>
    </row>
    <row r="750" spans="28:30">
      <c r="AB750" s="5"/>
      <c r="AC750" s="5"/>
      <c r="AD750" s="5"/>
    </row>
    <row r="751" spans="28:30">
      <c r="AB751" s="5"/>
      <c r="AC751" s="5"/>
      <c r="AD751" s="5"/>
    </row>
    <row r="752" spans="28:30">
      <c r="AB752" s="5"/>
      <c r="AC752" s="5"/>
      <c r="AD752" s="5"/>
    </row>
    <row r="753" spans="28:30">
      <c r="AB753" s="5"/>
      <c r="AC753" s="5"/>
      <c r="AD753" s="5"/>
    </row>
    <row r="754" spans="28:30">
      <c r="AB754" s="5"/>
      <c r="AC754" s="5"/>
      <c r="AD754" s="5"/>
    </row>
    <row r="755" spans="28:30">
      <c r="AB755" s="5"/>
      <c r="AC755" s="5"/>
      <c r="AD755" s="5"/>
    </row>
    <row r="756" spans="28:30">
      <c r="AB756" s="5"/>
      <c r="AC756" s="5"/>
      <c r="AD756" s="5"/>
    </row>
    <row r="757" spans="28:30">
      <c r="AB757" s="5"/>
      <c r="AC757" s="5"/>
      <c r="AD757" s="5"/>
    </row>
    <row r="758" spans="28:30">
      <c r="AB758" s="5"/>
      <c r="AC758" s="5"/>
      <c r="AD758" s="5"/>
    </row>
    <row r="759" spans="28:30">
      <c r="AB759" s="5"/>
      <c r="AC759" s="5"/>
      <c r="AD759" s="5"/>
    </row>
    <row r="760" spans="28:30">
      <c r="AB760" s="5"/>
      <c r="AC760" s="5"/>
      <c r="AD760" s="5"/>
    </row>
    <row r="761" spans="28:30">
      <c r="AB761" s="5"/>
      <c r="AC761" s="5"/>
      <c r="AD761" s="5"/>
    </row>
    <row r="762" spans="28:30">
      <c r="AB762" s="5"/>
      <c r="AC762" s="5"/>
      <c r="AD762" s="5"/>
    </row>
    <row r="763" spans="28:30">
      <c r="AB763" s="5"/>
      <c r="AC763" s="5"/>
      <c r="AD763" s="5"/>
    </row>
    <row r="764" spans="28:30">
      <c r="AB764" s="5"/>
      <c r="AC764" s="5"/>
      <c r="AD764" s="5"/>
    </row>
    <row r="765" spans="28:30">
      <c r="AB765" s="5"/>
      <c r="AC765" s="5"/>
      <c r="AD765" s="5"/>
    </row>
    <row r="766" spans="28:30">
      <c r="AB766" s="5"/>
      <c r="AC766" s="5"/>
      <c r="AD766" s="5"/>
    </row>
    <row r="767" spans="28:30">
      <c r="AB767" s="5"/>
      <c r="AC767" s="5"/>
      <c r="AD767" s="5"/>
    </row>
    <row r="768" spans="28:30">
      <c r="AB768" s="5"/>
      <c r="AC768" s="5"/>
      <c r="AD768" s="5"/>
    </row>
    <row r="769" spans="28:30">
      <c r="AB769" s="5"/>
      <c r="AC769" s="5"/>
      <c r="AD769" s="5"/>
    </row>
    <row r="770" spans="28:30">
      <c r="AB770" s="5"/>
      <c r="AC770" s="5"/>
      <c r="AD770" s="5"/>
    </row>
    <row r="771" spans="28:30">
      <c r="AB771" s="5"/>
      <c r="AC771" s="5"/>
      <c r="AD771" s="5"/>
    </row>
    <row r="772" spans="28:30">
      <c r="AB772" s="5"/>
      <c r="AC772" s="5"/>
      <c r="AD772" s="5"/>
    </row>
    <row r="773" spans="28:30">
      <c r="AB773" s="5"/>
      <c r="AC773" s="5"/>
      <c r="AD773" s="5"/>
    </row>
    <row r="774" spans="28:30">
      <c r="AB774" s="5"/>
      <c r="AC774" s="5"/>
      <c r="AD774" s="5"/>
    </row>
    <row r="775" spans="28:30">
      <c r="AB775" s="5"/>
      <c r="AC775" s="5"/>
      <c r="AD775" s="5"/>
    </row>
    <row r="776" spans="28:30">
      <c r="AB776" s="5"/>
      <c r="AC776" s="5"/>
      <c r="AD776" s="5"/>
    </row>
    <row r="777" spans="28:30">
      <c r="AB777" s="5"/>
      <c r="AC777" s="5"/>
      <c r="AD777" s="5"/>
    </row>
    <row r="778" spans="28:30">
      <c r="AB778" s="5"/>
      <c r="AC778" s="5"/>
      <c r="AD778" s="5"/>
    </row>
    <row r="779" spans="28:30">
      <c r="AB779" s="5"/>
      <c r="AC779" s="5"/>
      <c r="AD779" s="5"/>
    </row>
    <row r="780" spans="28:30">
      <c r="AB780" s="5"/>
      <c r="AC780" s="5"/>
      <c r="AD780" s="5"/>
    </row>
    <row r="781" spans="28:30">
      <c r="AB781" s="5"/>
      <c r="AC781" s="5"/>
      <c r="AD781" s="5"/>
    </row>
    <row r="782" spans="28:30">
      <c r="AB782" s="5"/>
      <c r="AC782" s="5"/>
      <c r="AD782" s="5"/>
    </row>
    <row r="783" spans="28:30">
      <c r="AB783" s="5"/>
      <c r="AC783" s="5"/>
      <c r="AD783" s="5"/>
    </row>
    <row r="784" spans="28:30">
      <c r="AB784" s="5"/>
      <c r="AC784" s="5"/>
      <c r="AD784" s="5"/>
    </row>
    <row r="785" spans="28:30">
      <c r="AB785" s="5"/>
      <c r="AC785" s="5"/>
      <c r="AD785" s="5"/>
    </row>
    <row r="786" spans="28:30">
      <c r="AB786" s="5"/>
      <c r="AC786" s="5"/>
      <c r="AD786" s="5"/>
    </row>
    <row r="787" spans="28:30">
      <c r="AB787" s="5"/>
      <c r="AC787" s="5"/>
      <c r="AD787" s="5"/>
    </row>
    <row r="788" spans="28:30">
      <c r="AB788" s="5"/>
      <c r="AC788" s="5"/>
      <c r="AD788" s="5"/>
    </row>
    <row r="789" spans="28:30">
      <c r="AB789" s="5"/>
      <c r="AC789" s="5"/>
      <c r="AD789" s="5"/>
    </row>
    <row r="790" spans="28:30">
      <c r="AB790" s="5"/>
      <c r="AC790" s="5"/>
      <c r="AD790" s="5"/>
    </row>
    <row r="791" spans="28:30">
      <c r="AB791" s="5"/>
      <c r="AC791" s="5"/>
      <c r="AD791" s="5"/>
    </row>
    <row r="792" spans="28:30">
      <c r="AB792" s="5"/>
      <c r="AC792" s="5"/>
      <c r="AD792" s="5"/>
    </row>
    <row r="793" spans="28:30">
      <c r="AB793" s="5"/>
      <c r="AC793" s="5"/>
      <c r="AD793" s="5"/>
    </row>
    <row r="794" spans="28:30">
      <c r="AB794" s="5"/>
      <c r="AC794" s="5"/>
      <c r="AD794" s="5"/>
    </row>
    <row r="795" spans="28:30">
      <c r="AB795" s="5"/>
      <c r="AC795" s="5"/>
      <c r="AD795" s="5"/>
    </row>
    <row r="796" spans="28:30">
      <c r="AB796" s="5"/>
      <c r="AC796" s="5"/>
      <c r="AD796" s="5"/>
    </row>
    <row r="797" spans="28:30">
      <c r="AB797" s="5"/>
      <c r="AC797" s="5"/>
      <c r="AD797" s="5"/>
    </row>
    <row r="798" spans="28:30">
      <c r="AB798" s="5"/>
      <c r="AC798" s="5"/>
      <c r="AD798" s="5"/>
    </row>
    <row r="799" spans="28:30">
      <c r="AB799" s="5"/>
      <c r="AC799" s="5"/>
      <c r="AD799" s="5"/>
    </row>
    <row r="800" spans="28:30">
      <c r="AB800" s="5"/>
      <c r="AC800" s="5"/>
      <c r="AD800" s="5"/>
    </row>
  </sheetData>
  <mergeCells count="10">
    <mergeCell ref="A3:A4"/>
    <mergeCell ref="Z3:AB3"/>
    <mergeCell ref="W3:Y3"/>
    <mergeCell ref="K3:M3"/>
    <mergeCell ref="Q3:S3"/>
    <mergeCell ref="T3:V3"/>
    <mergeCell ref="N3:P3"/>
    <mergeCell ref="B3:D3"/>
    <mergeCell ref="E3:G3"/>
    <mergeCell ref="H3:J3"/>
  </mergeCells>
  <phoneticPr fontId="18" type="noConversion"/>
  <hyperlinks>
    <hyperlink ref="A20" r:id="rId1" xr:uid="{00000000-0004-0000-0B00-000000000000}"/>
    <hyperlink ref="A25" r:id="rId2" display=" info-tour@bfs.admin.ch" xr:uid="{00000000-0004-0000-0B00-000001000000}"/>
  </hyperlink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48"/>
  <sheetViews>
    <sheetView showGridLines="0" zoomScaleNormal="100" workbookViewId="0"/>
  </sheetViews>
  <sheetFormatPr baseColWidth="10" defaultColWidth="11.42578125" defaultRowHeight="12.75"/>
  <cols>
    <col min="1" max="1" width="28.7109375" style="5" customWidth="1"/>
    <col min="2" max="8" width="12.28515625" style="5" customWidth="1"/>
    <col min="9" max="16384" width="11.42578125" style="5"/>
  </cols>
  <sheetData>
    <row r="1" spans="1:8" s="44" customFormat="1" ht="12.75" customHeight="1">
      <c r="A1" s="713" t="s">
        <v>371</v>
      </c>
      <c r="B1" s="713"/>
      <c r="C1" s="713"/>
      <c r="D1" s="713"/>
      <c r="E1" s="713"/>
      <c r="F1" s="713"/>
      <c r="G1" s="713"/>
      <c r="H1" s="82" t="s">
        <v>357</v>
      </c>
    </row>
    <row r="2" spans="1:8" s="44" customFormat="1" ht="12"/>
    <row r="3" spans="1:8" s="3" customFormat="1" ht="13.5" customHeight="1">
      <c r="A3" s="714" t="s">
        <v>57</v>
      </c>
      <c r="B3" s="710" t="s">
        <v>128</v>
      </c>
      <c r="C3" s="711"/>
      <c r="D3" s="711"/>
      <c r="E3" s="711"/>
      <c r="F3" s="711"/>
      <c r="G3" s="711"/>
      <c r="H3" s="711"/>
    </row>
    <row r="4" spans="1:8" s="3" customFormat="1" ht="22.5">
      <c r="A4" s="687"/>
      <c r="B4" s="270">
        <v>2020</v>
      </c>
      <c r="C4" s="270">
        <v>2021</v>
      </c>
      <c r="D4" s="270">
        <v>2022</v>
      </c>
      <c r="E4" s="270">
        <v>2023</v>
      </c>
      <c r="F4" s="270">
        <v>2024</v>
      </c>
      <c r="G4" s="271" t="s">
        <v>372</v>
      </c>
      <c r="H4" s="272" t="s">
        <v>373</v>
      </c>
    </row>
    <row r="5" spans="1:8" s="3" customFormat="1" ht="13.15" customHeight="1">
      <c r="A5" s="269" t="s">
        <v>23</v>
      </c>
      <c r="B5" s="594">
        <v>36.053979855889999</v>
      </c>
      <c r="C5" s="594">
        <v>41.425243987168905</v>
      </c>
      <c r="D5" s="560">
        <v>51.6</v>
      </c>
      <c r="E5" s="560">
        <v>55</v>
      </c>
      <c r="F5" s="560">
        <v>55.1</v>
      </c>
      <c r="G5" s="560">
        <v>49.028361691301328</v>
      </c>
      <c r="H5" s="560">
        <v>43.969832312758236</v>
      </c>
    </row>
    <row r="6" spans="1:8" s="3" customFormat="1" ht="11.25">
      <c r="A6" s="263" t="s">
        <v>59</v>
      </c>
      <c r="B6" s="516">
        <v>47.178602252427801</v>
      </c>
      <c r="C6" s="516">
        <v>47.433544849898801</v>
      </c>
      <c r="D6" s="516">
        <v>50.5</v>
      </c>
      <c r="E6" s="516">
        <v>49.3</v>
      </c>
      <c r="F6" s="516">
        <v>50.4</v>
      </c>
      <c r="G6" s="516">
        <v>52.963895366257184</v>
      </c>
      <c r="H6" s="516">
        <v>36.923662567877471</v>
      </c>
    </row>
    <row r="7" spans="1:8" s="3" customFormat="1" ht="11.25">
      <c r="A7" s="263" t="s">
        <v>60</v>
      </c>
      <c r="B7" s="516">
        <v>33.673724325647903</v>
      </c>
      <c r="C7" s="516">
        <v>40.646132050831305</v>
      </c>
      <c r="D7" s="516">
        <v>43.7</v>
      </c>
      <c r="E7" s="516">
        <v>44.8</v>
      </c>
      <c r="F7" s="516">
        <v>43.6</v>
      </c>
      <c r="G7" s="516">
        <v>37.363701237079965</v>
      </c>
      <c r="H7" s="516">
        <v>35.450056429954635</v>
      </c>
    </row>
    <row r="8" spans="1:8" s="3" customFormat="1" ht="11.25">
      <c r="A8" s="263" t="s">
        <v>61</v>
      </c>
      <c r="B8" s="516">
        <v>27.1609157511622</v>
      </c>
      <c r="C8" s="516">
        <v>34.029287418955199</v>
      </c>
      <c r="D8" s="516">
        <v>55.4</v>
      </c>
      <c r="E8" s="516">
        <v>63.7</v>
      </c>
      <c r="F8" s="516">
        <v>64.3</v>
      </c>
      <c r="G8" s="516">
        <v>56.631415773250019</v>
      </c>
      <c r="H8" s="516">
        <v>51.977688629905217</v>
      </c>
    </row>
    <row r="9" spans="1:8" s="3" customFormat="1" ht="11.25">
      <c r="A9" s="263" t="s">
        <v>62</v>
      </c>
      <c r="B9" s="516">
        <v>33.008486576147298</v>
      </c>
      <c r="C9" s="516">
        <v>38.065034595425701</v>
      </c>
      <c r="D9" s="516">
        <v>48.5</v>
      </c>
      <c r="E9" s="516">
        <v>52.2</v>
      </c>
      <c r="F9" s="516">
        <v>53</v>
      </c>
      <c r="G9" s="516">
        <v>42.501191923470586</v>
      </c>
      <c r="H9" s="516">
        <v>42.811054850786711</v>
      </c>
    </row>
    <row r="10" spans="1:8" s="3" customFormat="1" ht="11.25">
      <c r="A10" s="263" t="s">
        <v>63</v>
      </c>
      <c r="B10" s="516">
        <v>28.071116919522801</v>
      </c>
      <c r="C10" s="516">
        <v>34.425329907234001</v>
      </c>
      <c r="D10" s="516">
        <v>49.8</v>
      </c>
      <c r="E10" s="516">
        <v>52.6</v>
      </c>
      <c r="F10" s="516">
        <v>56.5</v>
      </c>
      <c r="G10" s="516">
        <v>49.237623350126995</v>
      </c>
      <c r="H10" s="516">
        <v>46.84480077094647</v>
      </c>
    </row>
    <row r="11" spans="1:8" s="3" customFormat="1" ht="11.25">
      <c r="A11" s="263" t="s">
        <v>64</v>
      </c>
      <c r="B11" s="516">
        <v>39.309787572756399</v>
      </c>
      <c r="C11" s="516">
        <v>43.4339684973719</v>
      </c>
      <c r="D11" s="516">
        <v>55.7</v>
      </c>
      <c r="E11" s="516">
        <v>60</v>
      </c>
      <c r="F11" s="516">
        <v>60.4</v>
      </c>
      <c r="G11" s="516">
        <v>49.238511753063555</v>
      </c>
      <c r="H11" s="516">
        <v>49.240843376398644</v>
      </c>
    </row>
    <row r="12" spans="1:8" s="3" customFormat="1" ht="11.25">
      <c r="A12" s="263" t="s">
        <v>65</v>
      </c>
      <c r="B12" s="516">
        <v>29.956740508678301</v>
      </c>
      <c r="C12" s="516">
        <v>37.460298513401305</v>
      </c>
      <c r="D12" s="516">
        <v>39.1</v>
      </c>
      <c r="E12" s="516">
        <v>40.799999999999997</v>
      </c>
      <c r="F12" s="516">
        <v>39.299999999999997</v>
      </c>
      <c r="G12" s="516">
        <v>31.95745555910981</v>
      </c>
      <c r="H12" s="516">
        <v>31.406357476724097</v>
      </c>
    </row>
    <row r="13" spans="1:8" s="3" customFormat="1" ht="11.25">
      <c r="A13" s="264" t="s">
        <v>292</v>
      </c>
      <c r="B13" s="516">
        <v>31.6886598277651</v>
      </c>
      <c r="C13" s="516">
        <v>40.741061541807298</v>
      </c>
      <c r="D13" s="516">
        <v>50.9</v>
      </c>
      <c r="E13" s="516">
        <v>53</v>
      </c>
      <c r="F13" s="516">
        <v>51</v>
      </c>
      <c r="G13" s="516">
        <v>43.032267046583257</v>
      </c>
      <c r="H13" s="516">
        <v>41.213590712755988</v>
      </c>
    </row>
    <row r="14" spans="1:8" s="3" customFormat="1" ht="11.25">
      <c r="A14" s="263" t="s">
        <v>66</v>
      </c>
      <c r="B14" s="516">
        <v>26.5579953231594</v>
      </c>
      <c r="C14" s="516">
        <v>34.244000452708299</v>
      </c>
      <c r="D14" s="516">
        <v>56.7</v>
      </c>
      <c r="E14" s="516">
        <v>63.3</v>
      </c>
      <c r="F14" s="516">
        <v>64.099999999999994</v>
      </c>
      <c r="G14" s="516">
        <v>57.859343689134157</v>
      </c>
      <c r="H14" s="516">
        <v>52.41196052316419</v>
      </c>
    </row>
    <row r="15" spans="1:8" s="3" customFormat="1" ht="11.25">
      <c r="A15" s="263" t="s">
        <v>67</v>
      </c>
      <c r="B15" s="516">
        <v>48.096305858230998</v>
      </c>
      <c r="C15" s="516">
        <v>46.170767354266502</v>
      </c>
      <c r="D15" s="516">
        <v>52.9</v>
      </c>
      <c r="E15" s="516">
        <v>55.7</v>
      </c>
      <c r="F15" s="516">
        <v>54.7</v>
      </c>
      <c r="G15" s="516">
        <v>55.897381399072891</v>
      </c>
      <c r="H15" s="516">
        <v>41.00544165601351</v>
      </c>
    </row>
    <row r="16" spans="1:8" s="3" customFormat="1" ht="11.25">
      <c r="A16" s="263" t="s">
        <v>68</v>
      </c>
      <c r="B16" s="516">
        <v>44.847369591901597</v>
      </c>
      <c r="C16" s="516">
        <v>59.439711061724999</v>
      </c>
      <c r="D16" s="516">
        <v>53.9</v>
      </c>
      <c r="E16" s="516">
        <v>51.7</v>
      </c>
      <c r="F16" s="516">
        <v>49.3</v>
      </c>
      <c r="G16" s="516">
        <v>35.409075852931437</v>
      </c>
      <c r="H16" s="516">
        <v>41.703819339475174</v>
      </c>
    </row>
    <row r="17" spans="1:14" s="3" customFormat="1" ht="11.25">
      <c r="A17" s="263" t="s">
        <v>69</v>
      </c>
      <c r="B17" s="516">
        <v>29.577994710628801</v>
      </c>
      <c r="C17" s="516">
        <v>37.215679730101499</v>
      </c>
      <c r="D17" s="516">
        <v>42.9</v>
      </c>
      <c r="E17" s="516">
        <v>45.9</v>
      </c>
      <c r="F17" s="516">
        <v>46</v>
      </c>
      <c r="G17" s="516">
        <v>38.823937382344198</v>
      </c>
      <c r="H17" s="516">
        <v>37.799719475201478</v>
      </c>
    </row>
    <row r="18" spans="1:14" s="3" customFormat="1" ht="11.25">
      <c r="A18" s="268" t="s">
        <v>299</v>
      </c>
      <c r="B18" s="517">
        <v>29.935209190016401</v>
      </c>
      <c r="C18" s="517">
        <v>36.418351638601202</v>
      </c>
      <c r="D18" s="517">
        <v>44.4</v>
      </c>
      <c r="E18" s="517">
        <v>49.8</v>
      </c>
      <c r="F18" s="517">
        <v>51</v>
      </c>
      <c r="G18" s="517">
        <v>44.39183057986547</v>
      </c>
      <c r="H18" s="517">
        <v>40.471387027391508</v>
      </c>
    </row>
    <row r="19" spans="1:14" s="3" customFormat="1" ht="11.25"/>
    <row r="20" spans="1:14" s="3" customFormat="1" ht="12.75" customHeight="1">
      <c r="A20" s="7" t="s">
        <v>126</v>
      </c>
      <c r="B20" s="7"/>
      <c r="C20" s="7"/>
      <c r="D20" s="7"/>
      <c r="E20" s="7"/>
      <c r="F20" s="7"/>
    </row>
    <row r="21" spans="1:14" s="3" customFormat="1" ht="24.75" customHeight="1">
      <c r="A21" s="712" t="s">
        <v>127</v>
      </c>
      <c r="B21" s="712"/>
      <c r="C21" s="712"/>
      <c r="D21" s="712"/>
      <c r="E21" s="712"/>
      <c r="F21" s="712"/>
      <c r="G21" s="712"/>
      <c r="H21" s="712"/>
    </row>
    <row r="22" spans="1:14" s="3" customFormat="1" ht="11.25">
      <c r="A22" s="9" t="s">
        <v>374</v>
      </c>
      <c r="B22" s="9"/>
      <c r="C22" s="9"/>
      <c r="D22" s="9"/>
      <c r="E22" s="9"/>
      <c r="F22" s="9"/>
    </row>
    <row r="23" spans="1:14" s="3" customFormat="1" ht="11.25">
      <c r="A23" s="9" t="s">
        <v>375</v>
      </c>
      <c r="B23" s="9"/>
      <c r="C23" s="9"/>
      <c r="D23" s="9"/>
      <c r="E23" s="9"/>
      <c r="F23" s="9"/>
    </row>
    <row r="24" spans="1:14" s="3" customFormat="1" ht="11.25"/>
    <row r="25" spans="1:14" s="3" customFormat="1" ht="11.25">
      <c r="A25" s="130" t="s">
        <v>28</v>
      </c>
    </row>
    <row r="26" spans="1:14" s="3" customFormat="1" ht="11.25">
      <c r="A26" s="47" t="s">
        <v>81</v>
      </c>
    </row>
    <row r="27" spans="1:14" s="3" customFormat="1" ht="11.25">
      <c r="A27" s="47" t="s">
        <v>337</v>
      </c>
    </row>
    <row r="28" spans="1:14" s="3" customFormat="1" ht="11.25">
      <c r="A28" s="46"/>
    </row>
    <row r="29" spans="1:14" s="3" customFormat="1" ht="11.25">
      <c r="A29" s="3" t="s">
        <v>54</v>
      </c>
      <c r="B29" s="72"/>
    </row>
    <row r="30" spans="1:14" s="3" customFormat="1" ht="11.25">
      <c r="A30" s="131" t="s">
        <v>34</v>
      </c>
    </row>
    <row r="31" spans="1:14" s="3" customFormat="1">
      <c r="J31" s="5"/>
      <c r="K31" s="5"/>
      <c r="L31" s="5"/>
      <c r="M31" s="5"/>
      <c r="N31" s="5"/>
    </row>
    <row r="32" spans="1:14" s="3" customFormat="1">
      <c r="J32" s="5"/>
      <c r="K32" s="5"/>
      <c r="L32" s="5"/>
      <c r="M32" s="5"/>
      <c r="N32" s="5"/>
    </row>
    <row r="33" spans="10:14" s="3" customFormat="1">
      <c r="J33" s="5"/>
      <c r="K33" s="5"/>
      <c r="L33" s="5"/>
      <c r="M33" s="5"/>
      <c r="N33" s="5"/>
    </row>
    <row r="34" spans="10:14" s="3" customFormat="1">
      <c r="J34" s="5"/>
      <c r="K34" s="5"/>
      <c r="L34" s="5"/>
      <c r="M34" s="5"/>
      <c r="N34" s="5"/>
    </row>
    <row r="35" spans="10:14" s="3" customFormat="1">
      <c r="J35" s="5"/>
      <c r="K35" s="5"/>
      <c r="L35" s="5"/>
      <c r="M35" s="5"/>
      <c r="N35" s="5"/>
    </row>
    <row r="36" spans="10:14" s="3" customFormat="1">
      <c r="J36" s="5"/>
      <c r="K36" s="5"/>
      <c r="L36" s="5"/>
      <c r="M36" s="5"/>
      <c r="N36" s="5"/>
    </row>
    <row r="37" spans="10:14" s="3" customFormat="1">
      <c r="J37" s="5"/>
      <c r="K37" s="5"/>
      <c r="L37" s="5"/>
      <c r="M37" s="5"/>
      <c r="N37" s="5"/>
    </row>
    <row r="38" spans="10:14" s="3" customFormat="1">
      <c r="J38" s="5"/>
      <c r="K38" s="5"/>
      <c r="L38" s="5"/>
      <c r="M38" s="5"/>
      <c r="N38" s="5"/>
    </row>
    <row r="39" spans="10:14" s="3" customFormat="1">
      <c r="J39" s="5"/>
      <c r="K39" s="5"/>
      <c r="L39" s="5"/>
      <c r="M39" s="5"/>
      <c r="N39" s="5"/>
    </row>
    <row r="40" spans="10:14" s="3" customFormat="1">
      <c r="J40" s="5"/>
      <c r="K40" s="5"/>
      <c r="L40" s="5"/>
      <c r="M40" s="5"/>
      <c r="N40" s="5"/>
    </row>
    <row r="41" spans="10:14" s="3" customFormat="1">
      <c r="J41" s="5"/>
      <c r="K41" s="5"/>
      <c r="L41" s="5"/>
      <c r="M41" s="5"/>
      <c r="N41" s="5"/>
    </row>
    <row r="42" spans="10:14" s="3" customFormat="1">
      <c r="J42" s="5"/>
      <c r="K42" s="5"/>
      <c r="L42" s="5"/>
      <c r="M42" s="5"/>
      <c r="N42" s="5"/>
    </row>
    <row r="43" spans="10:14" s="3" customFormat="1">
      <c r="J43" s="5"/>
      <c r="K43" s="5"/>
      <c r="L43" s="5"/>
      <c r="M43" s="5"/>
      <c r="N43" s="5"/>
    </row>
    <row r="44" spans="10:14" s="3" customFormat="1">
      <c r="J44" s="5"/>
      <c r="K44" s="5"/>
      <c r="L44" s="5"/>
      <c r="M44" s="5"/>
      <c r="N44" s="5"/>
    </row>
    <row r="45" spans="10:14" s="3" customFormat="1">
      <c r="J45" s="5"/>
      <c r="K45" s="5"/>
      <c r="L45" s="5"/>
      <c r="M45" s="5"/>
      <c r="N45" s="5"/>
    </row>
    <row r="46" spans="10:14" s="3" customFormat="1">
      <c r="J46" s="5"/>
      <c r="K46" s="5"/>
      <c r="L46" s="5"/>
      <c r="M46" s="5"/>
      <c r="N46" s="5"/>
    </row>
    <row r="47" spans="10:14" s="3" customFormat="1">
      <c r="J47" s="5"/>
      <c r="K47" s="5"/>
      <c r="L47" s="5"/>
      <c r="M47" s="5"/>
      <c r="N47" s="5"/>
    </row>
    <row r="48" spans="10:14" s="3" customFormat="1">
      <c r="J48" s="5"/>
      <c r="K48" s="5"/>
      <c r="L48" s="5"/>
      <c r="M48" s="5"/>
      <c r="N48" s="5"/>
    </row>
  </sheetData>
  <sortState xmlns:xlrd2="http://schemas.microsoft.com/office/spreadsheetml/2017/richdata2" ref="I6:L20">
    <sortCondition ref="I6"/>
  </sortState>
  <mergeCells count="4">
    <mergeCell ref="B3:H3"/>
    <mergeCell ref="A21:H21"/>
    <mergeCell ref="A1:G1"/>
    <mergeCell ref="A3:A4"/>
  </mergeCells>
  <phoneticPr fontId="18" type="noConversion"/>
  <hyperlinks>
    <hyperlink ref="A25" r:id="rId1" xr:uid="{00000000-0004-0000-0D00-000000000000}"/>
    <hyperlink ref="A30" r:id="rId2" display=" info-tour@bfs.admin.ch" xr:uid="{00000000-0004-0000-0D00-000001000000}"/>
  </hyperlinks>
  <pageMargins left="0.78740157499999996" right="0.78740157499999996" top="0.984251969" bottom="0.984251969" header="0.4921259845" footer="0.4921259845"/>
  <pageSetup paperSize="9" scale="58" orientation="landscape" r:id="rId3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8"/>
  <sheetViews>
    <sheetView showGridLines="0" workbookViewId="0"/>
  </sheetViews>
  <sheetFormatPr baseColWidth="10" defaultColWidth="11.42578125" defaultRowHeight="12.75"/>
  <cols>
    <col min="1" max="1" width="11.42578125" style="11"/>
    <col min="2" max="10" width="13.7109375" style="11" customWidth="1"/>
    <col min="11" max="16384" width="11.42578125" style="11"/>
  </cols>
  <sheetData>
    <row r="1" spans="1:12" s="67" customFormat="1">
      <c r="A1" s="339" t="s">
        <v>358</v>
      </c>
      <c r="J1" s="106" t="s">
        <v>359</v>
      </c>
      <c r="L1" s="351"/>
    </row>
    <row r="2" spans="1:12" s="67" customFormat="1" ht="12">
      <c r="A2" s="103"/>
      <c r="K2" s="68"/>
    </row>
    <row r="3" spans="1:12" s="12" customFormat="1" ht="12.75" customHeight="1">
      <c r="A3" s="718" t="s">
        <v>129</v>
      </c>
      <c r="B3" s="717">
        <v>2023</v>
      </c>
      <c r="C3" s="717"/>
      <c r="D3" s="717"/>
      <c r="E3" s="717">
        <v>2024</v>
      </c>
      <c r="F3" s="717"/>
      <c r="G3" s="717"/>
      <c r="H3" s="715" t="s">
        <v>360</v>
      </c>
      <c r="I3" s="716"/>
      <c r="J3" s="716"/>
    </row>
    <row r="4" spans="1:12" s="12" customFormat="1" ht="12.75" customHeight="1">
      <c r="A4" s="719"/>
      <c r="B4" s="83" t="s">
        <v>0</v>
      </c>
      <c r="C4" s="83" t="s">
        <v>55</v>
      </c>
      <c r="D4" s="83" t="s">
        <v>56</v>
      </c>
      <c r="E4" s="83" t="s">
        <v>0</v>
      </c>
      <c r="F4" s="83" t="s">
        <v>55</v>
      </c>
      <c r="G4" s="83" t="s">
        <v>56</v>
      </c>
      <c r="H4" s="83" t="s">
        <v>0</v>
      </c>
      <c r="I4" s="83" t="s">
        <v>55</v>
      </c>
      <c r="J4" s="84" t="s">
        <v>56</v>
      </c>
    </row>
    <row r="5" spans="1:12" s="12" customFormat="1" ht="11.25">
      <c r="A5" s="279" t="s">
        <v>276</v>
      </c>
      <c r="B5" s="448">
        <v>1842188810</v>
      </c>
      <c r="C5" s="448">
        <v>921383044</v>
      </c>
      <c r="D5" s="448">
        <v>920805766</v>
      </c>
      <c r="E5" s="448">
        <v>1897527175</v>
      </c>
      <c r="F5" s="448">
        <v>924619940</v>
      </c>
      <c r="G5" s="448">
        <v>972907235</v>
      </c>
      <c r="H5" s="449">
        <v>3.0039464304421726</v>
      </c>
      <c r="I5" s="449">
        <v>0.35130839677140835</v>
      </c>
      <c r="J5" s="449">
        <v>5.6582474745276521</v>
      </c>
      <c r="K5" s="55"/>
    </row>
    <row r="6" spans="1:12" s="12" customFormat="1" ht="11.25">
      <c r="A6" s="53" t="s">
        <v>130</v>
      </c>
      <c r="B6" s="448">
        <v>293995818</v>
      </c>
      <c r="C6" s="448">
        <v>229871457</v>
      </c>
      <c r="D6" s="448">
        <v>64124361</v>
      </c>
      <c r="E6" s="448">
        <v>299948569</v>
      </c>
      <c r="F6" s="448">
        <v>232232682</v>
      </c>
      <c r="G6" s="448">
        <v>67715887</v>
      </c>
      <c r="H6" s="449">
        <v>2.0247740394729017</v>
      </c>
      <c r="I6" s="449">
        <v>1.0271936458818374</v>
      </c>
      <c r="J6" s="449">
        <v>5.6008760851433674</v>
      </c>
    </row>
    <row r="7" spans="1:12" s="12" customFormat="1" ht="11.25">
      <c r="A7" s="53" t="s">
        <v>101</v>
      </c>
      <c r="B7" s="448">
        <v>217429372</v>
      </c>
      <c r="C7" s="448">
        <v>140404713</v>
      </c>
      <c r="D7" s="448">
        <v>77024659</v>
      </c>
      <c r="E7" s="448">
        <v>214462474</v>
      </c>
      <c r="F7" s="448">
        <v>137433253</v>
      </c>
      <c r="G7" s="448">
        <v>77029221</v>
      </c>
      <c r="H7" s="449">
        <v>-1.3645341347902158</v>
      </c>
      <c r="I7" s="449">
        <v>-2.1163534588757003</v>
      </c>
      <c r="J7" s="449">
        <v>5.9227785740667803E-3</v>
      </c>
    </row>
    <row r="8" spans="1:12" s="12" customFormat="1" ht="11.25">
      <c r="A8" s="53" t="s">
        <v>102</v>
      </c>
      <c r="B8" s="448">
        <v>275360996</v>
      </c>
      <c r="C8" s="448">
        <v>136117518</v>
      </c>
      <c r="D8" s="448">
        <v>139243478</v>
      </c>
      <c r="E8" s="448">
        <v>283910717</v>
      </c>
      <c r="F8" s="448">
        <v>134717794</v>
      </c>
      <c r="G8" s="448">
        <v>149192923</v>
      </c>
      <c r="H8" s="449">
        <v>3.1049135949522784</v>
      </c>
      <c r="I8" s="449">
        <v>-1.0283202489777987</v>
      </c>
      <c r="J8" s="449">
        <v>7.1453580037694833</v>
      </c>
    </row>
    <row r="9" spans="1:12" s="12" customFormat="1" ht="11.25">
      <c r="A9" s="53" t="s">
        <v>131</v>
      </c>
      <c r="B9" s="448">
        <v>90315978</v>
      </c>
      <c r="C9" s="448">
        <v>25587830</v>
      </c>
      <c r="D9" s="448">
        <v>64728148</v>
      </c>
      <c r="E9" s="448">
        <v>92004899</v>
      </c>
      <c r="F9" s="448">
        <v>25853364</v>
      </c>
      <c r="G9" s="448">
        <v>66151535</v>
      </c>
      <c r="H9" s="449">
        <v>1.8700135207526625</v>
      </c>
      <c r="I9" s="449">
        <v>1.0377355172361236</v>
      </c>
      <c r="J9" s="449">
        <v>2.1990232132085721</v>
      </c>
      <c r="K9" s="55"/>
    </row>
    <row r="10" spans="1:12" s="12" customFormat="1" ht="11.25">
      <c r="A10" s="236" t="s">
        <v>132</v>
      </c>
      <c r="B10" s="450">
        <v>41759083</v>
      </c>
      <c r="C10" s="450">
        <v>20838141</v>
      </c>
      <c r="D10" s="450">
        <v>20920942</v>
      </c>
      <c r="E10" s="450">
        <v>42830588</v>
      </c>
      <c r="F10" s="450">
        <v>20850584</v>
      </c>
      <c r="G10" s="450">
        <v>21980004</v>
      </c>
      <c r="H10" s="518">
        <v>2.5659208081748348</v>
      </c>
      <c r="I10" s="518">
        <v>5.9712620238052905E-2</v>
      </c>
      <c r="J10" s="518">
        <v>5.0622099138748151</v>
      </c>
    </row>
    <row r="11" spans="1:12" s="12" customFormat="1" ht="11.25"/>
    <row r="12" spans="1:12" s="12" customFormat="1" ht="11.25">
      <c r="A12" s="130" t="s">
        <v>28</v>
      </c>
      <c r="H12" s="74"/>
      <c r="I12" s="74"/>
      <c r="J12" s="74"/>
      <c r="K12" s="74"/>
    </row>
    <row r="13" spans="1:12" s="12" customFormat="1" ht="11.25">
      <c r="A13" s="47" t="s">
        <v>133</v>
      </c>
      <c r="H13" s="74"/>
      <c r="I13" s="74"/>
      <c r="J13" s="74"/>
      <c r="K13" s="74"/>
    </row>
    <row r="14" spans="1:12">
      <c r="A14" s="47" t="s">
        <v>337</v>
      </c>
    </row>
    <row r="15" spans="1:12">
      <c r="A15" s="46"/>
    </row>
    <row r="16" spans="1:12">
      <c r="A16" s="3" t="s">
        <v>54</v>
      </c>
    </row>
    <row r="17" spans="1:1">
      <c r="A17" s="131" t="s">
        <v>34</v>
      </c>
    </row>
    <row r="18" spans="1:1">
      <c r="A18" s="3"/>
    </row>
  </sheetData>
  <mergeCells count="4">
    <mergeCell ref="H3:J3"/>
    <mergeCell ref="B3:D3"/>
    <mergeCell ref="E3:G3"/>
    <mergeCell ref="A3:A4"/>
  </mergeCells>
  <hyperlinks>
    <hyperlink ref="A12" r:id="rId1" xr:uid="{00000000-0004-0000-0E00-000000000000}"/>
    <hyperlink ref="A17" r:id="rId2" display=" info-tour@bfs.admin.ch" xr:uid="{00000000-0004-0000-0E00-000001000000}"/>
  </hyperlink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37"/>
  <sheetViews>
    <sheetView showGridLines="0" workbookViewId="0"/>
  </sheetViews>
  <sheetFormatPr baseColWidth="10" defaultColWidth="11.42578125" defaultRowHeight="14.25"/>
  <cols>
    <col min="1" max="1" width="16.7109375" style="34" customWidth="1"/>
    <col min="2" max="10" width="13.7109375" style="34" customWidth="1"/>
    <col min="11" max="16384" width="11.42578125" style="34"/>
  </cols>
  <sheetData>
    <row r="1" spans="1:10" s="104" customFormat="1" ht="12.75">
      <c r="A1" s="340" t="s">
        <v>361</v>
      </c>
      <c r="B1" s="63"/>
      <c r="C1" s="63"/>
      <c r="D1" s="63"/>
      <c r="E1" s="63"/>
      <c r="F1" s="63"/>
      <c r="G1" s="63"/>
      <c r="H1" s="63"/>
      <c r="J1" s="105" t="s">
        <v>283</v>
      </c>
    </row>
    <row r="2" spans="1:10" s="104" customFormat="1" ht="12">
      <c r="A2" s="65"/>
      <c r="B2" s="63"/>
      <c r="C2" s="63"/>
      <c r="D2" s="63"/>
      <c r="E2" s="63"/>
      <c r="F2" s="63"/>
      <c r="G2" s="63"/>
      <c r="H2" s="63"/>
      <c r="J2" s="105"/>
    </row>
    <row r="3" spans="1:10" s="63" customFormat="1" ht="12.75" customHeight="1">
      <c r="A3" s="720" t="s">
        <v>73</v>
      </c>
      <c r="B3" s="215" t="s">
        <v>142</v>
      </c>
      <c r="C3" s="216"/>
      <c r="D3" s="217"/>
      <c r="E3" s="218" t="s">
        <v>143</v>
      </c>
      <c r="F3" s="216"/>
      <c r="G3" s="217"/>
      <c r="H3" s="218" t="s">
        <v>144</v>
      </c>
      <c r="I3" s="216"/>
      <c r="J3" s="216"/>
    </row>
    <row r="4" spans="1:10" s="35" customFormat="1" ht="34.5" customHeight="1">
      <c r="A4" s="721"/>
      <c r="B4" s="354" t="s">
        <v>145</v>
      </c>
      <c r="C4" s="280" t="s">
        <v>146</v>
      </c>
      <c r="D4" s="280" t="s">
        <v>147</v>
      </c>
      <c r="E4" s="280" t="s">
        <v>148</v>
      </c>
      <c r="F4" s="280" t="s">
        <v>146</v>
      </c>
      <c r="G4" s="280" t="s">
        <v>149</v>
      </c>
      <c r="H4" s="281" t="s">
        <v>148</v>
      </c>
      <c r="I4" s="281" t="s">
        <v>150</v>
      </c>
      <c r="J4" s="282" t="s">
        <v>149</v>
      </c>
    </row>
    <row r="5" spans="1:10" s="35" customFormat="1" ht="11.25">
      <c r="A5" s="222" t="s">
        <v>0</v>
      </c>
      <c r="B5" s="434">
        <v>28056</v>
      </c>
      <c r="C5" s="562">
        <v>134786</v>
      </c>
      <c r="D5" s="435">
        <v>100</v>
      </c>
      <c r="E5" s="519">
        <v>2110</v>
      </c>
      <c r="F5" s="565">
        <v>100316</v>
      </c>
      <c r="G5" s="436">
        <f>((E5/$E$5)*100)</f>
        <v>100</v>
      </c>
      <c r="H5" s="519">
        <v>416</v>
      </c>
      <c r="I5" s="565">
        <v>28242.986338810002</v>
      </c>
      <c r="J5" s="437">
        <f>(H5/$H$5)*100</f>
        <v>100</v>
      </c>
    </row>
    <row r="6" spans="1:10" s="35" customFormat="1" ht="11.25">
      <c r="A6" s="330" t="s">
        <v>134</v>
      </c>
      <c r="B6" s="438">
        <v>12664</v>
      </c>
      <c r="C6" s="563">
        <v>64055</v>
      </c>
      <c r="D6" s="439">
        <f>(B6/$B$5)*100</f>
        <v>45.138294838893636</v>
      </c>
      <c r="E6" s="438">
        <v>494</v>
      </c>
      <c r="F6" s="563">
        <v>24332</v>
      </c>
      <c r="G6" s="440">
        <f>((E6/$E$5)*100)</f>
        <v>23.412322274881518</v>
      </c>
      <c r="H6" s="520">
        <v>101</v>
      </c>
      <c r="I6" s="566">
        <v>7932.7978142000002</v>
      </c>
      <c r="J6" s="441">
        <f>(H6/$H$5)*100</f>
        <v>24.278846153846153</v>
      </c>
    </row>
    <row r="7" spans="1:10" s="35" customFormat="1" ht="11.25">
      <c r="A7" s="330" t="s">
        <v>135</v>
      </c>
      <c r="B7" s="438">
        <v>3294</v>
      </c>
      <c r="C7" s="563">
        <v>15920</v>
      </c>
      <c r="D7" s="439">
        <f t="shared" ref="D7:D12" si="0">(B7/$B$5)*100</f>
        <v>11.740804106073567</v>
      </c>
      <c r="E7" s="438">
        <v>562</v>
      </c>
      <c r="F7" s="563">
        <v>26729</v>
      </c>
      <c r="G7" s="440">
        <f t="shared" ref="G7:G12" si="1">((E7/$E$5)*100)</f>
        <v>26.63507109004739</v>
      </c>
      <c r="H7" s="520">
        <v>115</v>
      </c>
      <c r="I7" s="566">
        <v>6974.3907103800002</v>
      </c>
      <c r="J7" s="441">
        <f t="shared" ref="J7:J12" si="2">(H7/$H$5)*100</f>
        <v>27.64423076923077</v>
      </c>
    </row>
    <row r="8" spans="1:10" s="35" customFormat="1" ht="11.25">
      <c r="A8" s="330" t="s">
        <v>136</v>
      </c>
      <c r="B8" s="438">
        <v>129</v>
      </c>
      <c r="C8" s="563">
        <v>501</v>
      </c>
      <c r="D8" s="439">
        <f t="shared" si="0"/>
        <v>0.45979469632164244</v>
      </c>
      <c r="E8" s="438">
        <v>33</v>
      </c>
      <c r="F8" s="563">
        <v>1543</v>
      </c>
      <c r="G8" s="440">
        <f t="shared" si="1"/>
        <v>1.5639810426540284</v>
      </c>
      <c r="H8" s="520">
        <v>13</v>
      </c>
      <c r="I8" s="566">
        <v>498</v>
      </c>
      <c r="J8" s="441">
        <f t="shared" si="2"/>
        <v>3.125</v>
      </c>
    </row>
    <row r="9" spans="1:10" s="35" customFormat="1" ht="11.25">
      <c r="A9" s="330" t="s">
        <v>137</v>
      </c>
      <c r="B9" s="438">
        <v>196</v>
      </c>
      <c r="C9" s="563">
        <v>635</v>
      </c>
      <c r="D9" s="439">
        <f t="shared" si="0"/>
        <v>0.69860279441117767</v>
      </c>
      <c r="E9" s="438">
        <v>65</v>
      </c>
      <c r="F9" s="563">
        <v>2610</v>
      </c>
      <c r="G9" s="440">
        <f t="shared" si="1"/>
        <v>3.080568720379147</v>
      </c>
      <c r="H9" s="520">
        <v>15</v>
      </c>
      <c r="I9" s="566">
        <v>846</v>
      </c>
      <c r="J9" s="441">
        <f t="shared" si="2"/>
        <v>3.6057692307692304</v>
      </c>
    </row>
    <row r="10" spans="1:10" s="35" customFormat="1" ht="11.25">
      <c r="A10" s="330" t="s">
        <v>138</v>
      </c>
      <c r="B10" s="438">
        <v>7397</v>
      </c>
      <c r="C10" s="563">
        <v>35294</v>
      </c>
      <c r="D10" s="439">
        <f t="shared" si="0"/>
        <v>26.365126889078983</v>
      </c>
      <c r="E10" s="438">
        <v>554</v>
      </c>
      <c r="F10" s="563">
        <v>25850</v>
      </c>
      <c r="G10" s="440">
        <f t="shared" si="1"/>
        <v>26.255924170616112</v>
      </c>
      <c r="H10" s="520">
        <v>89</v>
      </c>
      <c r="I10" s="566">
        <v>5022.43442624</v>
      </c>
      <c r="J10" s="441">
        <f t="shared" si="2"/>
        <v>21.394230769230766</v>
      </c>
    </row>
    <row r="11" spans="1:10" s="35" customFormat="1" ht="11.25">
      <c r="A11" s="330" t="s">
        <v>139</v>
      </c>
      <c r="B11" s="438">
        <v>1623</v>
      </c>
      <c r="C11" s="563">
        <v>7154</v>
      </c>
      <c r="D11" s="439">
        <f t="shared" si="0"/>
        <v>5.7848588537211292</v>
      </c>
      <c r="E11" s="438">
        <v>234</v>
      </c>
      <c r="F11" s="563">
        <v>11858</v>
      </c>
      <c r="G11" s="440">
        <f t="shared" si="1"/>
        <v>11.090047393364928</v>
      </c>
      <c r="H11" s="520">
        <v>44</v>
      </c>
      <c r="I11" s="566">
        <v>2027.4863388000001</v>
      </c>
      <c r="J11" s="441">
        <f t="shared" si="2"/>
        <v>10.576923076923077</v>
      </c>
    </row>
    <row r="12" spans="1:10" s="35" customFormat="1" ht="11.25">
      <c r="A12" s="331" t="s">
        <v>140</v>
      </c>
      <c r="B12" s="521">
        <v>2753</v>
      </c>
      <c r="C12" s="564">
        <v>11227</v>
      </c>
      <c r="D12" s="522">
        <f t="shared" si="0"/>
        <v>9.8125178214998563</v>
      </c>
      <c r="E12" s="521">
        <v>168</v>
      </c>
      <c r="F12" s="564">
        <v>7394</v>
      </c>
      <c r="G12" s="523">
        <f t="shared" si="1"/>
        <v>7.9620853080568725</v>
      </c>
      <c r="H12" s="524">
        <v>39</v>
      </c>
      <c r="I12" s="567">
        <v>4941.8770491900004</v>
      </c>
      <c r="J12" s="525">
        <f t="shared" si="2"/>
        <v>9.375</v>
      </c>
    </row>
    <row r="13" spans="1:10" s="35" customFormat="1" ht="11.25"/>
    <row r="14" spans="1:10" s="35" customFormat="1" ht="11.25">
      <c r="A14" s="130" t="s">
        <v>28</v>
      </c>
    </row>
    <row r="15" spans="1:10" s="35" customFormat="1" ht="11.25">
      <c r="A15" s="19" t="s">
        <v>141</v>
      </c>
    </row>
    <row r="16" spans="1:10" s="35" customFormat="1" ht="11.25">
      <c r="A16" s="47" t="s">
        <v>337</v>
      </c>
    </row>
    <row r="17" spans="1:1" s="35" customFormat="1" ht="11.25">
      <c r="A17" s="46"/>
    </row>
    <row r="18" spans="1:1" s="35" customFormat="1" ht="11.25">
      <c r="A18" s="3" t="s">
        <v>54</v>
      </c>
    </row>
    <row r="19" spans="1:1" s="35" customFormat="1" ht="11.25">
      <c r="A19" s="131" t="s">
        <v>34</v>
      </c>
    </row>
    <row r="20" spans="1:1" s="35" customFormat="1" ht="11.25">
      <c r="A20" s="3"/>
    </row>
    <row r="21" spans="1:1" s="35" customFormat="1" ht="12">
      <c r="A21" s="65"/>
    </row>
    <row r="22" spans="1:1" s="35" customFormat="1" ht="11.25"/>
    <row r="23" spans="1:1" s="35" customFormat="1" ht="11.25"/>
    <row r="24" spans="1:1" s="35" customFormat="1" ht="11.25"/>
    <row r="25" spans="1:1" s="35" customFormat="1" ht="11.25"/>
    <row r="26" spans="1:1" s="35" customFormat="1" ht="11.25"/>
    <row r="27" spans="1:1" s="35" customFormat="1" ht="11.25"/>
    <row r="28" spans="1:1" s="35" customFormat="1" ht="11.25"/>
    <row r="29" spans="1:1" s="35" customFormat="1" ht="11.25"/>
    <row r="30" spans="1:1" s="35" customFormat="1" ht="11.25"/>
    <row r="31" spans="1:1" s="35" customFormat="1" ht="11.25"/>
    <row r="34" spans="1:1">
      <c r="A34" s="19"/>
    </row>
    <row r="35" spans="1:1">
      <c r="A35" s="47"/>
    </row>
    <row r="36" spans="1:1">
      <c r="A36" s="46"/>
    </row>
    <row r="37" spans="1:1">
      <c r="A37" s="3"/>
    </row>
  </sheetData>
  <mergeCells count="1">
    <mergeCell ref="A3:A4"/>
  </mergeCells>
  <hyperlinks>
    <hyperlink ref="A14" r:id="rId1" xr:uid="{00000000-0004-0000-0F00-000000000000}"/>
    <hyperlink ref="A19" r:id="rId2" display=" info-tour@bfs.admin.ch" xr:uid="{00000000-0004-0000-0F00-000001000000}"/>
  </hyperlinks>
  <pageMargins left="0.7" right="0.7" top="0.75" bottom="0.75" header="0.3" footer="0.3"/>
  <pageSetup paperSize="9" orientation="portrait"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41"/>
  <sheetViews>
    <sheetView showGridLines="0" workbookViewId="0"/>
  </sheetViews>
  <sheetFormatPr baseColWidth="10" defaultColWidth="11.42578125" defaultRowHeight="14.25"/>
  <cols>
    <col min="1" max="1" width="28.42578125" style="34" customWidth="1"/>
    <col min="2" max="15" width="12.7109375" style="34" customWidth="1"/>
    <col min="16" max="16384" width="11.42578125" style="34"/>
  </cols>
  <sheetData>
    <row r="1" spans="1:20" s="65" customFormat="1" ht="12.75">
      <c r="A1" s="341" t="s">
        <v>362</v>
      </c>
      <c r="G1" s="33"/>
      <c r="H1" s="33"/>
      <c r="O1" s="108" t="s">
        <v>284</v>
      </c>
    </row>
    <row r="2" spans="1:20" s="65" customFormat="1" ht="12">
      <c r="A2" s="245"/>
      <c r="G2" s="33"/>
      <c r="H2" s="33"/>
      <c r="O2" s="108"/>
    </row>
    <row r="3" spans="1:20" s="65" customFormat="1" ht="12">
      <c r="A3" s="39" t="s">
        <v>151</v>
      </c>
    </row>
    <row r="4" spans="1:20" s="33" customFormat="1" ht="11.25">
      <c r="A4" s="285"/>
      <c r="B4" s="722">
        <v>2022</v>
      </c>
      <c r="C4" s="723"/>
      <c r="D4" s="725">
        <v>2023</v>
      </c>
      <c r="E4" s="726"/>
      <c r="F4" s="725">
        <v>2024</v>
      </c>
      <c r="G4" s="726"/>
      <c r="H4" s="40"/>
      <c r="I4" s="722">
        <v>2022</v>
      </c>
      <c r="J4" s="723"/>
      <c r="K4" s="725">
        <v>2023</v>
      </c>
      <c r="L4" s="726"/>
      <c r="M4" s="725">
        <v>2024</v>
      </c>
      <c r="N4" s="726"/>
      <c r="O4" s="287"/>
    </row>
    <row r="5" spans="1:20" s="33" customFormat="1" ht="56.25">
      <c r="A5" s="284" t="s">
        <v>152</v>
      </c>
      <c r="B5" s="246" t="s">
        <v>158</v>
      </c>
      <c r="C5" s="247" t="s">
        <v>32</v>
      </c>
      <c r="D5" s="246" t="s">
        <v>158</v>
      </c>
      <c r="E5" s="247" t="s">
        <v>32</v>
      </c>
      <c r="F5" s="246" t="s">
        <v>158</v>
      </c>
      <c r="G5" s="247" t="s">
        <v>32</v>
      </c>
      <c r="H5" s="248" t="s">
        <v>364</v>
      </c>
      <c r="I5" s="249" t="s">
        <v>156</v>
      </c>
      <c r="J5" s="250" t="s">
        <v>157</v>
      </c>
      <c r="K5" s="249" t="s">
        <v>156</v>
      </c>
      <c r="L5" s="250" t="s">
        <v>157</v>
      </c>
      <c r="M5" s="249" t="s">
        <v>156</v>
      </c>
      <c r="N5" s="250" t="s">
        <v>157</v>
      </c>
      <c r="O5" s="283" t="s">
        <v>363</v>
      </c>
    </row>
    <row r="6" spans="1:20" s="33" customFormat="1" ht="11.25">
      <c r="A6" s="252" t="s">
        <v>0</v>
      </c>
      <c r="B6" s="542">
        <v>1290462.9783000001</v>
      </c>
      <c r="C6" s="542">
        <v>7652266.3514</v>
      </c>
      <c r="D6" s="542">
        <v>1217350.7231000001</v>
      </c>
      <c r="E6" s="539">
        <v>7220102.5672000004</v>
      </c>
      <c r="F6" s="601">
        <v>1176147.5939</v>
      </c>
      <c r="G6" s="539">
        <v>7060920.9767000005</v>
      </c>
      <c r="H6" s="653">
        <f>((G6-E6)/E6)*100</f>
        <v>-2.2046998504306781</v>
      </c>
      <c r="I6" s="547">
        <v>2.0688</v>
      </c>
      <c r="J6" s="545">
        <v>1.3592</v>
      </c>
      <c r="K6" s="547">
        <v>1.3237000000000001</v>
      </c>
      <c r="L6" s="545">
        <v>1.1000000000000001</v>
      </c>
      <c r="M6" s="552">
        <v>1.5963000000000001</v>
      </c>
      <c r="N6" s="545">
        <v>1.5</v>
      </c>
      <c r="O6" s="552">
        <v>1.8224299999999998</v>
      </c>
      <c r="P6" s="147"/>
      <c r="Q6" s="147"/>
      <c r="R6" s="147"/>
      <c r="S6" s="147"/>
      <c r="T6" s="147"/>
    </row>
    <row r="7" spans="1:20" s="33" customFormat="1" ht="11.25">
      <c r="A7" s="253" t="s">
        <v>23</v>
      </c>
      <c r="B7" s="543">
        <v>829214.29319999996</v>
      </c>
      <c r="C7" s="543">
        <v>4988672.3787000002</v>
      </c>
      <c r="D7" s="543">
        <v>746836.50800000003</v>
      </c>
      <c r="E7" s="540">
        <v>4498073.2894000001</v>
      </c>
      <c r="F7" s="543">
        <v>494741.5159</v>
      </c>
      <c r="G7" s="540">
        <v>4189268.0384999998</v>
      </c>
      <c r="H7" s="654">
        <f>((G7-E7)/E7)*100</f>
        <v>-6.8652783321187725</v>
      </c>
      <c r="I7" s="526">
        <v>1.9881</v>
      </c>
      <c r="J7" s="546">
        <v>1.4581999999999999</v>
      </c>
      <c r="K7" s="526">
        <v>1.3827</v>
      </c>
      <c r="L7" s="546">
        <v>1.3</v>
      </c>
      <c r="M7" s="526">
        <v>1.7791999999999999</v>
      </c>
      <c r="N7" s="546">
        <v>1.7</v>
      </c>
      <c r="O7" s="526">
        <v>2.1137139999999999</v>
      </c>
      <c r="P7" s="147"/>
      <c r="Q7" s="148"/>
      <c r="R7" s="147"/>
      <c r="S7" s="147"/>
      <c r="T7" s="147"/>
    </row>
    <row r="8" spans="1:20" s="33" customFormat="1" ht="11.25">
      <c r="A8" s="253" t="s">
        <v>153</v>
      </c>
      <c r="B8" s="543">
        <v>461248.6851</v>
      </c>
      <c r="C8" s="543">
        <v>2663593.9726999998</v>
      </c>
      <c r="D8" s="543">
        <v>470514.21509999997</v>
      </c>
      <c r="E8" s="540">
        <v>2722029.2777999998</v>
      </c>
      <c r="F8" s="543">
        <v>681406.07790000003</v>
      </c>
      <c r="G8" s="540">
        <v>2871652.9382000002</v>
      </c>
      <c r="H8" s="654">
        <f>((G8-E8)/E8)*100</f>
        <v>5.4967689591101436</v>
      </c>
      <c r="I8" s="527">
        <v>3.3344</v>
      </c>
      <c r="J8" s="486">
        <v>2.1259000000000001</v>
      </c>
      <c r="K8" s="527">
        <v>2.1871</v>
      </c>
      <c r="L8" s="486">
        <v>1.8</v>
      </c>
      <c r="M8" s="527">
        <v>2.2736999999999998</v>
      </c>
      <c r="N8" s="486">
        <v>2.1</v>
      </c>
      <c r="O8" s="527">
        <v>2.6819539999999997</v>
      </c>
      <c r="P8" s="147"/>
      <c r="Q8" s="147"/>
      <c r="R8" s="147"/>
      <c r="S8" s="147"/>
      <c r="T8" s="147"/>
    </row>
    <row r="9" spans="1:20" s="33" customFormat="1" ht="11.25">
      <c r="A9" s="334" t="s">
        <v>160</v>
      </c>
      <c r="B9" s="544">
        <v>361408.36820000003</v>
      </c>
      <c r="C9" s="544">
        <v>2229696.2370000002</v>
      </c>
      <c r="D9" s="544">
        <v>336387.08500000002</v>
      </c>
      <c r="E9" s="541">
        <v>2170596.5155000002</v>
      </c>
      <c r="F9" s="544">
        <v>350447.23930000002</v>
      </c>
      <c r="G9" s="541">
        <v>2268852.861</v>
      </c>
      <c r="H9" s="655">
        <f>((G9-E9)/E9)*100</f>
        <v>4.5266978362105368</v>
      </c>
      <c r="I9" s="528">
        <v>3.0105</v>
      </c>
      <c r="J9" s="489">
        <v>2.0678999999999998</v>
      </c>
      <c r="K9" s="528">
        <v>1.7930999999999999</v>
      </c>
      <c r="L9" s="489">
        <v>1.7</v>
      </c>
      <c r="M9" s="528">
        <v>2.2526000000000002</v>
      </c>
      <c r="N9" s="489">
        <v>2.2000000000000002</v>
      </c>
      <c r="O9" s="528">
        <v>2.79589</v>
      </c>
      <c r="P9" s="147"/>
      <c r="Q9" s="147"/>
      <c r="R9" s="147"/>
      <c r="S9" s="147"/>
      <c r="T9" s="147"/>
    </row>
    <row r="10" spans="1:20" s="33" customFormat="1" ht="11.25"/>
    <row r="11" spans="1:20" s="33" customFormat="1" ht="11.25">
      <c r="A11" s="39" t="s">
        <v>154</v>
      </c>
    </row>
    <row r="12" spans="1:20" s="33" customFormat="1" ht="11.25">
      <c r="A12" s="285"/>
      <c r="B12" s="722">
        <v>2022</v>
      </c>
      <c r="C12" s="723"/>
      <c r="D12" s="725">
        <v>2023</v>
      </c>
      <c r="E12" s="726"/>
      <c r="F12" s="725">
        <v>2024</v>
      </c>
      <c r="G12" s="726"/>
      <c r="H12" s="40"/>
      <c r="I12" s="722">
        <v>2022</v>
      </c>
      <c r="J12" s="723"/>
      <c r="K12" s="725">
        <v>2023</v>
      </c>
      <c r="L12" s="726"/>
      <c r="M12" s="725">
        <v>2024</v>
      </c>
      <c r="N12" s="726"/>
      <c r="O12" s="287"/>
    </row>
    <row r="13" spans="1:20" s="33" customFormat="1" ht="56.25">
      <c r="A13" s="284" t="s">
        <v>152</v>
      </c>
      <c r="B13" s="246" t="s">
        <v>158</v>
      </c>
      <c r="C13" s="247" t="s">
        <v>32</v>
      </c>
      <c r="D13" s="246" t="s">
        <v>158</v>
      </c>
      <c r="E13" s="247" t="s">
        <v>32</v>
      </c>
      <c r="F13" s="246" t="s">
        <v>158</v>
      </c>
      <c r="G13" s="247" t="s">
        <v>32</v>
      </c>
      <c r="H13" s="248" t="s">
        <v>364</v>
      </c>
      <c r="I13" s="249" t="s">
        <v>156</v>
      </c>
      <c r="J13" s="250" t="s">
        <v>157</v>
      </c>
      <c r="K13" s="249" t="s">
        <v>156</v>
      </c>
      <c r="L13" s="250" t="s">
        <v>157</v>
      </c>
      <c r="M13" s="249" t="s">
        <v>156</v>
      </c>
      <c r="N13" s="250" t="s">
        <v>157</v>
      </c>
      <c r="O13" s="283" t="s">
        <v>363</v>
      </c>
    </row>
    <row r="14" spans="1:20" s="33" customFormat="1" ht="11.25">
      <c r="A14" s="254" t="s">
        <v>0</v>
      </c>
      <c r="B14" s="529">
        <v>2040291.0467000001</v>
      </c>
      <c r="C14" s="332">
        <v>4910369.1025999999</v>
      </c>
      <c r="D14" s="553">
        <v>2212366.5720000002</v>
      </c>
      <c r="E14" s="332">
        <v>5425239.9260999998</v>
      </c>
      <c r="F14" s="529">
        <v>2204580.6326000001</v>
      </c>
      <c r="G14" s="332">
        <v>5418371.9430999998</v>
      </c>
      <c r="H14" s="653">
        <f>((G14-E14)/E14)*100</f>
        <v>-0.12659316626642061</v>
      </c>
      <c r="I14" s="552">
        <v>2.2685</v>
      </c>
      <c r="J14" s="552">
        <v>1.8030000000000002</v>
      </c>
      <c r="K14" s="552">
        <v>1.9174</v>
      </c>
      <c r="L14" s="552">
        <v>1.6137999999999999</v>
      </c>
      <c r="M14" s="552">
        <v>1.8292999999999999</v>
      </c>
      <c r="N14" s="656">
        <v>1.4</v>
      </c>
      <c r="O14" s="602">
        <v>0.97266900000000001</v>
      </c>
      <c r="P14" s="147"/>
      <c r="Q14" s="147"/>
      <c r="R14" s="147"/>
      <c r="S14" s="147"/>
      <c r="T14" s="147"/>
    </row>
    <row r="15" spans="1:20" s="33" customFormat="1" ht="11.25">
      <c r="A15" s="253" t="s">
        <v>23</v>
      </c>
      <c r="B15" s="454">
        <v>1684204.6443</v>
      </c>
      <c r="C15" s="333">
        <v>4078429.2541</v>
      </c>
      <c r="D15" s="551">
        <v>1759994.6069</v>
      </c>
      <c r="E15" s="333">
        <v>4387301.2237</v>
      </c>
      <c r="F15" s="551">
        <v>1755129.2479000001</v>
      </c>
      <c r="G15" s="333">
        <v>4372764.2085999995</v>
      </c>
      <c r="H15" s="654">
        <f t="shared" ref="H15:H17" si="0">((G15-E15)/E15)*100</f>
        <v>-0.33134299102765358</v>
      </c>
      <c r="I15" s="526">
        <v>2.2801</v>
      </c>
      <c r="J15" s="526">
        <v>1.8589000000000002</v>
      </c>
      <c r="K15" s="526">
        <v>1.9085999999999999</v>
      </c>
      <c r="L15" s="526">
        <v>1.6788999999999998</v>
      </c>
      <c r="M15" s="526">
        <v>1.7726</v>
      </c>
      <c r="N15" s="526">
        <v>1.5</v>
      </c>
      <c r="O15" s="603">
        <v>1.5947150000000001</v>
      </c>
      <c r="P15" s="147"/>
      <c r="Q15" s="147"/>
      <c r="R15" s="147"/>
      <c r="S15" s="147"/>
      <c r="T15" s="147"/>
    </row>
    <row r="16" spans="1:20" s="33" customFormat="1" ht="11.25">
      <c r="A16" s="253" t="s">
        <v>153</v>
      </c>
      <c r="B16" s="454">
        <v>356086.40240000002</v>
      </c>
      <c r="C16" s="333">
        <v>831939.84849999996</v>
      </c>
      <c r="D16" s="551">
        <v>452371.96519999998</v>
      </c>
      <c r="E16" s="333">
        <v>1037938.7025</v>
      </c>
      <c r="F16" s="551">
        <v>449451.3847</v>
      </c>
      <c r="G16" s="333">
        <v>1045607.7345</v>
      </c>
      <c r="H16" s="654">
        <f t="shared" si="0"/>
        <v>0.73887137858220553</v>
      </c>
      <c r="I16" s="527">
        <v>4.0758000000000001</v>
      </c>
      <c r="J16" s="527">
        <v>3.8851999999999998</v>
      </c>
      <c r="K16" s="527">
        <v>5.0881999999999996</v>
      </c>
      <c r="L16" s="527">
        <v>4.7489000000000008</v>
      </c>
      <c r="M16" s="527">
        <v>3.8428999999999998</v>
      </c>
      <c r="N16" s="657">
        <v>3.6</v>
      </c>
      <c r="O16" s="603">
        <v>5.6231710000000001</v>
      </c>
      <c r="P16" s="147"/>
      <c r="Q16" s="147"/>
      <c r="R16" s="147"/>
      <c r="S16" s="147"/>
      <c r="T16" s="147"/>
    </row>
    <row r="17" spans="1:20" s="33" customFormat="1" ht="11.25">
      <c r="A17" s="334" t="s">
        <v>160</v>
      </c>
      <c r="B17" s="488">
        <v>279327.8848</v>
      </c>
      <c r="C17" s="487">
        <v>670063.60840000003</v>
      </c>
      <c r="D17" s="544">
        <v>334667.00870000001</v>
      </c>
      <c r="E17" s="487">
        <v>793700.81889999995</v>
      </c>
      <c r="F17" s="544">
        <v>325809.19669999997</v>
      </c>
      <c r="G17" s="487">
        <v>792715.26659999997</v>
      </c>
      <c r="H17" s="655">
        <f t="shared" si="0"/>
        <v>-0.12417176302852637</v>
      </c>
      <c r="I17" s="658">
        <v>3.8032999999999997</v>
      </c>
      <c r="J17" s="658">
        <v>3.7706999999999997</v>
      </c>
      <c r="K17" s="658">
        <v>3.8435999999999999</v>
      </c>
      <c r="L17" s="658">
        <v>4.3465999999999996</v>
      </c>
      <c r="M17" s="658">
        <v>3.1541000000000001</v>
      </c>
      <c r="N17" s="659">
        <v>3.6</v>
      </c>
      <c r="O17" s="660">
        <v>5.26</v>
      </c>
      <c r="P17" s="147"/>
      <c r="Q17" s="147"/>
      <c r="R17" s="147"/>
      <c r="S17" s="147"/>
      <c r="T17" s="147"/>
    </row>
    <row r="18" spans="1:20" s="33" customFormat="1" ht="11.25"/>
    <row r="19" spans="1:20" s="33" customFormat="1" ht="11.25">
      <c r="A19" s="39" t="s">
        <v>155</v>
      </c>
    </row>
    <row r="20" spans="1:20" s="33" customFormat="1" ht="11.25">
      <c r="A20" s="285"/>
      <c r="B20" s="722">
        <v>2022</v>
      </c>
      <c r="C20" s="723"/>
      <c r="D20" s="725">
        <v>2023</v>
      </c>
      <c r="E20" s="726"/>
      <c r="F20" s="725">
        <v>2024</v>
      </c>
      <c r="G20" s="726"/>
      <c r="H20" s="40"/>
      <c r="I20" s="722">
        <v>2022</v>
      </c>
      <c r="J20" s="723"/>
      <c r="K20" s="725">
        <v>2023</v>
      </c>
      <c r="L20" s="726"/>
      <c r="M20" s="725">
        <v>2024</v>
      </c>
      <c r="N20" s="726"/>
    </row>
    <row r="21" spans="1:20" s="33" customFormat="1" ht="34.9" customHeight="1">
      <c r="A21" s="286" t="s">
        <v>152</v>
      </c>
      <c r="B21" s="246" t="s">
        <v>158</v>
      </c>
      <c r="C21" s="247" t="s">
        <v>32</v>
      </c>
      <c r="D21" s="246" t="s">
        <v>158</v>
      </c>
      <c r="E21" s="247" t="s">
        <v>32</v>
      </c>
      <c r="F21" s="246" t="s">
        <v>158</v>
      </c>
      <c r="G21" s="247" t="s">
        <v>32</v>
      </c>
      <c r="H21" s="248" t="s">
        <v>364</v>
      </c>
      <c r="I21" s="249" t="s">
        <v>156</v>
      </c>
      <c r="J21" s="250" t="s">
        <v>157</v>
      </c>
      <c r="K21" s="249" t="s">
        <v>156</v>
      </c>
      <c r="L21" s="283" t="s">
        <v>157</v>
      </c>
      <c r="M21" s="249" t="s">
        <v>156</v>
      </c>
      <c r="N21" s="283" t="s">
        <v>157</v>
      </c>
    </row>
    <row r="22" spans="1:20" s="33" customFormat="1" ht="11.25">
      <c r="A22" s="252" t="s">
        <v>0</v>
      </c>
      <c r="B22" s="332">
        <v>1656782.9376867022</v>
      </c>
      <c r="C22" s="332">
        <v>4836314.9578759</v>
      </c>
      <c r="D22" s="553">
        <v>1706779.8130232401</v>
      </c>
      <c r="E22" s="332">
        <v>4906777.684467908</v>
      </c>
      <c r="F22" s="542">
        <v>1682645.6901700504</v>
      </c>
      <c r="G22" s="332">
        <v>4806412.0339885196</v>
      </c>
      <c r="H22" s="483">
        <f>((G22-E22)/E22)*100</f>
        <v>-2.0454493138560057</v>
      </c>
      <c r="I22" s="484">
        <v>0.32166096331693189</v>
      </c>
      <c r="J22" s="484">
        <v>0.35148450985836932</v>
      </c>
      <c r="K22" s="552">
        <v>0.15630043622580789</v>
      </c>
      <c r="L22" s="484">
        <v>0.2</v>
      </c>
      <c r="M22" s="552">
        <f>O22*100</f>
        <v>0</v>
      </c>
      <c r="N22" s="552">
        <v>9.18962145341857E-2</v>
      </c>
      <c r="O22" s="147"/>
      <c r="P22" s="147"/>
      <c r="Q22" s="147"/>
      <c r="R22" s="147"/>
    </row>
    <row r="23" spans="1:20" s="33" customFormat="1" ht="11.25">
      <c r="A23" s="253" t="s">
        <v>23</v>
      </c>
      <c r="B23" s="333">
        <v>1050287.5960393364</v>
      </c>
      <c r="C23" s="333">
        <v>3274360.6729322798</v>
      </c>
      <c r="D23" s="454">
        <v>1011887.9696626627</v>
      </c>
      <c r="E23" s="333">
        <v>3089824.4202520689</v>
      </c>
      <c r="F23" s="543">
        <v>949071.15326845204</v>
      </c>
      <c r="G23" s="333">
        <v>2941240.0062644468</v>
      </c>
      <c r="H23" s="485">
        <f>((G23-E23)/E23)*100</f>
        <v>-4.8088303339741412</v>
      </c>
      <c r="I23" s="490">
        <v>0.35435316494445374</v>
      </c>
      <c r="J23" s="490">
        <v>0.41559042411839586</v>
      </c>
      <c r="K23" s="526">
        <v>0.19536023824010831</v>
      </c>
      <c r="L23" s="490">
        <v>0.2</v>
      </c>
      <c r="M23" s="526">
        <v>0.12806805426945564</v>
      </c>
      <c r="N23" s="526">
        <v>0.14176104057784722</v>
      </c>
      <c r="O23" s="147"/>
      <c r="P23" s="147"/>
      <c r="Q23" s="147"/>
      <c r="R23" s="147"/>
    </row>
    <row r="24" spans="1:20" s="33" customFormat="1" ht="11.25">
      <c r="A24" s="253" t="s">
        <v>153</v>
      </c>
      <c r="B24" s="333">
        <v>606495.34164736606</v>
      </c>
      <c r="C24" s="333">
        <v>1561954.2849436207</v>
      </c>
      <c r="D24" s="454">
        <v>694891.84336057375</v>
      </c>
      <c r="E24" s="333">
        <v>1816953.2642158379</v>
      </c>
      <c r="F24" s="543">
        <v>733574.53690159856</v>
      </c>
      <c r="G24" s="333">
        <v>1865172.0277240723</v>
      </c>
      <c r="H24" s="485">
        <f>((G24-E24)/E24)*100</f>
        <v>2.6538251950605178</v>
      </c>
      <c r="I24" s="486">
        <v>0.45552119500525551</v>
      </c>
      <c r="J24" s="486">
        <v>0.44688963958285871</v>
      </c>
      <c r="K24" s="527">
        <v>0.19095539103882933</v>
      </c>
      <c r="L24" s="486">
        <v>0.44688963958285871</v>
      </c>
      <c r="M24" s="527">
        <v>0.13250468401068652</v>
      </c>
      <c r="N24" s="527">
        <v>0.14681249334291865</v>
      </c>
      <c r="O24" s="147"/>
      <c r="P24" s="147"/>
      <c r="Q24" s="147"/>
      <c r="R24" s="147"/>
    </row>
    <row r="25" spans="1:20" s="33" customFormat="1" ht="11.25">
      <c r="A25" s="255" t="s">
        <v>160</v>
      </c>
      <c r="B25" s="487">
        <v>584645.62098289048</v>
      </c>
      <c r="C25" s="487">
        <v>1518013.1609140618</v>
      </c>
      <c r="D25" s="488">
        <v>661572.02181063546</v>
      </c>
      <c r="E25" s="487">
        <v>1749809.742503955</v>
      </c>
      <c r="F25" s="544">
        <v>696979.48497830669</v>
      </c>
      <c r="G25" s="487">
        <v>1794624.0942402026</v>
      </c>
      <c r="H25" s="530">
        <f>((G25-E25)/E25)*100</f>
        <v>2.561098538182716</v>
      </c>
      <c r="I25" s="489">
        <v>0.45567962540202417</v>
      </c>
      <c r="J25" s="489">
        <v>0.44925292146744755</v>
      </c>
      <c r="K25" s="528">
        <v>0.19167866918929777</v>
      </c>
      <c r="L25" s="489">
        <v>0.44925292146744755</v>
      </c>
      <c r="M25" s="528">
        <v>0.12677014247416948</v>
      </c>
      <c r="N25" s="528">
        <v>0.14353557991409435</v>
      </c>
      <c r="O25" s="147"/>
      <c r="P25" s="147"/>
      <c r="Q25" s="147"/>
      <c r="R25" s="147"/>
    </row>
    <row r="26" spans="1:20" s="33" customFormat="1" ht="11.25">
      <c r="A26" s="251"/>
      <c r="B26" s="134"/>
      <c r="C26" s="134"/>
      <c r="D26" s="134"/>
      <c r="E26" s="134"/>
      <c r="F26" s="134"/>
      <c r="G26" s="134"/>
      <c r="H26" s="145"/>
      <c r="I26" s="146"/>
      <c r="J26" s="146"/>
      <c r="K26" s="146"/>
      <c r="L26" s="146"/>
      <c r="M26" s="146"/>
      <c r="N26" s="146"/>
      <c r="O26" s="147"/>
      <c r="P26" s="147"/>
      <c r="Q26" s="147"/>
      <c r="R26" s="147"/>
    </row>
    <row r="27" spans="1:20" s="33" customFormat="1" ht="11.25">
      <c r="A27" s="33" t="s">
        <v>159</v>
      </c>
    </row>
    <row r="28" spans="1:20" s="35" customFormat="1" ht="11.25"/>
    <row r="29" spans="1:20" s="35" customFormat="1" ht="12.75" customHeight="1">
      <c r="A29" s="130" t="s">
        <v>28</v>
      </c>
      <c r="H29" s="178"/>
      <c r="I29" s="178"/>
      <c r="J29" s="175"/>
      <c r="K29" s="219"/>
      <c r="L29" s="219"/>
      <c r="M29" s="219"/>
      <c r="N29" s="219"/>
      <c r="O29" s="219"/>
      <c r="P29" s="34"/>
      <c r="Q29" s="34"/>
    </row>
    <row r="30" spans="1:20" s="35" customFormat="1" ht="12.75" customHeight="1">
      <c r="A30" s="19" t="s">
        <v>141</v>
      </c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34"/>
      <c r="Q30" s="34"/>
    </row>
    <row r="31" spans="1:20" s="35" customFormat="1" ht="12.75" customHeight="1">
      <c r="A31" s="47" t="s">
        <v>337</v>
      </c>
      <c r="F31" s="178"/>
      <c r="G31" s="178"/>
      <c r="H31" s="175"/>
      <c r="I31" s="219"/>
      <c r="J31" s="219"/>
      <c r="K31" s="219"/>
      <c r="L31" s="219"/>
      <c r="M31" s="219"/>
      <c r="N31" s="219"/>
      <c r="O31" s="219"/>
      <c r="P31" s="34"/>
      <c r="Q31" s="34"/>
    </row>
    <row r="32" spans="1:20" s="35" customFormat="1" ht="12.75" customHeight="1">
      <c r="A32" s="46"/>
      <c r="F32" s="724"/>
      <c r="G32" s="724"/>
      <c r="H32" s="724"/>
      <c r="I32" s="219"/>
      <c r="J32" s="219"/>
      <c r="K32" s="219"/>
      <c r="L32" s="219"/>
      <c r="M32" s="219"/>
      <c r="N32" s="219"/>
      <c r="O32" s="219"/>
      <c r="P32" s="34"/>
      <c r="Q32" s="34"/>
    </row>
    <row r="33" spans="1:19" s="35" customFormat="1" ht="12.75" customHeight="1">
      <c r="A33" s="3" t="s">
        <v>54</v>
      </c>
      <c r="F33" s="179"/>
      <c r="G33" s="179"/>
      <c r="H33" s="179"/>
      <c r="I33" s="219"/>
      <c r="J33" s="219"/>
      <c r="K33" s="219"/>
      <c r="L33" s="219"/>
      <c r="M33" s="219"/>
      <c r="N33" s="219"/>
      <c r="O33" s="219"/>
      <c r="P33" s="34"/>
      <c r="Q33" s="34"/>
    </row>
    <row r="34" spans="1:19" s="35" customFormat="1" ht="12.75" customHeight="1">
      <c r="A34" s="131" t="s">
        <v>34</v>
      </c>
      <c r="F34" s="219"/>
      <c r="G34" s="219"/>
      <c r="H34" s="219"/>
      <c r="I34" s="219"/>
      <c r="J34" s="219"/>
      <c r="K34" s="219"/>
      <c r="L34" s="219"/>
      <c r="M34" s="219"/>
      <c r="N34" s="219"/>
      <c r="O34" s="219"/>
      <c r="P34" s="34"/>
      <c r="Q34" s="34"/>
    </row>
    <row r="35" spans="1:19" s="35" customFormat="1" ht="12.75" customHeight="1">
      <c r="A35" s="47"/>
      <c r="E35" s="219"/>
      <c r="F35" s="219"/>
      <c r="G35" s="220"/>
      <c r="H35" s="220"/>
      <c r="I35" s="220"/>
      <c r="L35" s="219"/>
      <c r="M35" s="219"/>
      <c r="N35" s="220"/>
      <c r="O35" s="219"/>
      <c r="P35" s="34"/>
      <c r="Q35" s="180"/>
      <c r="R35" s="180"/>
      <c r="S35" s="180"/>
    </row>
    <row r="36" spans="1:19" ht="12.75" customHeight="1"/>
    <row r="38" spans="1:19">
      <c r="E38" s="180"/>
      <c r="F38" s="180"/>
      <c r="L38" s="180"/>
      <c r="M38" s="180"/>
      <c r="O38" s="180"/>
      <c r="P38" s="180"/>
    </row>
    <row r="39" spans="1:19">
      <c r="E39" s="180"/>
      <c r="F39" s="180"/>
      <c r="L39" s="180"/>
      <c r="M39" s="180"/>
      <c r="O39" s="180"/>
      <c r="P39" s="180"/>
    </row>
    <row r="40" spans="1:19">
      <c r="E40" s="180"/>
      <c r="F40" s="180"/>
      <c r="L40" s="180"/>
      <c r="M40" s="180"/>
      <c r="O40" s="180"/>
      <c r="P40" s="180"/>
    </row>
    <row r="41" spans="1:19">
      <c r="E41" s="180"/>
      <c r="F41" s="180"/>
      <c r="L41" s="180"/>
      <c r="M41" s="180"/>
      <c r="O41" s="180"/>
      <c r="P41" s="180"/>
    </row>
  </sheetData>
  <mergeCells count="19">
    <mergeCell ref="F32:H32"/>
    <mergeCell ref="D4:E4"/>
    <mergeCell ref="F4:G4"/>
    <mergeCell ref="K4:L4"/>
    <mergeCell ref="M4:N4"/>
    <mergeCell ref="D20:E20"/>
    <mergeCell ref="F20:G20"/>
    <mergeCell ref="K20:L20"/>
    <mergeCell ref="M20:N20"/>
    <mergeCell ref="D12:E12"/>
    <mergeCell ref="F12:G12"/>
    <mergeCell ref="K12:L12"/>
    <mergeCell ref="M12:N12"/>
    <mergeCell ref="B4:C4"/>
    <mergeCell ref="B12:C12"/>
    <mergeCell ref="B20:C20"/>
    <mergeCell ref="I4:J4"/>
    <mergeCell ref="I12:J12"/>
    <mergeCell ref="I20:J20"/>
  </mergeCells>
  <hyperlinks>
    <hyperlink ref="A29" r:id="rId1" xr:uid="{00000000-0004-0000-1000-000000000000}"/>
    <hyperlink ref="A34" r:id="rId2" display=" info-tour@bfs.admin.ch" xr:uid="{00000000-0004-0000-1000-000001000000}"/>
  </hyperlinks>
  <pageMargins left="0.7" right="0.7" top="0.75" bottom="0.75" header="0.3" footer="0.3"/>
  <pageSetup paperSize="9"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R90"/>
  <sheetViews>
    <sheetView showGridLines="0" zoomScaleNormal="100" workbookViewId="0">
      <pane xSplit="1" topLeftCell="B1" activePane="topRight" state="frozen"/>
      <selection pane="topRight"/>
    </sheetView>
  </sheetViews>
  <sheetFormatPr baseColWidth="10" defaultColWidth="11.42578125" defaultRowHeight="14.25"/>
  <cols>
    <col min="1" max="1" width="17.28515625" style="34" customWidth="1"/>
    <col min="2" max="16384" width="11.42578125" style="34"/>
  </cols>
  <sheetData>
    <row r="1" spans="1:32" s="63" customFormat="1" ht="12" customHeight="1">
      <c r="A1" s="342" t="s">
        <v>365</v>
      </c>
      <c r="B1" s="65"/>
      <c r="C1" s="65"/>
      <c r="D1" s="65"/>
      <c r="E1" s="66"/>
      <c r="F1" s="65"/>
      <c r="G1" s="65"/>
      <c r="H1" s="65"/>
      <c r="I1" s="65"/>
      <c r="J1" s="65"/>
      <c r="K1" s="66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108" t="s">
        <v>285</v>
      </c>
    </row>
    <row r="2" spans="1:32" s="63" customFormat="1" ht="12" customHeight="1">
      <c r="A2" s="64"/>
      <c r="B2" s="65"/>
      <c r="C2" s="65"/>
      <c r="D2" s="65"/>
      <c r="E2" s="66"/>
      <c r="F2" s="65"/>
      <c r="G2" s="65"/>
      <c r="H2" s="65"/>
      <c r="I2" s="65"/>
      <c r="J2" s="65"/>
      <c r="K2" s="66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108"/>
    </row>
    <row r="3" spans="1:32" s="63" customFormat="1" ht="12" customHeight="1">
      <c r="B3" s="730" t="s">
        <v>151</v>
      </c>
      <c r="C3" s="731"/>
      <c r="D3" s="731"/>
      <c r="E3" s="731"/>
      <c r="F3" s="731"/>
      <c r="G3" s="731"/>
      <c r="H3" s="731"/>
      <c r="I3" s="731"/>
      <c r="J3" s="731"/>
      <c r="K3" s="731"/>
      <c r="L3" s="731"/>
      <c r="M3" s="731"/>
      <c r="N3" s="731"/>
      <c r="O3" s="731"/>
      <c r="P3" s="731"/>
      <c r="Q3" s="731"/>
      <c r="R3" s="731"/>
      <c r="S3" s="731"/>
      <c r="T3" s="731"/>
      <c r="U3" s="731"/>
      <c r="V3" s="731"/>
      <c r="W3" s="731"/>
      <c r="X3" s="731"/>
      <c r="Y3" s="732"/>
    </row>
    <row r="4" spans="1:32" s="35" customFormat="1" ht="12" customHeight="1">
      <c r="A4" s="39"/>
      <c r="B4" s="727">
        <v>2022</v>
      </c>
      <c r="C4" s="728"/>
      <c r="D4" s="728"/>
      <c r="E4" s="728"/>
      <c r="F4" s="728"/>
      <c r="G4" s="729"/>
      <c r="H4" s="733">
        <v>2023</v>
      </c>
      <c r="I4" s="733"/>
      <c r="J4" s="733"/>
      <c r="K4" s="733"/>
      <c r="L4" s="733"/>
      <c r="M4" s="733"/>
      <c r="N4" s="733">
        <v>2024</v>
      </c>
      <c r="O4" s="733"/>
      <c r="P4" s="733"/>
      <c r="Q4" s="733"/>
      <c r="R4" s="733"/>
      <c r="S4" s="733"/>
      <c r="T4" s="734" t="s">
        <v>366</v>
      </c>
      <c r="U4" s="734"/>
      <c r="V4" s="734"/>
      <c r="W4" s="734"/>
      <c r="X4" s="734"/>
      <c r="Y4" s="734"/>
    </row>
    <row r="5" spans="1:32" s="35" customFormat="1" ht="12" customHeight="1">
      <c r="A5" s="33"/>
      <c r="B5" s="352" t="s">
        <v>158</v>
      </c>
      <c r="C5" s="225"/>
      <c r="D5" s="353"/>
      <c r="E5" s="352" t="s">
        <v>32</v>
      </c>
      <c r="F5" s="225"/>
      <c r="G5" s="353"/>
      <c r="H5" s="735" t="s">
        <v>158</v>
      </c>
      <c r="I5" s="736"/>
      <c r="J5" s="737"/>
      <c r="K5" s="735" t="s">
        <v>32</v>
      </c>
      <c r="L5" s="736"/>
      <c r="M5" s="737"/>
      <c r="N5" s="735" t="s">
        <v>158</v>
      </c>
      <c r="O5" s="736"/>
      <c r="P5" s="737"/>
      <c r="Q5" s="735" t="s">
        <v>32</v>
      </c>
      <c r="R5" s="736"/>
      <c r="S5" s="737"/>
      <c r="T5" s="735" t="s">
        <v>158</v>
      </c>
      <c r="U5" s="736"/>
      <c r="V5" s="737"/>
      <c r="W5" s="735" t="s">
        <v>32</v>
      </c>
      <c r="X5" s="736"/>
      <c r="Y5" s="737"/>
      <c r="AA5" s="33"/>
    </row>
    <row r="6" spans="1:32" s="35" customFormat="1" ht="12" customHeight="1">
      <c r="A6" s="221" t="s">
        <v>73</v>
      </c>
      <c r="B6" s="227" t="s">
        <v>23</v>
      </c>
      <c r="C6" s="228" t="s">
        <v>153</v>
      </c>
      <c r="D6" s="227" t="s">
        <v>0</v>
      </c>
      <c r="E6" s="227" t="s">
        <v>23</v>
      </c>
      <c r="F6" s="228" t="s">
        <v>153</v>
      </c>
      <c r="G6" s="227" t="s">
        <v>0</v>
      </c>
      <c r="H6" s="227" t="s">
        <v>23</v>
      </c>
      <c r="I6" s="228" t="s">
        <v>153</v>
      </c>
      <c r="J6" s="227" t="s">
        <v>0</v>
      </c>
      <c r="K6" s="227" t="s">
        <v>23</v>
      </c>
      <c r="L6" s="228" t="s">
        <v>153</v>
      </c>
      <c r="M6" s="227" t="s">
        <v>0</v>
      </c>
      <c r="N6" s="227" t="s">
        <v>23</v>
      </c>
      <c r="O6" s="228" t="s">
        <v>153</v>
      </c>
      <c r="P6" s="227" t="s">
        <v>0</v>
      </c>
      <c r="Q6" s="227" t="s">
        <v>23</v>
      </c>
      <c r="R6" s="228" t="s">
        <v>153</v>
      </c>
      <c r="S6" s="227" t="s">
        <v>0</v>
      </c>
      <c r="T6" s="227" t="s">
        <v>23</v>
      </c>
      <c r="U6" s="228" t="s">
        <v>153</v>
      </c>
      <c r="V6" s="227" t="s">
        <v>0</v>
      </c>
      <c r="W6" s="227" t="s">
        <v>23</v>
      </c>
      <c r="X6" s="228" t="s">
        <v>153</v>
      </c>
      <c r="Y6" s="227" t="s">
        <v>0</v>
      </c>
      <c r="Z6" s="343"/>
      <c r="AA6" s="149"/>
    </row>
    <row r="7" spans="1:32" s="35" customFormat="1" ht="12" customHeight="1">
      <c r="A7" s="222" t="s">
        <v>0</v>
      </c>
      <c r="B7" s="426">
        <v>829214.29319999996</v>
      </c>
      <c r="C7" s="426">
        <v>461248.6851</v>
      </c>
      <c r="D7" s="426">
        <v>1290462.9783000001</v>
      </c>
      <c r="E7" s="426">
        <v>4988672.3787000002</v>
      </c>
      <c r="F7" s="426">
        <v>2663593.9726999998</v>
      </c>
      <c r="G7" s="426">
        <v>7652266.3514</v>
      </c>
      <c r="H7" s="426">
        <v>746836.50819999992</v>
      </c>
      <c r="I7" s="426">
        <v>470514.21510000003</v>
      </c>
      <c r="J7" s="426">
        <v>1217350.7231000001</v>
      </c>
      <c r="K7" s="426">
        <v>4498073.2894000001</v>
      </c>
      <c r="L7" s="426">
        <v>2722029.2778999996</v>
      </c>
      <c r="M7" s="426">
        <v>7220102.5673999991</v>
      </c>
      <c r="N7" s="426">
        <v>681406.07790000003</v>
      </c>
      <c r="O7" s="426">
        <v>494741.5159</v>
      </c>
      <c r="P7" s="426">
        <v>1176147.5939</v>
      </c>
      <c r="Q7" s="426">
        <v>4189268.0384999998</v>
      </c>
      <c r="R7" s="426">
        <v>2871652.9382000002</v>
      </c>
      <c r="S7" s="426">
        <v>7060920.9767000005</v>
      </c>
      <c r="T7" s="588">
        <v>-8.7610112228843906E-2</v>
      </c>
      <c r="U7" s="588">
        <v>5.1491113387192471E-2</v>
      </c>
      <c r="V7" s="588">
        <v>-3.3846555818421629E-2</v>
      </c>
      <c r="W7" s="588">
        <v>-6.8652783321187724E-2</v>
      </c>
      <c r="X7" s="588">
        <v>5.4967689552344837E-2</v>
      </c>
      <c r="Y7" s="588">
        <v>-2.2046998531396331E-2</v>
      </c>
      <c r="Z7" s="107"/>
      <c r="AA7" s="107"/>
      <c r="AB7" s="107"/>
      <c r="AC7" s="107"/>
      <c r="AD7" s="107"/>
      <c r="AE7" s="107"/>
    </row>
    <row r="8" spans="1:32" s="35" customFormat="1" ht="12" customHeight="1">
      <c r="A8" s="223" t="s">
        <v>134</v>
      </c>
      <c r="B8" s="427">
        <v>337942.83120000002</v>
      </c>
      <c r="C8" s="427">
        <v>218866.1961</v>
      </c>
      <c r="D8" s="427">
        <v>556809.02729999996</v>
      </c>
      <c r="E8" s="427">
        <v>1909028.6357</v>
      </c>
      <c r="F8" s="427">
        <v>1234670.1725999999</v>
      </c>
      <c r="G8" s="427">
        <v>3143698.8083000001</v>
      </c>
      <c r="H8" s="427">
        <v>252894.93410000001</v>
      </c>
      <c r="I8" s="427">
        <v>158958.5545</v>
      </c>
      <c r="J8" s="427">
        <v>411853.48859999998</v>
      </c>
      <c r="K8" s="427">
        <v>1595924.3705</v>
      </c>
      <c r="L8" s="427">
        <v>1048368.1807</v>
      </c>
      <c r="M8" s="427">
        <v>2644292.5512000001</v>
      </c>
      <c r="N8" s="427">
        <v>226950.92379999999</v>
      </c>
      <c r="O8" s="427">
        <v>156933.079</v>
      </c>
      <c r="P8" s="427">
        <v>383884.00280000002</v>
      </c>
      <c r="Q8" s="427">
        <v>1468868.8698</v>
      </c>
      <c r="R8" s="427">
        <v>1101014.764</v>
      </c>
      <c r="S8" s="427">
        <v>2569883.6338999998</v>
      </c>
      <c r="T8" s="589">
        <v>-0.10258809806661139</v>
      </c>
      <c r="U8" s="589">
        <v>-1.2742161039216045E-2</v>
      </c>
      <c r="V8" s="589">
        <v>-6.791125138960391E-2</v>
      </c>
      <c r="W8" s="589">
        <v>-7.9612482300896084E-2</v>
      </c>
      <c r="X8" s="589">
        <v>5.0217647072088346E-2</v>
      </c>
      <c r="Y8" s="589">
        <v>-2.8139442160525312E-2</v>
      </c>
      <c r="Z8" s="107"/>
      <c r="AA8" s="107"/>
      <c r="AB8" s="107"/>
      <c r="AC8" s="107"/>
      <c r="AD8" s="107"/>
      <c r="AE8" s="107"/>
    </row>
    <row r="9" spans="1:32" s="35" customFormat="1" ht="12" customHeight="1">
      <c r="A9" s="223" t="s">
        <v>135</v>
      </c>
      <c r="B9" s="427">
        <v>104379.0536</v>
      </c>
      <c r="C9" s="427">
        <v>104103.5364</v>
      </c>
      <c r="D9" s="427">
        <v>208482.59</v>
      </c>
      <c r="E9" s="427">
        <v>618501.91720000003</v>
      </c>
      <c r="F9" s="427">
        <v>567780.21979999996</v>
      </c>
      <c r="G9" s="427">
        <v>1186282.1370000001</v>
      </c>
      <c r="H9" s="427">
        <v>96442.653000000006</v>
      </c>
      <c r="I9" s="427">
        <v>128568.0197</v>
      </c>
      <c r="J9" s="427">
        <v>225010.67259999999</v>
      </c>
      <c r="K9" s="427">
        <v>540112.75320000004</v>
      </c>
      <c r="L9" s="427">
        <v>650060.76370000001</v>
      </c>
      <c r="M9" s="427">
        <v>1190173.5168999999</v>
      </c>
      <c r="N9" s="427">
        <v>88236.660699999993</v>
      </c>
      <c r="O9" s="427">
        <v>129804.836</v>
      </c>
      <c r="P9" s="427">
        <v>218041.49669999999</v>
      </c>
      <c r="Q9" s="427">
        <v>505226.68670000002</v>
      </c>
      <c r="R9" s="427">
        <v>650272.4253</v>
      </c>
      <c r="S9" s="427">
        <v>1155499.1118999999</v>
      </c>
      <c r="T9" s="589">
        <v>-8.5086754094166328E-2</v>
      </c>
      <c r="U9" s="589">
        <v>9.6199373910088402E-3</v>
      </c>
      <c r="V9" s="589">
        <v>-3.0972645961505393E-2</v>
      </c>
      <c r="W9" s="589">
        <v>-6.4590340245274575E-2</v>
      </c>
      <c r="X9" s="589">
        <v>3.2560279256859287E-4</v>
      </c>
      <c r="Y9" s="589">
        <v>-2.9133907373703916E-2</v>
      </c>
      <c r="Z9" s="107"/>
      <c r="AA9" s="107"/>
      <c r="AB9" s="107"/>
      <c r="AC9" s="107"/>
      <c r="AD9" s="107"/>
      <c r="AE9" s="107"/>
    </row>
    <row r="10" spans="1:32" s="35" customFormat="1" ht="12" customHeight="1">
      <c r="A10" s="223" t="s">
        <v>136</v>
      </c>
      <c r="B10" s="427">
        <v>6320.558</v>
      </c>
      <c r="C10" s="427">
        <v>8448.5400000000009</v>
      </c>
      <c r="D10" s="427">
        <v>14769.098</v>
      </c>
      <c r="E10" s="427">
        <v>19586.648300000001</v>
      </c>
      <c r="F10" s="427">
        <v>20064.273399999998</v>
      </c>
      <c r="G10" s="427">
        <v>39650.921699999999</v>
      </c>
      <c r="H10" s="427">
        <v>9603.3014000000003</v>
      </c>
      <c r="I10" s="427">
        <v>14396.557199999999</v>
      </c>
      <c r="J10" s="427">
        <v>23999.858499999998</v>
      </c>
      <c r="K10" s="427">
        <v>24136.894899999999</v>
      </c>
      <c r="L10" s="427">
        <v>36208.128299999997</v>
      </c>
      <c r="M10" s="427">
        <v>60345.023200000003</v>
      </c>
      <c r="N10" s="427">
        <v>6474.8326999999999</v>
      </c>
      <c r="O10" s="427">
        <v>19549.441699999999</v>
      </c>
      <c r="P10" s="427">
        <v>26024.274399999998</v>
      </c>
      <c r="Q10" s="427">
        <v>17462.597600000001</v>
      </c>
      <c r="R10" s="427">
        <v>48866.334999999999</v>
      </c>
      <c r="S10" s="427">
        <v>66328.932700000005</v>
      </c>
      <c r="T10" s="589">
        <v>-0.32577012526129817</v>
      </c>
      <c r="U10" s="589">
        <v>0.3579247752372352</v>
      </c>
      <c r="V10" s="589">
        <v>8.4351159820379773E-2</v>
      </c>
      <c r="W10" s="589">
        <v>-0.27651847214199859</v>
      </c>
      <c r="X10" s="589">
        <v>0.34959572047252174</v>
      </c>
      <c r="Y10" s="589">
        <v>9.9161607414876285E-2</v>
      </c>
      <c r="Z10" s="107"/>
      <c r="AA10" s="107"/>
      <c r="AB10" s="107"/>
      <c r="AC10" s="107"/>
      <c r="AD10" s="107"/>
      <c r="AE10" s="107"/>
    </row>
    <row r="11" spans="1:32" s="35" customFormat="1" ht="12" customHeight="1">
      <c r="A11" s="223" t="s">
        <v>137</v>
      </c>
      <c r="B11" s="427">
        <v>7045.7597999999998</v>
      </c>
      <c r="C11" s="427">
        <v>8062.4705000000004</v>
      </c>
      <c r="D11" s="427">
        <v>15108.230299999999</v>
      </c>
      <c r="E11" s="427">
        <v>21390.533500000001</v>
      </c>
      <c r="F11" s="427">
        <v>21956.883900000001</v>
      </c>
      <c r="G11" s="427">
        <v>43347.417399999998</v>
      </c>
      <c r="H11" s="427">
        <v>8190.4265999999998</v>
      </c>
      <c r="I11" s="427">
        <v>14726.0203</v>
      </c>
      <c r="J11" s="427">
        <v>22916.446899999999</v>
      </c>
      <c r="K11" s="427">
        <v>21458.67</v>
      </c>
      <c r="L11" s="427">
        <v>32409.5861</v>
      </c>
      <c r="M11" s="427">
        <v>53868.256099999999</v>
      </c>
      <c r="N11" s="427">
        <v>5146.5771999999997</v>
      </c>
      <c r="O11" s="427">
        <v>17128.791799999999</v>
      </c>
      <c r="P11" s="427">
        <v>22275.368999999999</v>
      </c>
      <c r="Q11" s="427">
        <v>14342.9025</v>
      </c>
      <c r="R11" s="427">
        <v>43587.577799999999</v>
      </c>
      <c r="S11" s="427">
        <v>57930.480300000003</v>
      </c>
      <c r="T11" s="589">
        <v>-0.37163502570183587</v>
      </c>
      <c r="U11" s="589">
        <v>0.1631650270100469</v>
      </c>
      <c r="V11" s="589">
        <v>-2.7974576634740015E-2</v>
      </c>
      <c r="W11" s="589">
        <v>-0.3316033798926028</v>
      </c>
      <c r="X11" s="589">
        <v>0.34489769988145569</v>
      </c>
      <c r="Y11" s="589">
        <v>7.5410352851574949E-2</v>
      </c>
      <c r="Z11" s="107"/>
      <c r="AA11" s="107"/>
      <c r="AB11" s="107"/>
      <c r="AC11" s="107"/>
      <c r="AD11" s="107"/>
      <c r="AE11" s="107"/>
    </row>
    <row r="12" spans="1:32" s="35" customFormat="1" ht="12" customHeight="1">
      <c r="A12" s="223" t="s">
        <v>138</v>
      </c>
      <c r="B12" s="427">
        <v>265426.30089999997</v>
      </c>
      <c r="C12" s="427">
        <v>71499.631899999993</v>
      </c>
      <c r="D12" s="427">
        <v>336925.93290000001</v>
      </c>
      <c r="E12" s="427">
        <v>1768468.2519</v>
      </c>
      <c r="F12" s="427">
        <v>553647.32369999995</v>
      </c>
      <c r="G12" s="427">
        <v>2322115.5756000001</v>
      </c>
      <c r="H12" s="427">
        <v>254118.7341</v>
      </c>
      <c r="I12" s="427">
        <v>76787.254400000005</v>
      </c>
      <c r="J12" s="427">
        <v>330905.98849999998</v>
      </c>
      <c r="K12" s="427">
        <v>1683726.7801999999</v>
      </c>
      <c r="L12" s="427">
        <v>574375.93640000001</v>
      </c>
      <c r="M12" s="427">
        <v>2258102.7165999999</v>
      </c>
      <c r="N12" s="427">
        <v>242396.64730000001</v>
      </c>
      <c r="O12" s="427">
        <v>80821.1394</v>
      </c>
      <c r="P12" s="427">
        <v>323217.7867</v>
      </c>
      <c r="Q12" s="427">
        <v>1595218.6576</v>
      </c>
      <c r="R12" s="427">
        <v>598375.52439999999</v>
      </c>
      <c r="S12" s="427">
        <v>2193594.182</v>
      </c>
      <c r="T12" s="589">
        <v>-4.6128384991037899E-2</v>
      </c>
      <c r="U12" s="589">
        <v>5.2533262603539507E-2</v>
      </c>
      <c r="V12" s="589">
        <v>-2.3233794694531438E-2</v>
      </c>
      <c r="W12" s="589">
        <v>-5.2566796252707063E-2</v>
      </c>
      <c r="X12" s="589">
        <v>4.1783763000973778E-2</v>
      </c>
      <c r="Y12" s="589">
        <v>-2.8567582035032346E-2</v>
      </c>
      <c r="Z12" s="107"/>
      <c r="AA12" s="107"/>
      <c r="AB12" s="107"/>
      <c r="AC12" s="107"/>
      <c r="AD12" s="107"/>
      <c r="AE12" s="107"/>
      <c r="AF12" s="107"/>
    </row>
    <row r="13" spans="1:32" s="35" customFormat="1" ht="12" customHeight="1">
      <c r="A13" s="223" t="s">
        <v>139</v>
      </c>
      <c r="B13" s="427">
        <v>45867.140299999999</v>
      </c>
      <c r="C13" s="427">
        <v>31279.613399999998</v>
      </c>
      <c r="D13" s="427">
        <v>77146.753700000001</v>
      </c>
      <c r="E13" s="427">
        <v>244702.55619999999</v>
      </c>
      <c r="F13" s="427">
        <v>144400.37640000001</v>
      </c>
      <c r="G13" s="427">
        <v>389102.9326</v>
      </c>
      <c r="H13" s="427">
        <v>59617.709600000002</v>
      </c>
      <c r="I13" s="427">
        <v>44644.205900000001</v>
      </c>
      <c r="J13" s="427">
        <v>104261.9155</v>
      </c>
      <c r="K13" s="427">
        <v>251368.32380000001</v>
      </c>
      <c r="L13" s="427">
        <v>196684.53760000001</v>
      </c>
      <c r="M13" s="427">
        <v>448052.8615</v>
      </c>
      <c r="N13" s="427">
        <v>55958.785600000003</v>
      </c>
      <c r="O13" s="427">
        <v>62515.875699999997</v>
      </c>
      <c r="P13" s="427">
        <v>118474.66130000001</v>
      </c>
      <c r="Q13" s="427">
        <v>261158.9278</v>
      </c>
      <c r="R13" s="427">
        <v>277246.3444</v>
      </c>
      <c r="S13" s="427">
        <v>538405.27220000001</v>
      </c>
      <c r="T13" s="589">
        <v>-6.1373105819549953E-2</v>
      </c>
      <c r="U13" s="589">
        <v>0.40031330919025254</v>
      </c>
      <c r="V13" s="589">
        <v>0.13631771229063985</v>
      </c>
      <c r="W13" s="589">
        <v>3.8949235337185278E-2</v>
      </c>
      <c r="X13" s="589">
        <v>0.40959908584089932</v>
      </c>
      <c r="Y13" s="589">
        <v>0.20165569392307076</v>
      </c>
      <c r="Z13" s="107"/>
      <c r="AA13" s="107"/>
      <c r="AB13" s="107"/>
      <c r="AC13" s="107"/>
      <c r="AD13" s="107"/>
      <c r="AE13" s="107"/>
      <c r="AF13" s="107"/>
    </row>
    <row r="14" spans="1:32" s="35" customFormat="1" ht="12" customHeight="1">
      <c r="A14" s="344" t="s">
        <v>140</v>
      </c>
      <c r="B14" s="531">
        <v>62232.649400000002</v>
      </c>
      <c r="C14" s="531">
        <v>18988.696800000002</v>
      </c>
      <c r="D14" s="531">
        <v>81221.3462</v>
      </c>
      <c r="E14" s="531">
        <v>406993.83590000001</v>
      </c>
      <c r="F14" s="531">
        <v>121074.72289999999</v>
      </c>
      <c r="G14" s="531">
        <v>528068.5588</v>
      </c>
      <c r="H14" s="531">
        <v>65968.749400000001</v>
      </c>
      <c r="I14" s="531">
        <v>32433.6031</v>
      </c>
      <c r="J14" s="531">
        <v>98402.352499999994</v>
      </c>
      <c r="K14" s="531">
        <v>381345.49680000002</v>
      </c>
      <c r="L14" s="531">
        <v>183922.14509999999</v>
      </c>
      <c r="M14" s="531">
        <v>565267.64190000005</v>
      </c>
      <c r="N14" s="531">
        <v>56241.650600000001</v>
      </c>
      <c r="O14" s="531">
        <v>27988.352299999999</v>
      </c>
      <c r="P14" s="531">
        <v>84230.002900000007</v>
      </c>
      <c r="Q14" s="531">
        <v>326989.39659999998</v>
      </c>
      <c r="R14" s="531">
        <v>152289.96729999999</v>
      </c>
      <c r="S14" s="531">
        <v>479279.36379999999</v>
      </c>
      <c r="T14" s="590">
        <v>-0.14745010157794503</v>
      </c>
      <c r="U14" s="590">
        <v>-0.13705695251601577</v>
      </c>
      <c r="V14" s="590">
        <v>-0.14402449982077398</v>
      </c>
      <c r="W14" s="590">
        <v>-0.14253767425109409</v>
      </c>
      <c r="X14" s="590">
        <v>-0.17198678159610051</v>
      </c>
      <c r="Y14" s="590">
        <v>-0.15211958323135716</v>
      </c>
      <c r="Z14" s="107"/>
      <c r="AA14" s="107"/>
      <c r="AB14" s="107"/>
      <c r="AC14" s="107"/>
      <c r="AD14" s="107"/>
      <c r="AE14" s="107"/>
      <c r="AF14" s="107"/>
    </row>
    <row r="15" spans="1:32" s="35" customFormat="1" ht="12" customHeight="1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107"/>
      <c r="AA15" s="107"/>
      <c r="AB15" s="107"/>
      <c r="AC15" s="107"/>
      <c r="AD15" s="107"/>
      <c r="AE15" s="107"/>
      <c r="AF15" s="107"/>
    </row>
    <row r="16" spans="1:32" s="35" customFormat="1" ht="12" customHeight="1">
      <c r="A16" s="33"/>
      <c r="B16" s="730" t="s">
        <v>151</v>
      </c>
      <c r="C16" s="731"/>
      <c r="D16" s="731"/>
      <c r="E16" s="731"/>
      <c r="F16" s="731"/>
      <c r="G16" s="731"/>
      <c r="H16" s="731"/>
      <c r="I16" s="731"/>
      <c r="J16" s="731"/>
      <c r="K16" s="731"/>
      <c r="L16" s="731"/>
      <c r="M16" s="731"/>
      <c r="N16" s="731"/>
      <c r="O16" s="731"/>
      <c r="P16" s="731"/>
      <c r="Q16" s="731"/>
      <c r="R16" s="731"/>
      <c r="S16" s="731"/>
      <c r="T16" s="731"/>
      <c r="U16" s="731"/>
      <c r="V16" s="731"/>
      <c r="W16" s="731"/>
      <c r="X16" s="731"/>
      <c r="Y16" s="732"/>
      <c r="Z16" s="107"/>
      <c r="AA16" s="107"/>
      <c r="AB16" s="107"/>
      <c r="AC16" s="107"/>
      <c r="AD16" s="107"/>
      <c r="AE16" s="107"/>
      <c r="AF16" s="107"/>
    </row>
    <row r="17" spans="1:44" s="35" customFormat="1" ht="12" customHeight="1">
      <c r="A17" s="33"/>
      <c r="B17" s="727">
        <v>2022</v>
      </c>
      <c r="C17" s="728"/>
      <c r="D17" s="728"/>
      <c r="E17" s="728"/>
      <c r="F17" s="728"/>
      <c r="G17" s="729"/>
      <c r="H17" s="733">
        <v>2023</v>
      </c>
      <c r="I17" s="733"/>
      <c r="J17" s="733"/>
      <c r="K17" s="733"/>
      <c r="L17" s="733"/>
      <c r="M17" s="733"/>
      <c r="N17" s="733">
        <v>2024</v>
      </c>
      <c r="O17" s="733"/>
      <c r="P17" s="733"/>
      <c r="Q17" s="733"/>
      <c r="R17" s="733"/>
      <c r="S17" s="733"/>
      <c r="T17" s="734" t="s">
        <v>366</v>
      </c>
      <c r="U17" s="734"/>
      <c r="V17" s="734"/>
      <c r="W17" s="734"/>
      <c r="X17" s="734"/>
      <c r="Y17" s="734"/>
      <c r="Z17" s="107"/>
      <c r="AA17" s="107"/>
      <c r="AB17" s="107"/>
      <c r="AC17" s="107"/>
      <c r="AD17" s="107"/>
      <c r="AE17" s="107"/>
      <c r="AF17" s="107"/>
    </row>
    <row r="18" spans="1:44" s="35" customFormat="1" ht="12" customHeight="1">
      <c r="A18" s="39"/>
      <c r="B18" s="229" t="s">
        <v>277</v>
      </c>
      <c r="C18" s="230"/>
      <c r="D18" s="230"/>
      <c r="E18" s="230"/>
      <c r="F18" s="230"/>
      <c r="G18" s="177"/>
      <c r="H18" s="229" t="s">
        <v>277</v>
      </c>
      <c r="I18" s="230"/>
      <c r="J18" s="230"/>
      <c r="K18" s="230"/>
      <c r="L18" s="230"/>
      <c r="M18" s="177"/>
      <c r="N18" s="229" t="s">
        <v>161</v>
      </c>
      <c r="O18" s="230"/>
      <c r="P18" s="230"/>
      <c r="Q18" s="230"/>
      <c r="R18" s="230"/>
      <c r="S18" s="177"/>
      <c r="T18" s="229" t="s">
        <v>277</v>
      </c>
      <c r="U18" s="230"/>
      <c r="V18" s="230"/>
      <c r="W18" s="230"/>
      <c r="X18" s="230"/>
      <c r="Y18" s="177"/>
      <c r="Z18" s="107"/>
      <c r="AA18" s="107"/>
      <c r="AB18" s="107"/>
      <c r="AC18" s="107"/>
      <c r="AD18" s="107"/>
      <c r="AE18" s="107"/>
      <c r="AF18" s="107"/>
    </row>
    <row r="19" spans="1:44" s="35" customFormat="1" ht="12" customHeight="1">
      <c r="A19" s="33"/>
      <c r="B19" s="352" t="s">
        <v>158</v>
      </c>
      <c r="C19" s="225"/>
      <c r="D19" s="353"/>
      <c r="E19" s="352" t="s">
        <v>32</v>
      </c>
      <c r="F19" s="225"/>
      <c r="G19" s="353"/>
      <c r="H19" s="735" t="s">
        <v>158</v>
      </c>
      <c r="I19" s="736"/>
      <c r="J19" s="737"/>
      <c r="K19" s="735" t="s">
        <v>32</v>
      </c>
      <c r="L19" s="736"/>
      <c r="M19" s="737"/>
      <c r="N19" s="735" t="s">
        <v>158</v>
      </c>
      <c r="O19" s="736"/>
      <c r="P19" s="737"/>
      <c r="Q19" s="735" t="s">
        <v>32</v>
      </c>
      <c r="R19" s="736"/>
      <c r="S19" s="737"/>
      <c r="T19" s="735" t="s">
        <v>158</v>
      </c>
      <c r="U19" s="736"/>
      <c r="V19" s="737"/>
      <c r="W19" s="735" t="s">
        <v>32</v>
      </c>
      <c r="X19" s="736"/>
      <c r="Y19" s="737"/>
      <c r="Z19" s="107"/>
      <c r="AA19" s="107"/>
      <c r="AB19" s="107"/>
      <c r="AC19" s="107"/>
      <c r="AD19" s="107"/>
      <c r="AE19" s="107"/>
      <c r="AF19" s="107"/>
    </row>
    <row r="20" spans="1:44" s="35" customFormat="1" ht="12" customHeight="1">
      <c r="A20" s="221" t="s">
        <v>73</v>
      </c>
      <c r="B20" s="227" t="s">
        <v>23</v>
      </c>
      <c r="C20" s="228" t="s">
        <v>153</v>
      </c>
      <c r="D20" s="227" t="s">
        <v>0</v>
      </c>
      <c r="E20" s="227" t="s">
        <v>23</v>
      </c>
      <c r="F20" s="228" t="s">
        <v>153</v>
      </c>
      <c r="G20" s="227" t="s">
        <v>0</v>
      </c>
      <c r="H20" s="227" t="s">
        <v>23</v>
      </c>
      <c r="I20" s="228" t="s">
        <v>153</v>
      </c>
      <c r="J20" s="227" t="s">
        <v>0</v>
      </c>
      <c r="K20" s="227" t="s">
        <v>23</v>
      </c>
      <c r="L20" s="228" t="s">
        <v>153</v>
      </c>
      <c r="M20" s="227" t="s">
        <v>0</v>
      </c>
      <c r="N20" s="227" t="s">
        <v>23</v>
      </c>
      <c r="O20" s="228" t="s">
        <v>153</v>
      </c>
      <c r="P20" s="227" t="s">
        <v>0</v>
      </c>
      <c r="Q20" s="227" t="s">
        <v>23</v>
      </c>
      <c r="R20" s="228" t="s">
        <v>153</v>
      </c>
      <c r="S20" s="227" t="s">
        <v>0</v>
      </c>
      <c r="T20" s="227" t="s">
        <v>23</v>
      </c>
      <c r="U20" s="228" t="s">
        <v>153</v>
      </c>
      <c r="V20" s="227" t="s">
        <v>0</v>
      </c>
      <c r="W20" s="227" t="s">
        <v>23</v>
      </c>
      <c r="X20" s="228" t="s">
        <v>153</v>
      </c>
      <c r="Y20" s="227" t="s">
        <v>0</v>
      </c>
      <c r="Z20" s="343"/>
      <c r="AA20" s="107"/>
      <c r="AB20" s="107"/>
      <c r="AC20" s="107"/>
      <c r="AD20" s="107"/>
      <c r="AE20" s="107"/>
    </row>
    <row r="21" spans="1:44" s="35" customFormat="1" ht="12" customHeight="1">
      <c r="A21" s="222" t="s">
        <v>0</v>
      </c>
      <c r="B21" s="345">
        <v>1.9880999999999999E-2</v>
      </c>
      <c r="C21" s="345">
        <v>3.3343999999999999E-2</v>
      </c>
      <c r="D21" s="345">
        <v>2.0688000000000002E-2</v>
      </c>
      <c r="E21" s="345">
        <v>1.4581999999999999E-2</v>
      </c>
      <c r="F21" s="345">
        <v>2.1259E-2</v>
      </c>
      <c r="G21" s="345">
        <v>1.3592E-2</v>
      </c>
      <c r="H21" s="549">
        <v>1.3827000000000001E-2</v>
      </c>
      <c r="I21" s="549">
        <v>2.1871000000000002E-2</v>
      </c>
      <c r="J21" s="549">
        <v>1.3237000000000001E-2</v>
      </c>
      <c r="K21" s="549">
        <v>1.2775E-2</v>
      </c>
      <c r="L21" s="549">
        <v>1.7704999999999999E-2</v>
      </c>
      <c r="M21" s="549">
        <v>1.1364000000000001E-2</v>
      </c>
      <c r="N21" s="604">
        <v>1.7791999999999999E-2</v>
      </c>
      <c r="O21" s="604">
        <v>2.2737E-2</v>
      </c>
      <c r="P21" s="605">
        <v>1.5963000000000001E-2</v>
      </c>
      <c r="Q21" s="604">
        <v>1.7042999999999999E-2</v>
      </c>
      <c r="R21" s="604">
        <v>2.0627E-2</v>
      </c>
      <c r="S21" s="606">
        <v>1.4456999999999999E-2</v>
      </c>
      <c r="T21" s="604">
        <v>1.8349259999999999E-2</v>
      </c>
      <c r="U21" s="604">
        <v>2.2480420000000001E-2</v>
      </c>
      <c r="V21" s="604">
        <v>1.692275E-2</v>
      </c>
      <c r="W21" s="604">
        <v>1.7219709999999999E-2</v>
      </c>
      <c r="X21" s="604">
        <v>2.6819539999999999E-2</v>
      </c>
      <c r="Y21" s="606">
        <v>1.49439E-2</v>
      </c>
      <c r="Z21" s="107"/>
      <c r="AA21" s="107"/>
      <c r="AB21" s="107"/>
      <c r="AC21" s="107"/>
      <c r="AD21" s="107"/>
      <c r="AE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</row>
    <row r="22" spans="1:44" s="35" customFormat="1" ht="12" customHeight="1">
      <c r="A22" s="223" t="s">
        <v>134</v>
      </c>
      <c r="B22" s="346">
        <v>4.0131E-2</v>
      </c>
      <c r="C22" s="346">
        <v>6.2192999999999998E-2</v>
      </c>
      <c r="D22" s="346">
        <v>4.1626000000000003E-2</v>
      </c>
      <c r="E22" s="346">
        <v>2.7130000000000001E-2</v>
      </c>
      <c r="F22" s="346">
        <v>3.7678999999999997E-2</v>
      </c>
      <c r="G22" s="346">
        <v>2.5454000000000001E-2</v>
      </c>
      <c r="H22" s="550">
        <v>2.5052000000000001E-2</v>
      </c>
      <c r="I22" s="550">
        <v>3.8184000000000003E-2</v>
      </c>
      <c r="J22" s="550">
        <v>2.4039999999999999E-2</v>
      </c>
      <c r="K22" s="550">
        <v>2.4067000000000002E-2</v>
      </c>
      <c r="L22" s="550">
        <v>3.1664999999999999E-2</v>
      </c>
      <c r="M22" s="550">
        <v>2.1548999999999999E-2</v>
      </c>
      <c r="N22" s="607">
        <v>3.6646999999999999E-2</v>
      </c>
      <c r="O22" s="607">
        <v>5.2361999999999999E-2</v>
      </c>
      <c r="P22" s="607">
        <v>3.5770999999999997E-2</v>
      </c>
      <c r="Q22" s="607">
        <v>3.4160000000000003E-2</v>
      </c>
      <c r="R22" s="607">
        <v>4.3692000000000002E-2</v>
      </c>
      <c r="S22" s="608">
        <v>2.9919999999999999E-2</v>
      </c>
      <c r="T22" s="607">
        <v>3.8106939999999999E-2</v>
      </c>
      <c r="U22" s="607">
        <v>4.586776E-2</v>
      </c>
      <c r="V22" s="607">
        <v>3.681802E-2</v>
      </c>
      <c r="W22" s="607">
        <v>3.491938E-2</v>
      </c>
      <c r="X22" s="607">
        <v>5.4291730000000003E-2</v>
      </c>
      <c r="Y22" s="608">
        <v>3.1020180000000001E-2</v>
      </c>
      <c r="Z22" s="107"/>
      <c r="AA22" s="107"/>
      <c r="AB22" s="107"/>
      <c r="AC22" s="107"/>
      <c r="AD22" s="107"/>
      <c r="AE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</row>
    <row r="23" spans="1:44" s="35" customFormat="1" ht="12" customHeight="1">
      <c r="A23" s="223" t="s">
        <v>135</v>
      </c>
      <c r="B23" s="346">
        <v>4.3291000000000003E-2</v>
      </c>
      <c r="C23" s="346">
        <v>5.672E-2</v>
      </c>
      <c r="D23" s="346">
        <v>3.8630999999999999E-2</v>
      </c>
      <c r="E23" s="346">
        <v>3.4268E-2</v>
      </c>
      <c r="F23" s="346">
        <v>4.1651000000000001E-2</v>
      </c>
      <c r="G23" s="346">
        <v>2.7345999999999999E-2</v>
      </c>
      <c r="H23" s="550">
        <v>3.9591000000000001E-2</v>
      </c>
      <c r="I23" s="550">
        <v>5.6550000000000003E-2</v>
      </c>
      <c r="J23" s="550">
        <v>3.9494000000000001E-2</v>
      </c>
      <c r="K23" s="550">
        <v>3.0821999999999999E-2</v>
      </c>
      <c r="L23" s="550">
        <v>4.0708000000000001E-2</v>
      </c>
      <c r="M23" s="550">
        <v>2.6464999999999999E-2</v>
      </c>
      <c r="N23" s="607">
        <v>2.8268999999999999E-2</v>
      </c>
      <c r="O23" s="607">
        <v>4.4839999999999998E-2</v>
      </c>
      <c r="P23" s="607">
        <v>2.9706E-2</v>
      </c>
      <c r="Q23" s="607">
        <v>2.5264000000000002E-2</v>
      </c>
      <c r="R23" s="607">
        <v>3.3632000000000002E-2</v>
      </c>
      <c r="S23" s="608">
        <v>2.0908E-2</v>
      </c>
      <c r="T23" s="607">
        <v>4.0627719999999999E-2</v>
      </c>
      <c r="U23" s="607">
        <v>4.198027E-2</v>
      </c>
      <c r="V23" s="607">
        <v>3.8667859999999998E-2</v>
      </c>
      <c r="W23" s="607">
        <v>3.1966340000000003E-2</v>
      </c>
      <c r="X23" s="607">
        <v>5.1158740000000001E-2</v>
      </c>
      <c r="Y23" s="608">
        <v>2.6746559999999999E-2</v>
      </c>
      <c r="Z23" s="107"/>
      <c r="AA23" s="107"/>
      <c r="AB23" s="107"/>
      <c r="AC23" s="107"/>
      <c r="AD23" s="107"/>
      <c r="AE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</row>
    <row r="24" spans="1:44" s="35" customFormat="1" ht="12" customHeight="1">
      <c r="A24" s="223" t="s">
        <v>136</v>
      </c>
      <c r="B24" s="346">
        <v>4.5619E-2</v>
      </c>
      <c r="C24" s="346">
        <v>5.9296000000000001E-2</v>
      </c>
      <c r="D24" s="346">
        <v>5.0923000000000003E-2</v>
      </c>
      <c r="E24" s="346">
        <v>3.8424E-2</v>
      </c>
      <c r="F24" s="346">
        <v>4.8342000000000003E-2</v>
      </c>
      <c r="G24" s="346">
        <v>4.0927999999999999E-2</v>
      </c>
      <c r="H24" s="550">
        <v>2.6554000000000001E-2</v>
      </c>
      <c r="I24" s="550">
        <v>3.39E-2</v>
      </c>
      <c r="J24" s="550">
        <v>3.0186000000000001E-2</v>
      </c>
      <c r="K24" s="550">
        <v>2.2395000000000002E-2</v>
      </c>
      <c r="L24" s="550">
        <v>2.7432000000000002E-2</v>
      </c>
      <c r="M24" s="550">
        <v>2.4486000000000001E-2</v>
      </c>
      <c r="N24" s="607">
        <v>2.2017999999999999E-2</v>
      </c>
      <c r="O24" s="607">
        <v>2.9014000000000002E-2</v>
      </c>
      <c r="P24" s="607">
        <v>2.5218999999999998E-2</v>
      </c>
      <c r="Q24" s="607">
        <v>1.8981999999999999E-2</v>
      </c>
      <c r="R24" s="607">
        <v>2.3931000000000001E-2</v>
      </c>
      <c r="S24" s="608">
        <v>2.0199000000000002E-2</v>
      </c>
      <c r="T24" s="607">
        <v>3.012809E-2</v>
      </c>
      <c r="U24" s="607">
        <v>3.1682160000000001E-2</v>
      </c>
      <c r="V24" s="607">
        <v>3.1553400000000002E-2</v>
      </c>
      <c r="W24" s="607">
        <v>2.6084980000000001E-2</v>
      </c>
      <c r="X24" s="607">
        <v>3.2772200000000001E-2</v>
      </c>
      <c r="Y24" s="608">
        <v>2.7665209999999999E-2</v>
      </c>
      <c r="Z24" s="107"/>
      <c r="AA24" s="107"/>
      <c r="AB24" s="107"/>
      <c r="AC24" s="107"/>
      <c r="AD24" s="107"/>
      <c r="AE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</row>
    <row r="25" spans="1:44" s="35" customFormat="1" ht="12" customHeight="1">
      <c r="A25" s="223" t="s">
        <v>137</v>
      </c>
      <c r="B25" s="346">
        <v>4.7581999999999999E-2</v>
      </c>
      <c r="C25" s="346">
        <v>5.7154000000000003E-2</v>
      </c>
      <c r="D25" s="346">
        <v>5.1075000000000002E-2</v>
      </c>
      <c r="E25" s="346">
        <v>4.6815000000000002E-2</v>
      </c>
      <c r="F25" s="346">
        <v>4.2203999999999998E-2</v>
      </c>
      <c r="G25" s="346">
        <v>3.7307E-2</v>
      </c>
      <c r="H25" s="550">
        <v>5.7638000000000002E-2</v>
      </c>
      <c r="I25" s="550">
        <v>5.5196000000000002E-2</v>
      </c>
      <c r="J25" s="550">
        <v>5.5022000000000001E-2</v>
      </c>
      <c r="K25" s="550">
        <v>5.4468999999999997E-2</v>
      </c>
      <c r="L25" s="550">
        <v>4.2930000000000003E-2</v>
      </c>
      <c r="M25" s="550">
        <v>4.2391999999999999E-2</v>
      </c>
      <c r="N25" s="607">
        <v>4.3368999999999998E-2</v>
      </c>
      <c r="O25" s="607">
        <v>5.4594999999999998E-2</v>
      </c>
      <c r="P25" s="607">
        <v>4.9176999999999998E-2</v>
      </c>
      <c r="Q25" s="607">
        <v>5.6009999999999997E-2</v>
      </c>
      <c r="R25" s="607">
        <v>3.9621000000000003E-2</v>
      </c>
      <c r="S25" s="608">
        <v>3.6287E-2</v>
      </c>
      <c r="T25" s="607">
        <v>8.0249039999999994E-2</v>
      </c>
      <c r="U25" s="607">
        <v>6.8197079999999993E-2</v>
      </c>
      <c r="V25" s="607">
        <v>8.6458759999999996E-2</v>
      </c>
      <c r="W25" s="607">
        <v>8.2140679999999994E-2</v>
      </c>
      <c r="X25" s="607">
        <v>6.7020099999999999E-2</v>
      </c>
      <c r="Y25" s="608">
        <v>6.4514539999999995E-2</v>
      </c>
      <c r="Z25" s="107"/>
      <c r="AA25" s="107"/>
      <c r="AB25" s="107"/>
      <c r="AC25" s="107"/>
      <c r="AD25" s="107"/>
      <c r="AE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</row>
    <row r="26" spans="1:44" s="35" customFormat="1" ht="12" customHeight="1">
      <c r="A26" s="223" t="s">
        <v>138</v>
      </c>
      <c r="B26" s="346">
        <v>2.9603999999999998E-2</v>
      </c>
      <c r="C26" s="346">
        <v>4.1634999999999998E-2</v>
      </c>
      <c r="D26" s="346">
        <v>2.7779000000000002E-2</v>
      </c>
      <c r="E26" s="346">
        <v>2.5828E-2</v>
      </c>
      <c r="F26" s="346">
        <v>3.7324000000000003E-2</v>
      </c>
      <c r="G26" s="346">
        <v>2.4249E-2</v>
      </c>
      <c r="H26" s="550">
        <v>2.7224999999999999E-2</v>
      </c>
      <c r="I26" s="550">
        <v>4.4005000000000002E-2</v>
      </c>
      <c r="J26" s="550">
        <v>2.5284999999999998E-2</v>
      </c>
      <c r="K26" s="550">
        <v>2.2744E-2</v>
      </c>
      <c r="L26" s="550">
        <v>3.6437999999999998E-2</v>
      </c>
      <c r="M26" s="550">
        <v>2.1042000000000002E-2</v>
      </c>
      <c r="N26" s="607">
        <v>3.3635999999999999E-2</v>
      </c>
      <c r="O26" s="607">
        <v>5.0243999999999997E-2</v>
      </c>
      <c r="P26" s="607">
        <v>3.1442999999999999E-2</v>
      </c>
      <c r="Q26" s="607">
        <v>3.0211999999999999E-2</v>
      </c>
      <c r="R26" s="607">
        <v>4.0805000000000001E-2</v>
      </c>
      <c r="S26" s="608">
        <v>2.7508000000000001E-2</v>
      </c>
      <c r="T26" s="607">
        <v>3.2328000000000003E-2</v>
      </c>
      <c r="U26" s="607">
        <v>4.4675470000000002E-2</v>
      </c>
      <c r="V26" s="607">
        <v>3.0821970000000001E-2</v>
      </c>
      <c r="W26" s="607">
        <v>2.9178249999999999E-2</v>
      </c>
      <c r="X26" s="607">
        <v>5.3862790000000001E-2</v>
      </c>
      <c r="Y26" s="608">
        <v>2.6650779999999999E-2</v>
      </c>
      <c r="Z26" s="107"/>
      <c r="AA26" s="107"/>
      <c r="AB26" s="107"/>
      <c r="AC26" s="107"/>
      <c r="AD26" s="107"/>
      <c r="AE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</row>
    <row r="27" spans="1:44" s="35" customFormat="1" ht="12" customHeight="1">
      <c r="A27" s="223" t="s">
        <v>139</v>
      </c>
      <c r="B27" s="346">
        <v>4.5169000000000001E-2</v>
      </c>
      <c r="C27" s="346">
        <v>8.1255999999999995E-2</v>
      </c>
      <c r="D27" s="346">
        <v>5.6620999999999998E-2</v>
      </c>
      <c r="E27" s="346">
        <v>2.4299999999999999E-2</v>
      </c>
      <c r="F27" s="346">
        <v>4.5397E-2</v>
      </c>
      <c r="G27" s="346">
        <v>2.8504999999999999E-2</v>
      </c>
      <c r="H27" s="550">
        <v>1.8881999999999999E-2</v>
      </c>
      <c r="I27" s="550">
        <v>3.1945000000000001E-2</v>
      </c>
      <c r="J27" s="550">
        <v>1.8981000000000001E-2</v>
      </c>
      <c r="K27" s="550">
        <v>1.8883E-2</v>
      </c>
      <c r="L27" s="550">
        <v>3.4511E-2</v>
      </c>
      <c r="M27" s="550">
        <v>2.1180999999999998E-2</v>
      </c>
      <c r="N27" s="607">
        <v>3.0103999999999999E-2</v>
      </c>
      <c r="O27" s="607">
        <v>3.5968E-2</v>
      </c>
      <c r="P27" s="607">
        <v>2.6616999999999998E-2</v>
      </c>
      <c r="Q27" s="607">
        <v>2.4080000000000001E-2</v>
      </c>
      <c r="R27" s="607">
        <v>3.3176999999999998E-2</v>
      </c>
      <c r="S27" s="608">
        <v>2.3584000000000001E-2</v>
      </c>
      <c r="T27" s="607">
        <v>3.3611870000000002E-2</v>
      </c>
      <c r="U27" s="607">
        <v>3.5763799999999998E-2</v>
      </c>
      <c r="V27" s="607">
        <v>2.800323E-2</v>
      </c>
      <c r="W27" s="607">
        <v>2.9092670000000001E-2</v>
      </c>
      <c r="X27" s="607">
        <v>4.4080029999999999E-2</v>
      </c>
      <c r="Y27" s="608">
        <v>2.6204100000000001E-2</v>
      </c>
      <c r="Z27" s="107"/>
      <c r="AA27" s="107"/>
      <c r="AB27" s="107"/>
      <c r="AC27" s="107"/>
      <c r="AD27" s="107"/>
      <c r="AE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</row>
    <row r="28" spans="1:44" s="35" customFormat="1" ht="12" customHeight="1">
      <c r="A28" s="335" t="s">
        <v>140</v>
      </c>
      <c r="B28" s="532">
        <v>1.7648E-2</v>
      </c>
      <c r="C28" s="532">
        <v>4.0822999999999998E-2</v>
      </c>
      <c r="D28" s="532">
        <v>2.0719000000000001E-2</v>
      </c>
      <c r="E28" s="532">
        <v>1.5009E-2</v>
      </c>
      <c r="F28" s="532">
        <v>2.7546999999999999E-2</v>
      </c>
      <c r="G28" s="532">
        <v>1.5136E-2</v>
      </c>
      <c r="H28" s="548">
        <v>2.4E-2</v>
      </c>
      <c r="I28" s="548">
        <v>4.1835999999999998E-2</v>
      </c>
      <c r="J28" s="548">
        <v>2.6141999999999999E-2</v>
      </c>
      <c r="K28" s="548">
        <v>2.0166E-2</v>
      </c>
      <c r="L28" s="548">
        <v>3.1335000000000002E-2</v>
      </c>
      <c r="M28" s="548">
        <v>2.0746000000000001E-2</v>
      </c>
      <c r="N28" s="609">
        <v>2.6349000000000001E-2</v>
      </c>
      <c r="O28" s="609">
        <v>5.5263E-2</v>
      </c>
      <c r="P28" s="609">
        <v>3.1716000000000001E-2</v>
      </c>
      <c r="Q28" s="609">
        <v>2.2467000000000001E-2</v>
      </c>
      <c r="R28" s="609">
        <v>3.6500999999999999E-2</v>
      </c>
      <c r="S28" s="610">
        <v>2.2447000000000002E-2</v>
      </c>
      <c r="T28" s="609">
        <v>3.3425660000000003E-2</v>
      </c>
      <c r="U28" s="609">
        <v>4.5357050000000003E-2</v>
      </c>
      <c r="V28" s="609">
        <v>3.8777840000000001E-2</v>
      </c>
      <c r="W28" s="609">
        <v>2.84213E-2</v>
      </c>
      <c r="X28" s="609">
        <v>4.754187E-2</v>
      </c>
      <c r="Y28" s="610">
        <v>2.8741610000000001E-2</v>
      </c>
      <c r="Z28" s="107"/>
      <c r="AA28" s="107"/>
      <c r="AB28" s="107"/>
      <c r="AC28" s="107"/>
      <c r="AD28" s="107"/>
      <c r="AE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</row>
    <row r="29" spans="1:44" s="35" customFormat="1" ht="12" customHeight="1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107"/>
      <c r="AA29" s="107"/>
      <c r="AB29" s="107"/>
      <c r="AC29" s="107"/>
      <c r="AD29" s="107"/>
      <c r="AE29" s="107"/>
    </row>
    <row r="30" spans="1:44" s="35" customFormat="1" ht="12" customHeight="1">
      <c r="A30" s="33"/>
      <c r="B30" s="730" t="s">
        <v>154</v>
      </c>
      <c r="C30" s="731"/>
      <c r="D30" s="731"/>
      <c r="E30" s="731"/>
      <c r="F30" s="731"/>
      <c r="G30" s="731"/>
      <c r="H30" s="731"/>
      <c r="I30" s="731"/>
      <c r="J30" s="731"/>
      <c r="K30" s="731"/>
      <c r="L30" s="731"/>
      <c r="M30" s="731"/>
      <c r="N30" s="731"/>
      <c r="O30" s="731"/>
      <c r="P30" s="731"/>
      <c r="Q30" s="731"/>
      <c r="R30" s="731"/>
      <c r="S30" s="731"/>
      <c r="T30" s="731"/>
      <c r="U30" s="731"/>
      <c r="V30" s="731"/>
      <c r="W30" s="731"/>
      <c r="X30" s="731"/>
      <c r="Y30" s="732"/>
      <c r="Z30" s="107"/>
      <c r="AA30" s="107"/>
      <c r="AB30" s="107"/>
      <c r="AC30" s="107"/>
      <c r="AD30" s="107"/>
      <c r="AE30" s="107"/>
    </row>
    <row r="31" spans="1:44" s="35" customFormat="1" ht="12" customHeight="1">
      <c r="A31" s="39"/>
      <c r="B31" s="727">
        <v>2022</v>
      </c>
      <c r="C31" s="728"/>
      <c r="D31" s="728"/>
      <c r="E31" s="728"/>
      <c r="F31" s="728"/>
      <c r="G31" s="729"/>
      <c r="H31" s="733">
        <v>2023</v>
      </c>
      <c r="I31" s="733"/>
      <c r="J31" s="733"/>
      <c r="K31" s="733"/>
      <c r="L31" s="733"/>
      <c r="M31" s="733"/>
      <c r="N31" s="733">
        <v>2024</v>
      </c>
      <c r="O31" s="733"/>
      <c r="P31" s="733"/>
      <c r="Q31" s="733"/>
      <c r="R31" s="733"/>
      <c r="S31" s="733"/>
      <c r="T31" s="734" t="s">
        <v>366</v>
      </c>
      <c r="U31" s="734"/>
      <c r="V31" s="734"/>
      <c r="W31" s="734"/>
      <c r="X31" s="734"/>
      <c r="Y31" s="734"/>
      <c r="Z31" s="107"/>
      <c r="AA31" s="107"/>
      <c r="AB31" s="107"/>
      <c r="AC31" s="107"/>
      <c r="AD31" s="107"/>
      <c r="AE31" s="107"/>
    </row>
    <row r="32" spans="1:44" s="35" customFormat="1" ht="12" customHeight="1">
      <c r="A32" s="33"/>
      <c r="B32" s="352" t="s">
        <v>158</v>
      </c>
      <c r="C32" s="225"/>
      <c r="D32" s="353"/>
      <c r="E32" s="352" t="s">
        <v>32</v>
      </c>
      <c r="F32" s="225"/>
      <c r="G32" s="353"/>
      <c r="H32" s="735" t="s">
        <v>158</v>
      </c>
      <c r="I32" s="736"/>
      <c r="J32" s="737"/>
      <c r="K32" s="735" t="s">
        <v>32</v>
      </c>
      <c r="L32" s="736"/>
      <c r="M32" s="737"/>
      <c r="N32" s="735" t="s">
        <v>158</v>
      </c>
      <c r="O32" s="736"/>
      <c r="P32" s="737"/>
      <c r="Q32" s="735" t="s">
        <v>32</v>
      </c>
      <c r="R32" s="736"/>
      <c r="S32" s="737"/>
      <c r="T32" s="735" t="s">
        <v>158</v>
      </c>
      <c r="U32" s="736"/>
      <c r="V32" s="737"/>
      <c r="W32" s="735" t="s">
        <v>32</v>
      </c>
      <c r="X32" s="736"/>
      <c r="Y32" s="737"/>
      <c r="Z32" s="107"/>
      <c r="AA32" s="107"/>
      <c r="AB32" s="107"/>
      <c r="AC32" s="107"/>
      <c r="AD32" s="107"/>
      <c r="AE32" s="107"/>
    </row>
    <row r="33" spans="1:39" s="35" customFormat="1" ht="12" customHeight="1">
      <c r="A33" s="224" t="s">
        <v>73</v>
      </c>
      <c r="B33" s="227" t="s">
        <v>23</v>
      </c>
      <c r="C33" s="228" t="s">
        <v>153</v>
      </c>
      <c r="D33" s="227" t="s">
        <v>0</v>
      </c>
      <c r="E33" s="227" t="s">
        <v>23</v>
      </c>
      <c r="F33" s="228" t="s">
        <v>153</v>
      </c>
      <c r="G33" s="227" t="s">
        <v>0</v>
      </c>
      <c r="H33" s="227" t="s">
        <v>23</v>
      </c>
      <c r="I33" s="228" t="s">
        <v>153</v>
      </c>
      <c r="J33" s="227" t="s">
        <v>0</v>
      </c>
      <c r="K33" s="227" t="s">
        <v>23</v>
      </c>
      <c r="L33" s="228" t="s">
        <v>153</v>
      </c>
      <c r="M33" s="227" t="s">
        <v>0</v>
      </c>
      <c r="N33" s="227" t="s">
        <v>23</v>
      </c>
      <c r="O33" s="228" t="s">
        <v>153</v>
      </c>
      <c r="P33" s="227" t="s">
        <v>0</v>
      </c>
      <c r="Q33" s="227" t="s">
        <v>23</v>
      </c>
      <c r="R33" s="228" t="s">
        <v>153</v>
      </c>
      <c r="S33" s="227" t="s">
        <v>0</v>
      </c>
      <c r="T33" s="227" t="s">
        <v>23</v>
      </c>
      <c r="U33" s="228" t="s">
        <v>153</v>
      </c>
      <c r="V33" s="227" t="s">
        <v>0</v>
      </c>
      <c r="W33" s="227" t="s">
        <v>23</v>
      </c>
      <c r="X33" s="228" t="s">
        <v>153</v>
      </c>
      <c r="Y33" s="227" t="s">
        <v>0</v>
      </c>
      <c r="Z33" s="343"/>
      <c r="AA33" s="107"/>
      <c r="AB33" s="107"/>
      <c r="AC33" s="107"/>
      <c r="AD33" s="107"/>
      <c r="AE33" s="107"/>
    </row>
    <row r="34" spans="1:39" s="35" customFormat="1" ht="12" customHeight="1">
      <c r="A34" s="222" t="s">
        <v>0</v>
      </c>
      <c r="B34" s="453">
        <v>1684204.6443</v>
      </c>
      <c r="C34" s="453">
        <v>356086.40240000002</v>
      </c>
      <c r="D34" s="453">
        <v>2040291.0467000001</v>
      </c>
      <c r="E34" s="453">
        <v>4078429.2541</v>
      </c>
      <c r="F34" s="453">
        <v>831939.84849999996</v>
      </c>
      <c r="G34" s="453">
        <v>4910369.1025999999</v>
      </c>
      <c r="H34" s="453">
        <v>1759994.6069</v>
      </c>
      <c r="I34" s="453">
        <v>452371.96519999992</v>
      </c>
      <c r="J34" s="453">
        <v>2212366.5721</v>
      </c>
      <c r="K34" s="453">
        <v>4387301.2236000001</v>
      </c>
      <c r="L34" s="453">
        <v>1037938.7025</v>
      </c>
      <c r="M34" s="453">
        <v>5425239.9262999995</v>
      </c>
      <c r="N34" s="453">
        <v>1755129.2479000001</v>
      </c>
      <c r="O34" s="453">
        <v>449451.3847</v>
      </c>
      <c r="P34" s="453">
        <v>2204580.6326000001</v>
      </c>
      <c r="Q34" s="453">
        <v>4372764.2085999995</v>
      </c>
      <c r="R34" s="453">
        <v>1045607.7345</v>
      </c>
      <c r="S34" s="453">
        <v>5418371.9430999998</v>
      </c>
      <c r="T34" s="591">
        <v>-2.7644169936234244E-3</v>
      </c>
      <c r="U34" s="591">
        <v>-6.4561483130562581E-3</v>
      </c>
      <c r="V34" s="591">
        <v>-3.5192809357128246E-3</v>
      </c>
      <c r="W34" s="591">
        <v>-3.313429887559042E-3</v>
      </c>
      <c r="X34" s="591">
        <v>7.3887137858220549E-3</v>
      </c>
      <c r="Y34" s="591">
        <v>-1.2659316994822045E-3</v>
      </c>
      <c r="Z34" s="107"/>
      <c r="AA34" s="107"/>
      <c r="AB34" s="107"/>
      <c r="AC34" s="107"/>
      <c r="AD34" s="107"/>
      <c r="AE34" s="107"/>
    </row>
    <row r="35" spans="1:39" s="35" customFormat="1" ht="12" customHeight="1">
      <c r="A35" s="223" t="s">
        <v>134</v>
      </c>
      <c r="B35" s="454">
        <v>402765.83899999998</v>
      </c>
      <c r="C35" s="454">
        <v>121517.5414</v>
      </c>
      <c r="D35" s="454">
        <v>524283.38040000002</v>
      </c>
      <c r="E35" s="454">
        <v>937780.45299999998</v>
      </c>
      <c r="F35" s="454">
        <v>307535.26850000001</v>
      </c>
      <c r="G35" s="454">
        <v>1245315.7215</v>
      </c>
      <c r="H35" s="454">
        <v>410429.62339999998</v>
      </c>
      <c r="I35" s="454">
        <v>147054.66039999999</v>
      </c>
      <c r="J35" s="454">
        <v>557484.28379999998</v>
      </c>
      <c r="K35" s="454">
        <v>972186.94799999997</v>
      </c>
      <c r="L35" s="454">
        <v>324218.81920000003</v>
      </c>
      <c r="M35" s="454">
        <v>1296405.7671999999</v>
      </c>
      <c r="N35" s="454">
        <v>419008.6274</v>
      </c>
      <c r="O35" s="454">
        <v>148838.23620000001</v>
      </c>
      <c r="P35" s="454">
        <v>567846.86360000004</v>
      </c>
      <c r="Q35" s="454">
        <v>962619.5882</v>
      </c>
      <c r="R35" s="454">
        <v>348881.4399</v>
      </c>
      <c r="S35" s="454">
        <v>1311501.0282000001</v>
      </c>
      <c r="T35" s="592">
        <v>2.0902497068636335E-2</v>
      </c>
      <c r="U35" s="592">
        <v>1.2128658793597953E-2</v>
      </c>
      <c r="V35" s="592">
        <v>1.8588111093222653E-2</v>
      </c>
      <c r="W35" s="592">
        <v>-9.8410699914066087E-3</v>
      </c>
      <c r="X35" s="592">
        <v>7.606782592341256E-2</v>
      </c>
      <c r="Y35" s="592">
        <v>1.1643932310331498E-2</v>
      </c>
      <c r="Z35" s="107"/>
      <c r="AA35" s="107"/>
      <c r="AB35" s="107"/>
      <c r="AC35" s="107"/>
      <c r="AD35" s="107"/>
      <c r="AE35" s="107"/>
    </row>
    <row r="36" spans="1:39" s="35" customFormat="1" ht="12" customHeight="1">
      <c r="A36" s="223" t="s">
        <v>135</v>
      </c>
      <c r="B36" s="454">
        <v>428404.42440000002</v>
      </c>
      <c r="C36" s="454">
        <v>95644.439499999993</v>
      </c>
      <c r="D36" s="454">
        <v>524048.86379999999</v>
      </c>
      <c r="E36" s="454">
        <v>990842.48199999996</v>
      </c>
      <c r="F36" s="454">
        <v>209596.18729999999</v>
      </c>
      <c r="G36" s="454">
        <v>1200438.6691999999</v>
      </c>
      <c r="H36" s="454">
        <v>449709.9437</v>
      </c>
      <c r="I36" s="454">
        <v>144899.76430000001</v>
      </c>
      <c r="J36" s="454">
        <v>594609.70799999998</v>
      </c>
      <c r="K36" s="454">
        <v>1081722.5655</v>
      </c>
      <c r="L36" s="454">
        <v>328488.19559999998</v>
      </c>
      <c r="M36" s="454">
        <v>1410210.7612000001</v>
      </c>
      <c r="N36" s="454">
        <v>437417.87479999999</v>
      </c>
      <c r="O36" s="454">
        <v>146602.90839999999</v>
      </c>
      <c r="P36" s="454">
        <v>584020.78319999995</v>
      </c>
      <c r="Q36" s="454">
        <v>1058810.7755</v>
      </c>
      <c r="R36" s="454">
        <v>326389.4633</v>
      </c>
      <c r="S36" s="454">
        <v>1385200.2387000001</v>
      </c>
      <c r="T36" s="592">
        <v>-2.7333326897036572E-2</v>
      </c>
      <c r="U36" s="592">
        <v>1.1753946655660473E-2</v>
      </c>
      <c r="V36" s="592">
        <v>-1.7808193605880443E-2</v>
      </c>
      <c r="W36" s="592">
        <v>-2.1180837610990964E-2</v>
      </c>
      <c r="X36" s="592">
        <v>-6.3890645938327727E-3</v>
      </c>
      <c r="Y36" s="592">
        <v>-1.773530821642404E-2</v>
      </c>
      <c r="Z36" s="107"/>
      <c r="AA36" s="107"/>
      <c r="AB36" s="107"/>
      <c r="AC36" s="107"/>
      <c r="AD36" s="107"/>
      <c r="AE36" s="107"/>
    </row>
    <row r="37" spans="1:39" s="35" customFormat="1" ht="12" customHeight="1">
      <c r="A37" s="223" t="s">
        <v>136</v>
      </c>
      <c r="B37" s="454">
        <v>34680.575799999999</v>
      </c>
      <c r="C37" s="454">
        <v>1429.2001</v>
      </c>
      <c r="D37" s="454">
        <v>36109.775800000003</v>
      </c>
      <c r="E37" s="454">
        <v>80278.367800000007</v>
      </c>
      <c r="F37" s="454">
        <v>4565.7025999999996</v>
      </c>
      <c r="G37" s="454">
        <v>84844.070399999997</v>
      </c>
      <c r="H37" s="454">
        <v>30607.808400000002</v>
      </c>
      <c r="I37" s="454">
        <v>2087.6169</v>
      </c>
      <c r="J37" s="454">
        <v>32695.425299999999</v>
      </c>
      <c r="K37" s="454">
        <v>77211.915999999997</v>
      </c>
      <c r="L37" s="454">
        <v>5731.5752000000002</v>
      </c>
      <c r="M37" s="454">
        <v>82943.491299999994</v>
      </c>
      <c r="N37" s="454">
        <v>32352.474900000001</v>
      </c>
      <c r="O37" s="454">
        <v>2142.5891000000001</v>
      </c>
      <c r="P37" s="454">
        <v>34495.063999999998</v>
      </c>
      <c r="Q37" s="454">
        <v>78487.468900000007</v>
      </c>
      <c r="R37" s="454">
        <v>5429.0906999999997</v>
      </c>
      <c r="S37" s="454">
        <v>83916.559599999993</v>
      </c>
      <c r="T37" s="592">
        <v>5.7000699860627696E-2</v>
      </c>
      <c r="U37" s="592">
        <v>2.6332513403201592E-2</v>
      </c>
      <c r="V37" s="592">
        <v>5.5042523028443355E-2</v>
      </c>
      <c r="W37" s="592">
        <v>1.652015603394701E-2</v>
      </c>
      <c r="X37" s="592">
        <v>-5.2775107966829167E-2</v>
      </c>
      <c r="Y37" s="592">
        <v>1.1731701725461357E-2</v>
      </c>
      <c r="Z37" s="107"/>
      <c r="AA37" s="107"/>
      <c r="AB37" s="107"/>
      <c r="AC37" s="107"/>
      <c r="AD37" s="107"/>
      <c r="AE37" s="107"/>
    </row>
    <row r="38" spans="1:39" s="35" customFormat="1" ht="12" customHeight="1">
      <c r="A38" s="223" t="s">
        <v>137</v>
      </c>
      <c r="B38" s="454">
        <v>47738.113400000002</v>
      </c>
      <c r="C38" s="454">
        <v>1146.1393</v>
      </c>
      <c r="D38" s="454">
        <v>48884.252699999997</v>
      </c>
      <c r="E38" s="454">
        <v>128115.8891</v>
      </c>
      <c r="F38" s="454">
        <v>2644.7229000000002</v>
      </c>
      <c r="G38" s="454">
        <v>130760.61199999999</v>
      </c>
      <c r="H38" s="454">
        <v>50733.838199999998</v>
      </c>
      <c r="I38" s="454">
        <v>2183.0513999999998</v>
      </c>
      <c r="J38" s="454">
        <v>52916.889499999997</v>
      </c>
      <c r="K38" s="454">
        <v>135352.9007</v>
      </c>
      <c r="L38" s="454">
        <v>5267.3735999999999</v>
      </c>
      <c r="M38" s="454">
        <v>140620.27429999999</v>
      </c>
      <c r="N38" s="454">
        <v>46679.381399999998</v>
      </c>
      <c r="O38" s="454">
        <v>1999.3325</v>
      </c>
      <c r="P38" s="454">
        <v>48678.714</v>
      </c>
      <c r="Q38" s="454">
        <v>121798.69040000001</v>
      </c>
      <c r="R38" s="454">
        <v>5239.9160000000002</v>
      </c>
      <c r="S38" s="454">
        <v>127038.6064</v>
      </c>
      <c r="T38" s="592">
        <v>-7.9916224434208094E-2</v>
      </c>
      <c r="U38" s="592">
        <v>-8.4156928233572445E-2</v>
      </c>
      <c r="V38" s="592">
        <v>-8.0091168246009578E-2</v>
      </c>
      <c r="W38" s="592">
        <v>-0.10013978444423535</v>
      </c>
      <c r="X38" s="592">
        <v>-5.2127686557110224E-3</v>
      </c>
      <c r="Y38" s="592">
        <v>-9.6583995214123877E-2</v>
      </c>
      <c r="Z38" s="107"/>
      <c r="AA38" s="107"/>
      <c r="AB38" s="107"/>
      <c r="AC38" s="107"/>
      <c r="AD38" s="107"/>
      <c r="AE38" s="107"/>
    </row>
    <row r="39" spans="1:39" s="35" customFormat="1" ht="12" customHeight="1">
      <c r="A39" s="223" t="s">
        <v>138</v>
      </c>
      <c r="B39" s="454">
        <v>410519.85460000002</v>
      </c>
      <c r="C39" s="454">
        <v>76378.059099999999</v>
      </c>
      <c r="D39" s="454">
        <v>486897.91369999998</v>
      </c>
      <c r="E39" s="454">
        <v>1069470.192</v>
      </c>
      <c r="F39" s="454">
        <v>198510.5208</v>
      </c>
      <c r="G39" s="454">
        <v>1267980.7128000001</v>
      </c>
      <c r="H39" s="454">
        <v>455417.93459999998</v>
      </c>
      <c r="I39" s="454">
        <v>86275.838699999993</v>
      </c>
      <c r="J39" s="454">
        <v>541693.7733</v>
      </c>
      <c r="K39" s="454">
        <v>1214616.3278999999</v>
      </c>
      <c r="L39" s="454">
        <v>234655.27179999999</v>
      </c>
      <c r="M39" s="454">
        <v>1449271.5996999999</v>
      </c>
      <c r="N39" s="454">
        <v>456578.76140000002</v>
      </c>
      <c r="O39" s="454">
        <v>89800.347599999994</v>
      </c>
      <c r="P39" s="454">
        <v>546379.10900000005</v>
      </c>
      <c r="Q39" s="454">
        <v>1236254.6824</v>
      </c>
      <c r="R39" s="454">
        <v>239075.7598</v>
      </c>
      <c r="S39" s="454">
        <v>1475330.4421999999</v>
      </c>
      <c r="T39" s="592">
        <v>2.548926407607574E-3</v>
      </c>
      <c r="U39" s="592">
        <v>4.0851633007654563E-2</v>
      </c>
      <c r="V39" s="592">
        <v>8.6494176801349878E-3</v>
      </c>
      <c r="W39" s="592">
        <v>1.7814970870193694E-2</v>
      </c>
      <c r="X39" s="592">
        <v>1.8838221558336251E-2</v>
      </c>
      <c r="Y39" s="592">
        <v>1.7980648006484239E-2</v>
      </c>
      <c r="Z39" s="107"/>
      <c r="AA39" s="107"/>
      <c r="AB39" s="107"/>
      <c r="AC39" s="107"/>
      <c r="AD39" s="107"/>
      <c r="AE39" s="107"/>
      <c r="AF39" s="107"/>
    </row>
    <row r="40" spans="1:39" s="35" customFormat="1" ht="12" customHeight="1">
      <c r="A40" s="223" t="s">
        <v>139</v>
      </c>
      <c r="B40" s="454">
        <v>217236.9387</v>
      </c>
      <c r="C40" s="454">
        <v>46650.502500000002</v>
      </c>
      <c r="D40" s="454">
        <v>263887.44130000001</v>
      </c>
      <c r="E40" s="454">
        <v>474925.60950000002</v>
      </c>
      <c r="F40" s="454">
        <v>87763.209600000002</v>
      </c>
      <c r="G40" s="454">
        <v>562688.81909999996</v>
      </c>
      <c r="H40" s="454">
        <v>222548.7205</v>
      </c>
      <c r="I40" s="454">
        <v>54855.727500000001</v>
      </c>
      <c r="J40" s="454">
        <v>277404.44809999998</v>
      </c>
      <c r="K40" s="454">
        <v>494465.29190000001</v>
      </c>
      <c r="L40" s="454">
        <v>113059.33</v>
      </c>
      <c r="M40" s="454">
        <v>607524.62190000003</v>
      </c>
      <c r="N40" s="454">
        <v>221145.99840000001</v>
      </c>
      <c r="O40" s="454">
        <v>44093.990700000002</v>
      </c>
      <c r="P40" s="454">
        <v>265239.98910000001</v>
      </c>
      <c r="Q40" s="454">
        <v>513471.47389999998</v>
      </c>
      <c r="R40" s="454">
        <v>91711.271699999998</v>
      </c>
      <c r="S40" s="454">
        <v>605182.74560000002</v>
      </c>
      <c r="T40" s="592">
        <v>-6.3029888325059347E-3</v>
      </c>
      <c r="U40" s="592">
        <v>-0.19618255541319726</v>
      </c>
      <c r="V40" s="592">
        <v>-4.3850987550188368E-2</v>
      </c>
      <c r="W40" s="592">
        <v>3.8437848543358945E-2</v>
      </c>
      <c r="X40" s="592">
        <v>-0.18882173014823284</v>
      </c>
      <c r="Y40" s="592">
        <v>-3.8547841775958209E-3</v>
      </c>
      <c r="Z40" s="107"/>
      <c r="AA40" s="107"/>
      <c r="AB40" s="107"/>
      <c r="AC40" s="107"/>
      <c r="AD40" s="107"/>
      <c r="AE40" s="107"/>
      <c r="AF40" s="107"/>
    </row>
    <row r="41" spans="1:39" s="35" customFormat="1" ht="12" customHeight="1">
      <c r="A41" s="335" t="s">
        <v>140</v>
      </c>
      <c r="B41" s="533">
        <v>142858.89840000001</v>
      </c>
      <c r="C41" s="533">
        <v>13320.520500000001</v>
      </c>
      <c r="D41" s="533">
        <v>156179.41889999999</v>
      </c>
      <c r="E41" s="533">
        <v>397016.26079999999</v>
      </c>
      <c r="F41" s="533">
        <v>21324.2369</v>
      </c>
      <c r="G41" s="533">
        <v>418340.49770000001</v>
      </c>
      <c r="H41" s="533">
        <v>140546.73809999999</v>
      </c>
      <c r="I41" s="533">
        <v>15015.306</v>
      </c>
      <c r="J41" s="533">
        <v>155562.0441</v>
      </c>
      <c r="K41" s="533">
        <v>411745.27360000001</v>
      </c>
      <c r="L41" s="533">
        <v>26518.1371</v>
      </c>
      <c r="M41" s="533">
        <v>438263.41070000001</v>
      </c>
      <c r="N41" s="533">
        <v>141946.12959999999</v>
      </c>
      <c r="O41" s="533">
        <v>15973.9802</v>
      </c>
      <c r="P41" s="533">
        <v>157920.10980000001</v>
      </c>
      <c r="Q41" s="533">
        <v>401321.52929999999</v>
      </c>
      <c r="R41" s="533">
        <v>28880.793099999999</v>
      </c>
      <c r="S41" s="533">
        <v>430202.3224</v>
      </c>
      <c r="T41" s="593">
        <v>9.9567696761793303E-3</v>
      </c>
      <c r="U41" s="593">
        <v>6.3846464401058456E-2</v>
      </c>
      <c r="V41" s="593">
        <v>1.5158361499056739E-2</v>
      </c>
      <c r="W41" s="593">
        <v>-2.5316002315855169E-2</v>
      </c>
      <c r="X41" s="593">
        <v>8.9095851306990909E-2</v>
      </c>
      <c r="Y41" s="593">
        <v>-1.8393249591894353E-2</v>
      </c>
      <c r="Z41" s="107"/>
      <c r="AA41" s="107"/>
      <c r="AB41" s="107"/>
      <c r="AC41" s="107"/>
      <c r="AD41" s="107"/>
      <c r="AE41" s="107"/>
      <c r="AF41" s="107"/>
    </row>
    <row r="42" spans="1:39" s="35" customFormat="1" ht="12" customHeight="1">
      <c r="A42" s="37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6"/>
      <c r="U42" s="36"/>
      <c r="V42" s="36"/>
      <c r="W42" s="36"/>
      <c r="X42" s="36"/>
      <c r="Y42" s="36"/>
      <c r="Z42" s="107"/>
      <c r="AA42" s="107"/>
      <c r="AB42" s="107"/>
      <c r="AC42" s="107"/>
      <c r="AD42" s="107"/>
      <c r="AE42" s="107"/>
      <c r="AF42" s="107"/>
    </row>
    <row r="43" spans="1:39" s="35" customFormat="1" ht="12" customHeight="1">
      <c r="B43" s="730" t="s">
        <v>154</v>
      </c>
      <c r="C43" s="731"/>
      <c r="D43" s="731"/>
      <c r="E43" s="731"/>
      <c r="F43" s="731"/>
      <c r="G43" s="731"/>
      <c r="H43" s="731"/>
      <c r="I43" s="731"/>
      <c r="J43" s="731"/>
      <c r="K43" s="731"/>
      <c r="L43" s="731"/>
      <c r="M43" s="731"/>
      <c r="N43" s="731"/>
      <c r="O43" s="731"/>
      <c r="P43" s="731"/>
      <c r="Q43" s="731"/>
      <c r="R43" s="731"/>
      <c r="S43" s="731"/>
      <c r="T43" s="731"/>
      <c r="U43" s="731"/>
      <c r="V43" s="731"/>
      <c r="W43" s="731"/>
      <c r="X43" s="731"/>
      <c r="Y43" s="732"/>
      <c r="Z43" s="107"/>
      <c r="AA43" s="107"/>
      <c r="AB43" s="107"/>
      <c r="AC43" s="107"/>
      <c r="AD43" s="107"/>
      <c r="AE43" s="107"/>
      <c r="AF43" s="107"/>
    </row>
    <row r="44" spans="1:39" s="35" customFormat="1" ht="12" customHeight="1">
      <c r="A44" s="39"/>
      <c r="B44" s="727">
        <v>2022</v>
      </c>
      <c r="C44" s="728"/>
      <c r="D44" s="728"/>
      <c r="E44" s="728"/>
      <c r="F44" s="728"/>
      <c r="G44" s="729"/>
      <c r="H44" s="733">
        <v>2023</v>
      </c>
      <c r="I44" s="733"/>
      <c r="J44" s="733"/>
      <c r="K44" s="733"/>
      <c r="L44" s="733"/>
      <c r="M44" s="733"/>
      <c r="N44" s="733">
        <v>2024</v>
      </c>
      <c r="O44" s="733"/>
      <c r="P44" s="733"/>
      <c r="Q44" s="733"/>
      <c r="R44" s="733"/>
      <c r="S44" s="733"/>
      <c r="T44" s="734" t="s">
        <v>366</v>
      </c>
      <c r="U44" s="734"/>
      <c r="V44" s="734"/>
      <c r="W44" s="734"/>
      <c r="X44" s="734"/>
      <c r="Y44" s="734"/>
      <c r="Z44" s="107"/>
      <c r="AA44" s="107"/>
      <c r="AB44" s="107"/>
      <c r="AC44" s="107"/>
      <c r="AD44" s="107"/>
      <c r="AE44" s="107"/>
      <c r="AF44" s="107"/>
    </row>
    <row r="45" spans="1:39" s="35" customFormat="1" ht="12" customHeight="1">
      <c r="A45" s="33"/>
      <c r="B45" s="229" t="s">
        <v>277</v>
      </c>
      <c r="C45" s="230"/>
      <c r="D45" s="230"/>
      <c r="E45" s="230"/>
      <c r="F45" s="230"/>
      <c r="G45" s="177"/>
      <c r="H45" s="229" t="s">
        <v>277</v>
      </c>
      <c r="I45" s="230"/>
      <c r="J45" s="230"/>
      <c r="K45" s="230"/>
      <c r="L45" s="230"/>
      <c r="M45" s="177"/>
      <c r="N45" s="229" t="s">
        <v>277</v>
      </c>
      <c r="O45" s="230"/>
      <c r="P45" s="230"/>
      <c r="Q45" s="230"/>
      <c r="R45" s="230"/>
      <c r="S45" s="177"/>
      <c r="T45" s="229" t="s">
        <v>286</v>
      </c>
      <c r="U45" s="230"/>
      <c r="V45" s="230"/>
      <c r="W45" s="230"/>
      <c r="X45" s="230"/>
      <c r="Y45" s="177"/>
      <c r="Z45" s="107"/>
      <c r="AA45" s="107"/>
      <c r="AB45" s="107"/>
      <c r="AC45" s="107"/>
      <c r="AD45" s="107"/>
      <c r="AE45" s="107"/>
      <c r="AF45" s="107"/>
    </row>
    <row r="46" spans="1:39" s="35" customFormat="1" ht="12" customHeight="1">
      <c r="A46" s="33"/>
      <c r="B46" s="352" t="s">
        <v>158</v>
      </c>
      <c r="C46" s="225"/>
      <c r="D46" s="353"/>
      <c r="E46" s="352" t="s">
        <v>32</v>
      </c>
      <c r="F46" s="225"/>
      <c r="G46" s="353"/>
      <c r="H46" s="735" t="s">
        <v>158</v>
      </c>
      <c r="I46" s="736"/>
      <c r="J46" s="737"/>
      <c r="K46" s="735" t="s">
        <v>32</v>
      </c>
      <c r="L46" s="736"/>
      <c r="M46" s="737"/>
      <c r="N46" s="735" t="s">
        <v>158</v>
      </c>
      <c r="O46" s="736"/>
      <c r="P46" s="737"/>
      <c r="Q46" s="735" t="s">
        <v>32</v>
      </c>
      <c r="R46" s="736"/>
      <c r="S46" s="737"/>
      <c r="T46" s="735" t="s">
        <v>158</v>
      </c>
      <c r="U46" s="736"/>
      <c r="V46" s="737"/>
      <c r="W46" s="735" t="s">
        <v>32</v>
      </c>
      <c r="X46" s="736"/>
      <c r="Y46" s="737"/>
      <c r="Z46" s="107"/>
      <c r="AA46" s="107"/>
      <c r="AB46" s="107"/>
      <c r="AC46" s="107"/>
      <c r="AD46" s="107"/>
      <c r="AE46" s="107"/>
      <c r="AF46" s="107"/>
    </row>
    <row r="47" spans="1:39" s="35" customFormat="1" ht="12" customHeight="1">
      <c r="A47" s="224" t="s">
        <v>73</v>
      </c>
      <c r="B47" s="227" t="s">
        <v>23</v>
      </c>
      <c r="C47" s="228" t="s">
        <v>153</v>
      </c>
      <c r="D47" s="227" t="s">
        <v>0</v>
      </c>
      <c r="E47" s="227" t="s">
        <v>23</v>
      </c>
      <c r="F47" s="228" t="s">
        <v>153</v>
      </c>
      <c r="G47" s="227" t="s">
        <v>0</v>
      </c>
      <c r="H47" s="227" t="s">
        <v>23</v>
      </c>
      <c r="I47" s="228" t="s">
        <v>153</v>
      </c>
      <c r="J47" s="227" t="s">
        <v>0</v>
      </c>
      <c r="K47" s="227" t="s">
        <v>23</v>
      </c>
      <c r="L47" s="228" t="s">
        <v>153</v>
      </c>
      <c r="M47" s="227" t="s">
        <v>0</v>
      </c>
      <c r="N47" s="227" t="s">
        <v>23</v>
      </c>
      <c r="O47" s="228" t="s">
        <v>153</v>
      </c>
      <c r="P47" s="227" t="s">
        <v>0</v>
      </c>
      <c r="Q47" s="227" t="s">
        <v>23</v>
      </c>
      <c r="R47" s="228" t="s">
        <v>153</v>
      </c>
      <c r="S47" s="227" t="s">
        <v>0</v>
      </c>
      <c r="T47" s="227" t="s">
        <v>23</v>
      </c>
      <c r="U47" s="228" t="s">
        <v>153</v>
      </c>
      <c r="V47" s="227" t="s">
        <v>0</v>
      </c>
      <c r="W47" s="227" t="s">
        <v>23</v>
      </c>
      <c r="X47" s="228" t="s">
        <v>153</v>
      </c>
      <c r="Y47" s="227" t="s">
        <v>0</v>
      </c>
      <c r="Z47" s="107"/>
      <c r="AA47" s="107"/>
      <c r="AB47" s="107"/>
      <c r="AC47" s="107"/>
      <c r="AD47" s="107"/>
      <c r="AE47" s="107"/>
      <c r="AF47" s="34"/>
    </row>
    <row r="48" spans="1:39" s="35" customFormat="1" ht="12" customHeight="1">
      <c r="A48" s="222" t="s">
        <v>0</v>
      </c>
      <c r="B48" s="345">
        <v>1.9085999999999999E-2</v>
      </c>
      <c r="C48" s="345">
        <v>5.0881999999999997E-2</v>
      </c>
      <c r="D48" s="345">
        <v>1.9174E-2</v>
      </c>
      <c r="E48" s="345">
        <v>1.6788999999999998E-2</v>
      </c>
      <c r="F48" s="345">
        <v>4.7489000000000003E-2</v>
      </c>
      <c r="G48" s="345">
        <v>1.6138E-2</v>
      </c>
      <c r="H48" s="549">
        <v>1.6298E-2</v>
      </c>
      <c r="I48" s="549">
        <v>4.0585000000000003E-2</v>
      </c>
      <c r="J48" s="549">
        <v>1.6067000000000001E-2</v>
      </c>
      <c r="K48" s="549">
        <v>1.4628E-2</v>
      </c>
      <c r="L48" s="549">
        <v>3.9049E-2</v>
      </c>
      <c r="M48" s="549">
        <v>1.3896E-2</v>
      </c>
      <c r="N48" s="549">
        <v>1.7725999999999999E-2</v>
      </c>
      <c r="O48" s="549">
        <v>3.8428999999999998E-2</v>
      </c>
      <c r="P48" s="549">
        <v>1.8293E-2</v>
      </c>
      <c r="Q48" s="549">
        <v>1.5141E-2</v>
      </c>
      <c r="R48" s="549">
        <v>3.6262999999999997E-2</v>
      </c>
      <c r="S48" s="549">
        <v>1.4482E-2</v>
      </c>
      <c r="T48" s="549">
        <v>1.4844639999999999E-2</v>
      </c>
      <c r="U48" s="549">
        <v>3.923107E-2</v>
      </c>
      <c r="V48" s="549">
        <v>1.6958040000000001E-2</v>
      </c>
      <c r="W48" s="549">
        <v>1.594715E-2</v>
      </c>
      <c r="X48" s="549">
        <v>3.6262910000000002E-2</v>
      </c>
      <c r="Y48" s="549">
        <v>1.389106E-2</v>
      </c>
      <c r="Z48" s="107"/>
      <c r="AA48" s="107"/>
      <c r="AB48" s="107"/>
      <c r="AC48" s="107"/>
      <c r="AD48" s="107"/>
      <c r="AE48" s="107"/>
      <c r="AF48" s="34"/>
      <c r="AG48" s="107"/>
      <c r="AH48" s="107"/>
      <c r="AI48" s="107"/>
      <c r="AJ48" s="107"/>
      <c r="AK48" s="107"/>
      <c r="AL48" s="107"/>
      <c r="AM48" s="107"/>
    </row>
    <row r="49" spans="1:39" s="35" customFormat="1" ht="12" customHeight="1">
      <c r="A49" s="223" t="s">
        <v>134</v>
      </c>
      <c r="B49" s="346">
        <v>4.9269E-2</v>
      </c>
      <c r="C49" s="346">
        <v>4.1071999999999997E-2</v>
      </c>
      <c r="D49" s="346">
        <v>4.4420000000000001E-2</v>
      </c>
      <c r="E49" s="346">
        <v>3.9288999999999998E-2</v>
      </c>
      <c r="F49" s="346">
        <v>3.9010000000000003E-2</v>
      </c>
      <c r="G49" s="346">
        <v>3.2439000000000003E-2</v>
      </c>
      <c r="H49" s="550">
        <v>3.5596999999999997E-2</v>
      </c>
      <c r="I49" s="550">
        <v>3.4111000000000002E-2</v>
      </c>
      <c r="J49" s="550">
        <v>3.2705999999999999E-2</v>
      </c>
      <c r="K49" s="550">
        <v>2.3290999999999999E-2</v>
      </c>
      <c r="L49" s="550">
        <v>2.5054E-2</v>
      </c>
      <c r="M49" s="550">
        <v>1.9813999999999998E-2</v>
      </c>
      <c r="N49" s="550">
        <v>5.8342999999999999E-2</v>
      </c>
      <c r="O49" s="550">
        <v>6.8127999999999994E-2</v>
      </c>
      <c r="P49" s="550">
        <v>5.6202000000000002E-2</v>
      </c>
      <c r="Q49" s="550">
        <v>3.9260000000000003E-2</v>
      </c>
      <c r="R49" s="550">
        <v>5.8578999999999999E-2</v>
      </c>
      <c r="S49" s="550">
        <v>3.5208000000000003E-2</v>
      </c>
      <c r="T49" s="550">
        <v>3.5115840000000002E-2</v>
      </c>
      <c r="U49" s="550">
        <v>5.1044899999999997E-2</v>
      </c>
      <c r="V49" s="550">
        <v>4.5745670000000002E-2</v>
      </c>
      <c r="W49" s="550">
        <v>5.4746620000000003E-2</v>
      </c>
      <c r="X49" s="550">
        <v>5.8579029999999997E-2</v>
      </c>
      <c r="Y49" s="550">
        <v>2.853114E-2</v>
      </c>
      <c r="Z49" s="107"/>
      <c r="AA49" s="107"/>
      <c r="AB49" s="107"/>
      <c r="AC49" s="107"/>
      <c r="AD49" s="107"/>
      <c r="AE49" s="107"/>
      <c r="AF49" s="34"/>
      <c r="AG49" s="107"/>
      <c r="AH49" s="107"/>
      <c r="AI49" s="107"/>
      <c r="AJ49" s="107"/>
      <c r="AK49" s="107"/>
      <c r="AL49" s="107"/>
      <c r="AM49" s="107"/>
    </row>
    <row r="50" spans="1:39" s="35" customFormat="1" ht="12" customHeight="1">
      <c r="A50" s="223" t="s">
        <v>135</v>
      </c>
      <c r="B50" s="346">
        <v>4.0454999999999998E-2</v>
      </c>
      <c r="C50" s="346">
        <v>9.8027000000000003E-2</v>
      </c>
      <c r="D50" s="346">
        <v>3.8372000000000003E-2</v>
      </c>
      <c r="E50" s="346">
        <v>3.4061000000000001E-2</v>
      </c>
      <c r="F50" s="346">
        <v>9.7014000000000003E-2</v>
      </c>
      <c r="G50" s="346">
        <v>3.2951000000000001E-2</v>
      </c>
      <c r="H50" s="550">
        <v>3.7190000000000001E-2</v>
      </c>
      <c r="I50" s="550">
        <v>8.3461999999999995E-2</v>
      </c>
      <c r="J50" s="550">
        <v>3.4772999999999998E-2</v>
      </c>
      <c r="K50" s="550">
        <v>3.5154999999999999E-2</v>
      </c>
      <c r="L50" s="550">
        <v>7.4546000000000001E-2</v>
      </c>
      <c r="M50" s="550">
        <v>3.2821000000000003E-2</v>
      </c>
      <c r="N50" s="550">
        <v>2.8656000000000001E-2</v>
      </c>
      <c r="O50" s="550">
        <v>8.7706000000000006E-2</v>
      </c>
      <c r="P50" s="550">
        <v>3.1349000000000002E-2</v>
      </c>
      <c r="Q50" s="550">
        <v>3.4344E-2</v>
      </c>
      <c r="R50" s="550">
        <v>7.6535000000000006E-2</v>
      </c>
      <c r="S50" s="550">
        <v>3.1233E-2</v>
      </c>
      <c r="T50" s="550">
        <v>3.3865680000000002E-2</v>
      </c>
      <c r="U50" s="550">
        <v>7.7012460000000005E-2</v>
      </c>
      <c r="V50" s="550">
        <v>3.4992759999999998E-2</v>
      </c>
      <c r="W50" s="550">
        <v>3.9393209999999998E-2</v>
      </c>
      <c r="X50" s="550">
        <v>1.9913340000000002E-2</v>
      </c>
      <c r="Y50" s="550">
        <v>3.1659519999999997E-2</v>
      </c>
      <c r="Z50" s="107"/>
      <c r="AA50" s="107"/>
      <c r="AB50" s="107"/>
      <c r="AC50" s="107"/>
      <c r="AD50" s="107"/>
      <c r="AE50" s="107"/>
      <c r="AF50" s="34"/>
      <c r="AG50" s="107"/>
      <c r="AH50" s="107"/>
      <c r="AI50" s="107"/>
      <c r="AJ50" s="107"/>
      <c r="AK50" s="107"/>
      <c r="AL50" s="107"/>
      <c r="AM50" s="107"/>
    </row>
    <row r="51" spans="1:39" s="35" customFormat="1" ht="12" customHeight="1">
      <c r="A51" s="223" t="s">
        <v>136</v>
      </c>
      <c r="B51" s="346">
        <v>7.0225999999999997E-2</v>
      </c>
      <c r="C51" s="346">
        <v>0.19825599999999999</v>
      </c>
      <c r="D51" s="346">
        <v>7.1871000000000004E-2</v>
      </c>
      <c r="E51" s="346">
        <v>6.9934999999999997E-2</v>
      </c>
      <c r="F51" s="346">
        <v>0.19240299999999999</v>
      </c>
      <c r="G51" s="346">
        <v>6.9635000000000002E-2</v>
      </c>
      <c r="H51" s="550">
        <v>9.0229000000000004E-2</v>
      </c>
      <c r="I51" s="550">
        <v>0.22440099999999999</v>
      </c>
      <c r="J51" s="550">
        <v>9.4493999999999995E-2</v>
      </c>
      <c r="K51" s="550">
        <v>9.4497999999999999E-2</v>
      </c>
      <c r="L51" s="550">
        <v>0.191889</v>
      </c>
      <c r="M51" s="550">
        <v>9.2266000000000001E-2</v>
      </c>
      <c r="N51" s="550">
        <v>0.107319</v>
      </c>
      <c r="O51" s="550">
        <v>0.25110500000000002</v>
      </c>
      <c r="P51" s="550">
        <v>0.110776</v>
      </c>
      <c r="Q51" s="550">
        <v>0.11570800000000001</v>
      </c>
      <c r="R51" s="550">
        <v>0.236625</v>
      </c>
      <c r="S51" s="550">
        <v>0.11204500000000001</v>
      </c>
      <c r="T51" s="550">
        <v>9.59203E-2</v>
      </c>
      <c r="U51" s="550">
        <v>0.20247198</v>
      </c>
      <c r="V51" s="550">
        <v>9.2877199999999993E-2</v>
      </c>
      <c r="W51" s="550">
        <v>0.10550308</v>
      </c>
      <c r="X51" s="550">
        <v>0.23087136999999999</v>
      </c>
      <c r="Y51" s="550">
        <v>9.2987399999999998E-2</v>
      </c>
      <c r="Z51" s="107"/>
      <c r="AA51" s="107"/>
      <c r="AB51" s="107"/>
      <c r="AC51" s="107"/>
      <c r="AD51" s="107"/>
      <c r="AE51" s="107"/>
      <c r="AF51" s="34"/>
      <c r="AG51" s="107"/>
      <c r="AH51" s="107"/>
      <c r="AI51" s="107"/>
      <c r="AJ51" s="107"/>
      <c r="AK51" s="107"/>
      <c r="AL51" s="107"/>
      <c r="AM51" s="107"/>
    </row>
    <row r="52" spans="1:39" ht="12" customHeight="1">
      <c r="A52" s="223" t="s">
        <v>137</v>
      </c>
      <c r="B52" s="346">
        <v>4.9806999999999997E-2</v>
      </c>
      <c r="C52" s="346">
        <v>0.21904599999999999</v>
      </c>
      <c r="D52" s="346">
        <v>5.2320999999999999E-2</v>
      </c>
      <c r="E52" s="346">
        <v>5.2260000000000001E-2</v>
      </c>
      <c r="F52" s="346">
        <v>0.20679400000000001</v>
      </c>
      <c r="G52" s="346">
        <v>5.3253000000000002E-2</v>
      </c>
      <c r="H52" s="550">
        <v>5.4858999999999998E-2</v>
      </c>
      <c r="I52" s="550">
        <v>0.212533</v>
      </c>
      <c r="J52" s="550">
        <v>5.7854999999999997E-2</v>
      </c>
      <c r="K52" s="550">
        <v>5.4736E-2</v>
      </c>
      <c r="L52" s="550">
        <v>0.17865700000000001</v>
      </c>
      <c r="M52" s="550">
        <v>5.5882000000000001E-2</v>
      </c>
      <c r="N52" s="550">
        <v>5.4836999999999997E-2</v>
      </c>
      <c r="O52" s="550">
        <v>0.224437</v>
      </c>
      <c r="P52" s="550">
        <v>5.8555999999999997E-2</v>
      </c>
      <c r="Q52" s="550">
        <v>5.3735999999999999E-2</v>
      </c>
      <c r="R52" s="550">
        <v>0.17290800000000001</v>
      </c>
      <c r="S52" s="550">
        <v>5.5063000000000001E-2</v>
      </c>
      <c r="T52" s="550">
        <v>5.6856150000000001E-2</v>
      </c>
      <c r="U52" s="550">
        <v>0.19425017999999999</v>
      </c>
      <c r="V52" s="550">
        <v>6.1261650000000001E-2</v>
      </c>
      <c r="W52" s="550">
        <v>6.4949649999999998E-2</v>
      </c>
      <c r="X52" s="550">
        <v>0.20916657</v>
      </c>
      <c r="Y52" s="550">
        <v>5.8108630000000001E-2</v>
      </c>
      <c r="Z52" s="107"/>
      <c r="AA52" s="107"/>
      <c r="AB52" s="107"/>
      <c r="AC52" s="107"/>
      <c r="AD52" s="107"/>
      <c r="AE52" s="107"/>
      <c r="AG52" s="107"/>
      <c r="AH52" s="107"/>
      <c r="AI52" s="107"/>
      <c r="AJ52" s="107"/>
      <c r="AK52" s="107"/>
      <c r="AL52" s="107"/>
      <c r="AM52" s="107"/>
    </row>
    <row r="53" spans="1:39" ht="12" customHeight="1">
      <c r="A53" s="223" t="s">
        <v>138</v>
      </c>
      <c r="B53" s="346">
        <v>3.6041999999999998E-2</v>
      </c>
      <c r="C53" s="346">
        <v>8.3013000000000003E-2</v>
      </c>
      <c r="D53" s="346">
        <v>3.2257000000000001E-2</v>
      </c>
      <c r="E53" s="346">
        <v>3.9938000000000001E-2</v>
      </c>
      <c r="F53" s="346">
        <v>0.114355</v>
      </c>
      <c r="G53" s="346">
        <v>3.594E-2</v>
      </c>
      <c r="H53" s="550">
        <v>3.3487999999999997E-2</v>
      </c>
      <c r="I53" s="550">
        <v>8.3465999999999999E-2</v>
      </c>
      <c r="J53" s="550">
        <v>3.0071000000000001E-2</v>
      </c>
      <c r="K53" s="550">
        <v>3.3994000000000003E-2</v>
      </c>
      <c r="L53" s="550">
        <v>0.10949399999999999</v>
      </c>
      <c r="M53" s="550">
        <v>3.1282999999999998E-2</v>
      </c>
      <c r="N53" s="550">
        <v>2.5548999999999999E-2</v>
      </c>
      <c r="O53" s="550">
        <v>5.2158999999999997E-2</v>
      </c>
      <c r="P53" s="550">
        <v>2.3859999999999999E-2</v>
      </c>
      <c r="Q53" s="550">
        <v>2.758E-2</v>
      </c>
      <c r="R53" s="550">
        <v>7.8809000000000004E-2</v>
      </c>
      <c r="S53" s="550">
        <v>2.7046000000000001E-2</v>
      </c>
      <c r="T53" s="550">
        <v>2.9624560000000001E-2</v>
      </c>
      <c r="U53" s="550">
        <v>0.10985696</v>
      </c>
      <c r="V53" s="550">
        <v>2.4343199999999999E-2</v>
      </c>
      <c r="W53" s="550">
        <v>3.2844930000000001E-2</v>
      </c>
      <c r="X53" s="550">
        <v>0.1184418</v>
      </c>
      <c r="Y53" s="550">
        <v>2.82455E-2</v>
      </c>
      <c r="Z53" s="107"/>
      <c r="AA53" s="107"/>
      <c r="AB53" s="107"/>
      <c r="AC53" s="107"/>
      <c r="AD53" s="107"/>
      <c r="AE53" s="107"/>
      <c r="AG53" s="107"/>
      <c r="AH53" s="107"/>
      <c r="AI53" s="107"/>
      <c r="AJ53" s="107"/>
      <c r="AK53" s="107"/>
      <c r="AL53" s="107"/>
      <c r="AM53" s="107"/>
    </row>
    <row r="54" spans="1:39" ht="12" customHeight="1">
      <c r="A54" s="223" t="s">
        <v>139</v>
      </c>
      <c r="B54" s="346">
        <v>3.6470000000000002E-2</v>
      </c>
      <c r="C54" s="346">
        <v>0.282331</v>
      </c>
      <c r="D54" s="346">
        <v>6.1457999999999999E-2</v>
      </c>
      <c r="E54" s="346">
        <v>3.0030000000000001E-2</v>
      </c>
      <c r="F54" s="346">
        <v>0.25079800000000002</v>
      </c>
      <c r="G54" s="346">
        <v>5.0911999999999999E-2</v>
      </c>
      <c r="H54" s="550">
        <v>3.0473E-2</v>
      </c>
      <c r="I54" s="550">
        <v>0.192662</v>
      </c>
      <c r="J54" s="550">
        <v>4.8184999999999999E-2</v>
      </c>
      <c r="K54" s="550">
        <v>2.7490000000000001E-2</v>
      </c>
      <c r="L54" s="550">
        <v>0.156194</v>
      </c>
      <c r="M54" s="550">
        <v>3.8530000000000002E-2</v>
      </c>
      <c r="N54" s="550">
        <v>2.9132000000000002E-2</v>
      </c>
      <c r="O54" s="550">
        <v>5.8431999999999998E-2</v>
      </c>
      <c r="P54" s="550">
        <v>2.8725000000000001E-2</v>
      </c>
      <c r="Q54" s="550">
        <v>2.9375999999999999E-2</v>
      </c>
      <c r="R54" s="550">
        <v>6.6172999999999996E-2</v>
      </c>
      <c r="S54" s="550">
        <v>2.8521000000000001E-2</v>
      </c>
      <c r="T54" s="550">
        <v>3.0116790000000001E-2</v>
      </c>
      <c r="U54" s="550">
        <v>6.7769319999999994E-2</v>
      </c>
      <c r="V54" s="550">
        <v>3.4075040000000001E-2</v>
      </c>
      <c r="W54" s="550">
        <v>1.5980419999999999E-2</v>
      </c>
      <c r="X54" s="550">
        <v>3.8303120000000003E-2</v>
      </c>
      <c r="Y54" s="550">
        <v>3.278942E-2</v>
      </c>
      <c r="Z54" s="107"/>
      <c r="AA54" s="107"/>
      <c r="AB54" s="107"/>
      <c r="AC54" s="107"/>
      <c r="AD54" s="107"/>
      <c r="AE54" s="107"/>
      <c r="AG54" s="107"/>
      <c r="AH54" s="107"/>
      <c r="AI54" s="107"/>
      <c r="AJ54" s="107"/>
      <c r="AK54" s="107"/>
      <c r="AL54" s="107"/>
      <c r="AM54" s="107"/>
    </row>
    <row r="55" spans="1:39" ht="12" customHeight="1">
      <c r="A55" s="335" t="s">
        <v>140</v>
      </c>
      <c r="B55" s="452">
        <v>4.7417000000000001E-2</v>
      </c>
      <c r="C55" s="452">
        <v>9.6336000000000005E-2</v>
      </c>
      <c r="D55" s="452">
        <v>4.9908000000000001E-2</v>
      </c>
      <c r="E55" s="452">
        <v>2.3591000000000001E-2</v>
      </c>
      <c r="F55" s="452">
        <v>7.6188000000000006E-2</v>
      </c>
      <c r="G55" s="452">
        <v>2.4185000000000002E-2</v>
      </c>
      <c r="H55" s="548">
        <v>4.2488999999999999E-2</v>
      </c>
      <c r="I55" s="548">
        <v>8.6194999999999994E-2</v>
      </c>
      <c r="J55" s="548">
        <v>4.0987999999999997E-2</v>
      </c>
      <c r="K55" s="548">
        <v>3.0917E-2</v>
      </c>
      <c r="L55" s="548">
        <v>6.5363000000000004E-2</v>
      </c>
      <c r="M55" s="548">
        <v>2.8638E-2</v>
      </c>
      <c r="N55" s="548">
        <v>2.9061E-2</v>
      </c>
      <c r="O55" s="548">
        <v>6.5641000000000005E-2</v>
      </c>
      <c r="P55" s="548">
        <v>2.9648999999999998E-2</v>
      </c>
      <c r="Q55" s="548">
        <v>2.7018E-2</v>
      </c>
      <c r="R55" s="548">
        <v>4.5093000000000001E-2</v>
      </c>
      <c r="S55" s="548">
        <v>2.6078E-2</v>
      </c>
      <c r="T55" s="548">
        <v>2.493283E-2</v>
      </c>
      <c r="U55" s="548">
        <v>6.0164080000000002E-2</v>
      </c>
      <c r="V55" s="548">
        <v>3.319689E-2</v>
      </c>
      <c r="W55" s="548">
        <v>2.701785E-2</v>
      </c>
      <c r="X55" s="548">
        <v>5.4714150000000003E-2</v>
      </c>
      <c r="Y55" s="548">
        <v>2.2781429999999998E-2</v>
      </c>
      <c r="Z55" s="107"/>
      <c r="AA55" s="107"/>
      <c r="AB55" s="107"/>
      <c r="AC55" s="107"/>
      <c r="AD55" s="107"/>
      <c r="AE55" s="107"/>
      <c r="AG55" s="107"/>
      <c r="AH55" s="107"/>
      <c r="AI55" s="107"/>
      <c r="AJ55" s="107"/>
      <c r="AK55" s="107"/>
      <c r="AL55" s="107"/>
      <c r="AM55" s="107"/>
    </row>
    <row r="56" spans="1:39" ht="12" customHeight="1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107"/>
      <c r="AA56" s="107"/>
      <c r="AB56" s="107"/>
      <c r="AC56" s="107"/>
      <c r="AD56" s="107"/>
      <c r="AE56" s="107"/>
    </row>
    <row r="57" spans="1:39" ht="12" customHeight="1">
      <c r="A57" s="33"/>
      <c r="B57" s="730" t="s">
        <v>162</v>
      </c>
      <c r="C57" s="731"/>
      <c r="D57" s="731"/>
      <c r="E57" s="731"/>
      <c r="F57" s="731"/>
      <c r="G57" s="731"/>
      <c r="H57" s="731"/>
      <c r="I57" s="731"/>
      <c r="J57" s="731"/>
      <c r="K57" s="731"/>
      <c r="L57" s="731"/>
      <c r="M57" s="731"/>
      <c r="N57" s="731"/>
      <c r="O57" s="731"/>
      <c r="P57" s="731"/>
      <c r="Q57" s="731"/>
      <c r="R57" s="731"/>
      <c r="S57" s="731"/>
      <c r="T57" s="731"/>
      <c r="U57" s="731"/>
      <c r="V57" s="731"/>
      <c r="W57" s="731"/>
      <c r="X57" s="731"/>
      <c r="Y57" s="732"/>
      <c r="Z57" s="107"/>
      <c r="AA57" s="107"/>
      <c r="AB57" s="107"/>
      <c r="AC57" s="107"/>
      <c r="AD57" s="107"/>
      <c r="AE57" s="107"/>
    </row>
    <row r="58" spans="1:39" ht="12" customHeight="1">
      <c r="A58" s="39"/>
      <c r="B58" s="727">
        <v>2022</v>
      </c>
      <c r="C58" s="728"/>
      <c r="D58" s="728"/>
      <c r="E58" s="728"/>
      <c r="F58" s="728"/>
      <c r="G58" s="729"/>
      <c r="H58" s="733">
        <v>2023</v>
      </c>
      <c r="I58" s="733"/>
      <c r="J58" s="733"/>
      <c r="K58" s="733"/>
      <c r="L58" s="733"/>
      <c r="M58" s="733"/>
      <c r="N58" s="733">
        <v>2024</v>
      </c>
      <c r="O58" s="733"/>
      <c r="P58" s="733"/>
      <c r="Q58" s="733"/>
      <c r="R58" s="733"/>
      <c r="S58" s="733"/>
      <c r="T58" s="734" t="s">
        <v>367</v>
      </c>
      <c r="U58" s="734"/>
      <c r="V58" s="734"/>
      <c r="W58" s="734"/>
      <c r="X58" s="734"/>
      <c r="Y58" s="734"/>
      <c r="Z58" s="107"/>
      <c r="AA58" s="107"/>
      <c r="AB58" s="107"/>
      <c r="AC58" s="107"/>
      <c r="AD58" s="107"/>
      <c r="AE58" s="107"/>
    </row>
    <row r="59" spans="1:39" ht="12" customHeight="1">
      <c r="A59" s="41"/>
      <c r="B59" s="352" t="s">
        <v>158</v>
      </c>
      <c r="C59" s="225"/>
      <c r="D59" s="353"/>
      <c r="E59" s="352" t="s">
        <v>32</v>
      </c>
      <c r="F59" s="225"/>
      <c r="G59" s="353"/>
      <c r="H59" s="735" t="s">
        <v>158</v>
      </c>
      <c r="I59" s="736"/>
      <c r="J59" s="737"/>
      <c r="K59" s="735" t="s">
        <v>32</v>
      </c>
      <c r="L59" s="736"/>
      <c r="M59" s="737"/>
      <c r="N59" s="735" t="s">
        <v>158</v>
      </c>
      <c r="O59" s="736"/>
      <c r="P59" s="737"/>
      <c r="Q59" s="735" t="s">
        <v>32</v>
      </c>
      <c r="R59" s="736"/>
      <c r="S59" s="737"/>
      <c r="T59" s="735" t="s">
        <v>158</v>
      </c>
      <c r="U59" s="736"/>
      <c r="V59" s="737"/>
      <c r="W59" s="735" t="s">
        <v>32</v>
      </c>
      <c r="X59" s="736"/>
      <c r="Y59" s="737"/>
      <c r="Z59" s="107"/>
      <c r="AA59" s="107"/>
      <c r="AB59" s="107"/>
      <c r="AC59" s="107"/>
      <c r="AD59" s="107"/>
      <c r="AE59" s="107"/>
    </row>
    <row r="60" spans="1:39" ht="12" customHeight="1">
      <c r="A60" s="225" t="s">
        <v>73</v>
      </c>
      <c r="B60" s="227" t="s">
        <v>23</v>
      </c>
      <c r="C60" s="228" t="s">
        <v>153</v>
      </c>
      <c r="D60" s="227" t="s">
        <v>0</v>
      </c>
      <c r="E60" s="227" t="s">
        <v>23</v>
      </c>
      <c r="F60" s="228" t="s">
        <v>153</v>
      </c>
      <c r="G60" s="227" t="s">
        <v>0</v>
      </c>
      <c r="H60" s="227" t="s">
        <v>23</v>
      </c>
      <c r="I60" s="228" t="s">
        <v>153</v>
      </c>
      <c r="J60" s="227" t="s">
        <v>0</v>
      </c>
      <c r="K60" s="227" t="s">
        <v>23</v>
      </c>
      <c r="L60" s="228" t="s">
        <v>153</v>
      </c>
      <c r="M60" s="227" t="s">
        <v>0</v>
      </c>
      <c r="N60" s="227" t="s">
        <v>23</v>
      </c>
      <c r="O60" s="228" t="s">
        <v>153</v>
      </c>
      <c r="P60" s="227" t="s">
        <v>0</v>
      </c>
      <c r="Q60" s="227" t="s">
        <v>23</v>
      </c>
      <c r="R60" s="228" t="s">
        <v>153</v>
      </c>
      <c r="S60" s="227" t="s">
        <v>0</v>
      </c>
      <c r="T60" s="492" t="s">
        <v>23</v>
      </c>
      <c r="U60" s="493" t="s">
        <v>153</v>
      </c>
      <c r="V60" s="492" t="s">
        <v>0</v>
      </c>
      <c r="W60" s="492" t="s">
        <v>23</v>
      </c>
      <c r="X60" s="493" t="s">
        <v>153</v>
      </c>
      <c r="Y60" s="492" t="s">
        <v>0</v>
      </c>
      <c r="Z60" s="107"/>
      <c r="AA60" s="107"/>
      <c r="AB60" s="107"/>
      <c r="AC60" s="107"/>
      <c r="AD60" s="107"/>
      <c r="AE60" s="107"/>
    </row>
    <row r="61" spans="1:39" ht="12" customHeight="1">
      <c r="A61" s="222" t="s">
        <v>0</v>
      </c>
      <c r="B61" s="428">
        <v>1050287.5960393364</v>
      </c>
      <c r="C61" s="428">
        <v>606495.34164736606</v>
      </c>
      <c r="D61" s="428">
        <v>1656782.9376867022</v>
      </c>
      <c r="E61" s="429">
        <v>3274360.6729322798</v>
      </c>
      <c r="F61" s="428">
        <v>1561954.2849436207</v>
      </c>
      <c r="G61" s="428">
        <v>4836314.9578759</v>
      </c>
      <c r="H61" s="428">
        <v>1011887.9696626628</v>
      </c>
      <c r="I61" s="428">
        <v>694891.84336057364</v>
      </c>
      <c r="J61" s="428">
        <v>1706779.8130232368</v>
      </c>
      <c r="K61" s="429">
        <v>3089824.4202520689</v>
      </c>
      <c r="L61" s="428">
        <v>1816953.2642158379</v>
      </c>
      <c r="M61" s="428">
        <v>4906777.6844679071</v>
      </c>
      <c r="N61" s="428">
        <v>949071.15326845204</v>
      </c>
      <c r="O61" s="428">
        <v>733574.53690159856</v>
      </c>
      <c r="P61" s="428">
        <v>1682645.6901700504</v>
      </c>
      <c r="Q61" s="429">
        <v>3089824.4202520689</v>
      </c>
      <c r="R61" s="428">
        <v>1816953.2642158379</v>
      </c>
      <c r="S61" s="428">
        <v>4806412</v>
      </c>
      <c r="T61" s="584">
        <v>-6.207882520349786</v>
      </c>
      <c r="U61" s="584">
        <v>5.5667214848790207</v>
      </c>
      <c r="V61" s="584">
        <v>-1.4140150164090248</v>
      </c>
      <c r="W61" s="585">
        <v>0</v>
      </c>
      <c r="X61" s="584">
        <v>0</v>
      </c>
      <c r="Y61" s="584">
        <v>-2.0454500065411207</v>
      </c>
      <c r="Z61" s="107"/>
      <c r="AA61" s="107"/>
      <c r="AB61" s="107"/>
      <c r="AC61" s="107"/>
      <c r="AD61" s="107"/>
      <c r="AE61" s="107"/>
    </row>
    <row r="62" spans="1:39" ht="12" customHeight="1">
      <c r="A62" s="223" t="s">
        <v>134</v>
      </c>
      <c r="B62" s="427">
        <v>229405.0997318436</v>
      </c>
      <c r="C62" s="427">
        <v>139648.29146444082</v>
      </c>
      <c r="D62" s="427">
        <v>369053.39119628444</v>
      </c>
      <c r="E62" s="427">
        <v>681035.84785625665</v>
      </c>
      <c r="F62" s="427">
        <v>359920.83673864522</v>
      </c>
      <c r="G62" s="427">
        <v>1040956.6845949019</v>
      </c>
      <c r="H62" s="427">
        <v>213890.87006688185</v>
      </c>
      <c r="I62" s="427">
        <v>156205.10349520249</v>
      </c>
      <c r="J62" s="427">
        <v>370095.97356208437</v>
      </c>
      <c r="K62" s="427">
        <v>657578.58696396416</v>
      </c>
      <c r="L62" s="427">
        <v>421498.98530081153</v>
      </c>
      <c r="M62" s="427">
        <v>1079077.5722647756</v>
      </c>
      <c r="N62" s="427">
        <v>181418.5191861995</v>
      </c>
      <c r="O62" s="427">
        <v>158769.34033610745</v>
      </c>
      <c r="P62" s="427">
        <v>340187.859522307</v>
      </c>
      <c r="Q62" s="427">
        <v>591413.28592733608</v>
      </c>
      <c r="R62" s="427">
        <v>408597.72717305785</v>
      </c>
      <c r="S62" s="427">
        <v>1000011.013100394</v>
      </c>
      <c r="T62" s="586">
        <v>-15.181737710697293</v>
      </c>
      <c r="U62" s="586">
        <v>1.6415832668256625</v>
      </c>
      <c r="V62" s="586">
        <v>-8.0811779041849601</v>
      </c>
      <c r="W62" s="586">
        <v>-10.061961010943623</v>
      </c>
      <c r="X62" s="586">
        <v>-3.0608040772735028</v>
      </c>
      <c r="Y62" s="586">
        <v>-7.3272358907836566</v>
      </c>
      <c r="Z62" s="107"/>
      <c r="AA62" s="107"/>
      <c r="AB62" s="107"/>
      <c r="AC62" s="107"/>
      <c r="AD62" s="107"/>
      <c r="AE62" s="107"/>
    </row>
    <row r="63" spans="1:39" ht="12" customHeight="1">
      <c r="A63" s="223" t="s">
        <v>135</v>
      </c>
      <c r="B63" s="427">
        <v>259616.39553072088</v>
      </c>
      <c r="C63" s="427">
        <v>154581.60576051023</v>
      </c>
      <c r="D63" s="427">
        <v>414198.00129123114</v>
      </c>
      <c r="E63" s="427">
        <v>728099.19242173771</v>
      </c>
      <c r="F63" s="427">
        <v>433358.96215536917</v>
      </c>
      <c r="G63" s="427">
        <v>1161458.1545771069</v>
      </c>
      <c r="H63" s="427">
        <v>244325.82473128746</v>
      </c>
      <c r="I63" s="427">
        <v>198687.22114750443</v>
      </c>
      <c r="J63" s="427">
        <v>443013.04587879189</v>
      </c>
      <c r="K63" s="427">
        <v>683909.37815190526</v>
      </c>
      <c r="L63" s="427">
        <v>538969.65234352974</v>
      </c>
      <c r="M63" s="427">
        <v>1222879.0304954352</v>
      </c>
      <c r="N63" s="427">
        <v>225854.77157105619</v>
      </c>
      <c r="O63" s="427">
        <v>199635.7372799725</v>
      </c>
      <c r="P63" s="427">
        <v>425490.50885102869</v>
      </c>
      <c r="Q63" s="427">
        <v>637984.83675670426</v>
      </c>
      <c r="R63" s="427">
        <v>559489.49334227445</v>
      </c>
      <c r="S63" s="427">
        <v>1197474.3300989785</v>
      </c>
      <c r="T63" s="586">
        <v>-7.5600085175383986</v>
      </c>
      <c r="U63" s="586">
        <v>0.47739161431217209</v>
      </c>
      <c r="V63" s="586">
        <v>-3.9553094859778373</v>
      </c>
      <c r="W63" s="586">
        <v>-6.7150038970514832</v>
      </c>
      <c r="X63" s="586">
        <v>3.8072349546066322</v>
      </c>
      <c r="Y63" s="586">
        <v>-2.0774499981543011</v>
      </c>
      <c r="Z63" s="107"/>
      <c r="AA63" s="107"/>
      <c r="AB63" s="107"/>
      <c r="AC63" s="107"/>
      <c r="AD63" s="107"/>
      <c r="AE63" s="107"/>
    </row>
    <row r="64" spans="1:39" ht="12" customHeight="1">
      <c r="A64" s="223" t="s">
        <v>136</v>
      </c>
      <c r="B64" s="427">
        <v>17383.840071388866</v>
      </c>
      <c r="C64" s="427">
        <v>11310.84011463613</v>
      </c>
      <c r="D64" s="427">
        <v>28694.680186024998</v>
      </c>
      <c r="E64" s="427">
        <v>43200.890837887448</v>
      </c>
      <c r="F64" s="427">
        <v>19884.941315683936</v>
      </c>
      <c r="G64" s="427">
        <v>63085.832153571384</v>
      </c>
      <c r="H64" s="427">
        <v>15063.348763880291</v>
      </c>
      <c r="I64" s="427">
        <v>11344.000982302603</v>
      </c>
      <c r="J64" s="427">
        <v>26407.349746182896</v>
      </c>
      <c r="K64" s="427">
        <v>37344.471085569276</v>
      </c>
      <c r="L64" s="427">
        <v>20157.650924827885</v>
      </c>
      <c r="M64" s="427">
        <v>57502.122010397165</v>
      </c>
      <c r="N64" s="427">
        <v>14736.285780887565</v>
      </c>
      <c r="O64" s="427">
        <v>13464.428170187499</v>
      </c>
      <c r="P64" s="427">
        <v>28200.713951075068</v>
      </c>
      <c r="Q64" s="427">
        <v>34994.276261998406</v>
      </c>
      <c r="R64" s="427">
        <v>21046.951277999477</v>
      </c>
      <c r="S64" s="427">
        <v>56041.227539997883</v>
      </c>
      <c r="T64" s="586">
        <v>-2.1712501524028633</v>
      </c>
      <c r="U64" s="586">
        <v>18.692057512978916</v>
      </c>
      <c r="V64" s="586">
        <v>6.7911555764939928</v>
      </c>
      <c r="W64" s="586">
        <v>-6.2932872129471313</v>
      </c>
      <c r="X64" s="586">
        <v>4.4117261306289066</v>
      </c>
      <c r="Y64" s="586">
        <v>-2.5405922761165796</v>
      </c>
      <c r="Z64" s="107"/>
      <c r="AA64" s="107"/>
      <c r="AB64" s="107"/>
      <c r="AC64" s="107"/>
      <c r="AD64" s="107"/>
      <c r="AE64" s="107"/>
    </row>
    <row r="65" spans="1:31" ht="12" customHeight="1">
      <c r="A65" s="223" t="s">
        <v>137</v>
      </c>
      <c r="B65" s="427">
        <v>60992.808271579619</v>
      </c>
      <c r="C65" s="427">
        <v>43611.44533822035</v>
      </c>
      <c r="D65" s="427">
        <v>104604.25360979998</v>
      </c>
      <c r="E65" s="427">
        <v>124795.62213293575</v>
      </c>
      <c r="F65" s="427">
        <v>68790.173252683147</v>
      </c>
      <c r="G65" s="427">
        <v>193585.79538561887</v>
      </c>
      <c r="H65" s="427">
        <v>42040.840483455722</v>
      </c>
      <c r="I65" s="427">
        <v>35905.618196117051</v>
      </c>
      <c r="J65" s="427">
        <v>77946.458679572796</v>
      </c>
      <c r="K65" s="427">
        <v>107891.71857118634</v>
      </c>
      <c r="L65" s="427">
        <v>77904.537235896758</v>
      </c>
      <c r="M65" s="427">
        <v>185796.2558070831</v>
      </c>
      <c r="N65" s="427">
        <v>43525.647522165789</v>
      </c>
      <c r="O65" s="427">
        <v>55379.261965762831</v>
      </c>
      <c r="P65" s="427">
        <v>98904.909487928613</v>
      </c>
      <c r="Q65" s="427">
        <v>102429.10241848527</v>
      </c>
      <c r="R65" s="427">
        <v>90806.555498653339</v>
      </c>
      <c r="S65" s="427">
        <v>193235.6579171386</v>
      </c>
      <c r="T65" s="586">
        <v>3.5318205383985632</v>
      </c>
      <c r="U65" s="586">
        <v>54.235645417049859</v>
      </c>
      <c r="V65" s="586">
        <v>26.888265565101726</v>
      </c>
      <c r="W65" s="586">
        <v>-5.063054166754112</v>
      </c>
      <c r="X65" s="586">
        <v>16.561318147220319</v>
      </c>
      <c r="Y65" s="586">
        <v>4.0040646017000547</v>
      </c>
      <c r="Z65" s="107"/>
      <c r="AA65" s="107"/>
      <c r="AB65" s="107"/>
      <c r="AC65" s="107"/>
      <c r="AD65" s="107"/>
      <c r="AE65" s="107"/>
    </row>
    <row r="66" spans="1:31" ht="12" customHeight="1">
      <c r="A66" s="223" t="s">
        <v>138</v>
      </c>
      <c r="B66" s="427">
        <v>193895.00645532401</v>
      </c>
      <c r="C66" s="427">
        <v>93396.61013090804</v>
      </c>
      <c r="D66" s="427">
        <v>287291.61658623209</v>
      </c>
      <c r="E66" s="427">
        <v>553403.20131527283</v>
      </c>
      <c r="F66" s="427">
        <v>227861.96225785499</v>
      </c>
      <c r="G66" s="427">
        <v>781265.16357312782</v>
      </c>
      <c r="H66" s="427">
        <v>204793.02651729691</v>
      </c>
      <c r="I66" s="427">
        <v>110093.73482977728</v>
      </c>
      <c r="J66" s="427">
        <v>314886.76134707424</v>
      </c>
      <c r="K66" s="427">
        <v>557957.4323009504</v>
      </c>
      <c r="L66" s="427">
        <v>259649.61887410437</v>
      </c>
      <c r="M66" s="427">
        <v>817607.05117505486</v>
      </c>
      <c r="N66" s="427">
        <v>210444.67538677575</v>
      </c>
      <c r="O66" s="427">
        <v>113820.34415090791</v>
      </c>
      <c r="P66" s="427">
        <v>324265.01953768363</v>
      </c>
      <c r="Q66" s="427">
        <v>581097.66492395126</v>
      </c>
      <c r="R66" s="427">
        <v>272520.89031229366</v>
      </c>
      <c r="S66" s="427">
        <v>853618.55523624481</v>
      </c>
      <c r="T66" s="586">
        <v>2.759688142506894</v>
      </c>
      <c r="U66" s="586">
        <v>3.3849422284497561</v>
      </c>
      <c r="V66" s="586">
        <v>2.9782954832681905</v>
      </c>
      <c r="W66" s="586">
        <v>4.1473114763564096</v>
      </c>
      <c r="X66" s="586">
        <v>4.9571693938939099</v>
      </c>
      <c r="Y66" s="586">
        <v>4.4045001825063341</v>
      </c>
      <c r="Z66" s="107"/>
      <c r="AA66" s="107"/>
      <c r="AB66" s="107"/>
      <c r="AC66" s="107"/>
      <c r="AD66" s="107"/>
      <c r="AE66" s="107"/>
    </row>
    <row r="67" spans="1:31" ht="12" customHeight="1">
      <c r="A67" s="223" t="s">
        <v>139</v>
      </c>
      <c r="B67" s="427">
        <v>104034.70481851485</v>
      </c>
      <c r="C67" s="427">
        <v>84411.713048485224</v>
      </c>
      <c r="D67" s="427">
        <v>188446.41786700004</v>
      </c>
      <c r="E67" s="427">
        <v>327364.97808394919</v>
      </c>
      <c r="F67" s="427">
        <v>173744.93508983147</v>
      </c>
      <c r="G67" s="427">
        <v>501109.91317378054</v>
      </c>
      <c r="H67" s="427">
        <v>102613.51690696615</v>
      </c>
      <c r="I67" s="427">
        <v>96028.386949594162</v>
      </c>
      <c r="J67" s="427">
        <v>198641.9038565603</v>
      </c>
      <c r="K67" s="427">
        <v>308385.40942480596</v>
      </c>
      <c r="L67" s="427">
        <v>199222.0650793878</v>
      </c>
      <c r="M67" s="427">
        <v>507607.47450419376</v>
      </c>
      <c r="N67" s="427">
        <v>94521.201585809511</v>
      </c>
      <c r="O67" s="427">
        <v>98206.597306506272</v>
      </c>
      <c r="P67" s="427">
        <v>192727.7988923158</v>
      </c>
      <c r="Q67" s="427">
        <v>302049.03939259879</v>
      </c>
      <c r="R67" s="427">
        <v>208586.81451520335</v>
      </c>
      <c r="S67" s="427">
        <v>510635.8539078022</v>
      </c>
      <c r="T67" s="586">
        <v>-7.8862079432415149</v>
      </c>
      <c r="U67" s="586">
        <v>2.2682983918655895</v>
      </c>
      <c r="V67" s="586">
        <v>-2.9772695737527193</v>
      </c>
      <c r="W67" s="586">
        <v>-2.0546919012885962</v>
      </c>
      <c r="X67" s="586">
        <v>4.700658750868687</v>
      </c>
      <c r="Y67" s="586">
        <v>0.59659866249337978</v>
      </c>
      <c r="Z67" s="107"/>
      <c r="AA67" s="107"/>
      <c r="AB67" s="107"/>
      <c r="AC67" s="107"/>
      <c r="AD67" s="107"/>
      <c r="AE67" s="107"/>
    </row>
    <row r="68" spans="1:31" ht="12" customHeight="1">
      <c r="A68" s="335" t="s">
        <v>140</v>
      </c>
      <c r="B68" s="451">
        <v>184959.74115996464</v>
      </c>
      <c r="C68" s="451">
        <v>79534.835790165293</v>
      </c>
      <c r="D68" s="451">
        <v>264494.57695012994</v>
      </c>
      <c r="E68" s="451">
        <v>816460.94028424006</v>
      </c>
      <c r="F68" s="451">
        <v>278392.47413355287</v>
      </c>
      <c r="G68" s="451">
        <v>1094853.4144177928</v>
      </c>
      <c r="H68" s="451">
        <v>189160.54219289444</v>
      </c>
      <c r="I68" s="451">
        <v>86627.777760075638</v>
      </c>
      <c r="J68" s="451">
        <v>275788.31995297008</v>
      </c>
      <c r="K68" s="451">
        <v>736757.42375368788</v>
      </c>
      <c r="L68" s="451">
        <v>299550.75445727981</v>
      </c>
      <c r="M68" s="451">
        <v>1036308.1782109676</v>
      </c>
      <c r="N68" s="451">
        <v>178570.05223555749</v>
      </c>
      <c r="O68" s="451">
        <v>94298.827692154096</v>
      </c>
      <c r="P68" s="451">
        <v>272868.87992771156</v>
      </c>
      <c r="Q68" s="451">
        <v>691271.80058337271</v>
      </c>
      <c r="R68" s="451">
        <v>304123.59560459072</v>
      </c>
      <c r="S68" s="451">
        <v>995395.39618796343</v>
      </c>
      <c r="T68" s="587">
        <v>-5.598678156958024</v>
      </c>
      <c r="U68" s="587">
        <v>8.8551849423220848</v>
      </c>
      <c r="V68" s="587">
        <v>-1.0585800101165879</v>
      </c>
      <c r="W68" s="587">
        <v>-6.1737583774278857</v>
      </c>
      <c r="X68" s="587">
        <v>1.5265663929292714</v>
      </c>
      <c r="Y68" s="587">
        <v>-3.9479358441071066</v>
      </c>
      <c r="Z68" s="107"/>
      <c r="AA68" s="107"/>
      <c r="AB68" s="107"/>
      <c r="AC68" s="107"/>
      <c r="AD68" s="107"/>
      <c r="AE68" s="107"/>
    </row>
    <row r="69" spans="1:31" ht="12" customHeight="1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107"/>
      <c r="AA69" s="107"/>
      <c r="AB69" s="107"/>
      <c r="AC69" s="107"/>
      <c r="AD69" s="107"/>
      <c r="AE69" s="107"/>
    </row>
    <row r="70" spans="1:31" ht="12" customHeight="1">
      <c r="A70" s="33"/>
      <c r="B70" s="730" t="s">
        <v>162</v>
      </c>
      <c r="C70" s="731"/>
      <c r="D70" s="731"/>
      <c r="E70" s="731"/>
      <c r="F70" s="731"/>
      <c r="G70" s="731"/>
      <c r="H70" s="731"/>
      <c r="I70" s="731"/>
      <c r="J70" s="731"/>
      <c r="K70" s="731"/>
      <c r="L70" s="731"/>
      <c r="M70" s="731"/>
      <c r="N70" s="731"/>
      <c r="O70" s="731"/>
      <c r="P70" s="731"/>
      <c r="Q70" s="731"/>
      <c r="R70" s="731"/>
      <c r="S70" s="732"/>
      <c r="T70" s="41"/>
      <c r="U70" s="41"/>
      <c r="V70" s="41"/>
      <c r="W70" s="41"/>
      <c r="X70" s="41"/>
      <c r="Y70" s="41"/>
      <c r="Z70" s="107"/>
      <c r="AA70" s="107"/>
      <c r="AB70" s="107"/>
      <c r="AC70" s="107"/>
      <c r="AD70" s="107"/>
      <c r="AE70" s="107"/>
    </row>
    <row r="71" spans="1:31" ht="12" customHeight="1">
      <c r="A71" s="41"/>
      <c r="B71" s="727">
        <v>2022</v>
      </c>
      <c r="C71" s="728"/>
      <c r="D71" s="728"/>
      <c r="E71" s="728"/>
      <c r="F71" s="728"/>
      <c r="G71" s="729"/>
      <c r="H71" s="733">
        <v>2023</v>
      </c>
      <c r="I71" s="733"/>
      <c r="J71" s="733"/>
      <c r="K71" s="733"/>
      <c r="L71" s="733"/>
      <c r="M71" s="733"/>
      <c r="N71" s="733">
        <v>2024</v>
      </c>
      <c r="O71" s="733"/>
      <c r="P71" s="733"/>
      <c r="Q71" s="733"/>
      <c r="R71" s="733"/>
      <c r="S71" s="733"/>
      <c r="T71" s="41"/>
      <c r="U71" s="41"/>
      <c r="V71" s="41"/>
      <c r="W71" s="41"/>
      <c r="X71" s="41"/>
      <c r="Y71" s="41"/>
      <c r="Z71" s="107"/>
      <c r="AA71" s="107"/>
      <c r="AB71" s="107"/>
      <c r="AC71" s="107"/>
      <c r="AD71" s="107"/>
      <c r="AE71" s="107"/>
    </row>
    <row r="72" spans="1:31" ht="12" customHeight="1">
      <c r="A72" s="39"/>
      <c r="B72" s="229" t="s">
        <v>286</v>
      </c>
      <c r="C72" s="230"/>
      <c r="D72" s="230"/>
      <c r="E72" s="230"/>
      <c r="F72" s="230"/>
      <c r="G72" s="177"/>
      <c r="H72" s="229" t="s">
        <v>286</v>
      </c>
      <c r="I72" s="230"/>
      <c r="J72" s="230"/>
      <c r="K72" s="230"/>
      <c r="L72" s="230"/>
      <c r="M72" s="177"/>
      <c r="N72" s="229" t="s">
        <v>286</v>
      </c>
      <c r="O72" s="230"/>
      <c r="P72" s="230"/>
      <c r="Q72" s="230"/>
      <c r="R72" s="230"/>
      <c r="S72" s="177"/>
      <c r="T72" s="231"/>
      <c r="U72" s="232"/>
      <c r="V72" s="232"/>
      <c r="W72" s="232"/>
      <c r="X72" s="232"/>
      <c r="Y72" s="233"/>
      <c r="Z72" s="107"/>
      <c r="AA72" s="107"/>
      <c r="AB72" s="107"/>
      <c r="AC72" s="107"/>
      <c r="AD72" s="107"/>
      <c r="AE72" s="107"/>
    </row>
    <row r="73" spans="1:31" ht="12" customHeight="1">
      <c r="A73" s="41"/>
      <c r="B73" s="352" t="s">
        <v>158</v>
      </c>
      <c r="C73" s="225"/>
      <c r="D73" s="353"/>
      <c r="E73" s="352" t="s">
        <v>32</v>
      </c>
      <c r="F73" s="225"/>
      <c r="G73" s="353"/>
      <c r="H73" s="735" t="s">
        <v>158</v>
      </c>
      <c r="I73" s="736"/>
      <c r="J73" s="737"/>
      <c r="K73" s="735" t="s">
        <v>32</v>
      </c>
      <c r="L73" s="736"/>
      <c r="M73" s="737"/>
      <c r="N73" s="735" t="s">
        <v>158</v>
      </c>
      <c r="O73" s="736"/>
      <c r="P73" s="737"/>
      <c r="Q73" s="735" t="s">
        <v>32</v>
      </c>
      <c r="R73" s="736"/>
      <c r="S73" s="737"/>
      <c r="Z73" s="107"/>
      <c r="AA73" s="107"/>
      <c r="AB73" s="107"/>
      <c r="AC73" s="107"/>
      <c r="AD73" s="107"/>
      <c r="AE73" s="107"/>
    </row>
    <row r="74" spans="1:31" ht="12" customHeight="1">
      <c r="A74" s="225" t="s">
        <v>73</v>
      </c>
      <c r="B74" s="355" t="s">
        <v>23</v>
      </c>
      <c r="C74" s="356" t="s">
        <v>153</v>
      </c>
      <c r="D74" s="355" t="s">
        <v>0</v>
      </c>
      <c r="E74" s="355" t="s">
        <v>23</v>
      </c>
      <c r="F74" s="356" t="s">
        <v>153</v>
      </c>
      <c r="G74" s="357" t="s">
        <v>0</v>
      </c>
      <c r="H74" s="355" t="s">
        <v>23</v>
      </c>
      <c r="I74" s="356" t="s">
        <v>153</v>
      </c>
      <c r="J74" s="355" t="s">
        <v>0</v>
      </c>
      <c r="K74" s="355" t="s">
        <v>23</v>
      </c>
      <c r="L74" s="356" t="s">
        <v>153</v>
      </c>
      <c r="M74" s="357" t="s">
        <v>0</v>
      </c>
      <c r="N74" s="355" t="s">
        <v>23</v>
      </c>
      <c r="O74" s="356" t="s">
        <v>153</v>
      </c>
      <c r="P74" s="355" t="s">
        <v>0</v>
      </c>
      <c r="Q74" s="355" t="s">
        <v>23</v>
      </c>
      <c r="R74" s="356" t="s">
        <v>153</v>
      </c>
      <c r="S74" s="357" t="s">
        <v>0</v>
      </c>
    </row>
    <row r="75" spans="1:31" ht="12" customHeight="1">
      <c r="A75" s="222" t="s">
        <v>0</v>
      </c>
      <c r="B75" s="345">
        <v>3.5435316494445376E-3</v>
      </c>
      <c r="C75" s="345">
        <v>4.5552119500525548E-3</v>
      </c>
      <c r="D75" s="345">
        <v>3.2166096331693191E-3</v>
      </c>
      <c r="E75" s="345">
        <v>4.1559042411839584E-3</v>
      </c>
      <c r="F75" s="345">
        <v>4.4688963958285869E-3</v>
      </c>
      <c r="G75" s="345">
        <v>3.5148450985836932E-3</v>
      </c>
      <c r="H75" s="549">
        <v>1.9536023824010831E-3</v>
      </c>
      <c r="I75" s="549">
        <v>1.9095539103882934E-3</v>
      </c>
      <c r="J75" s="549">
        <v>1.563004362258079E-3</v>
      </c>
      <c r="K75" s="549">
        <v>2.1576777859769959E-3</v>
      </c>
      <c r="L75" s="549">
        <v>2.2523115271408274E-3</v>
      </c>
      <c r="M75" s="549">
        <v>1.7974963724350587E-3</v>
      </c>
      <c r="N75" s="604">
        <v>3.5786597249452992E-3</v>
      </c>
      <c r="O75" s="604">
        <v>3.6401192839065938E-3</v>
      </c>
      <c r="P75" s="605">
        <v>2.8421127159782458E-3</v>
      </c>
      <c r="Q75" s="604">
        <v>3.7651167389318387E-3</v>
      </c>
      <c r="R75" s="604">
        <v>3.8316118454629331E-3</v>
      </c>
      <c r="S75" s="606">
        <v>3.0314388421042852E-3</v>
      </c>
    </row>
    <row r="76" spans="1:31" ht="12" customHeight="1">
      <c r="A76" s="223" t="s">
        <v>134</v>
      </c>
      <c r="B76" s="346">
        <v>9.5605039182570812E-3</v>
      </c>
      <c r="C76" s="346">
        <v>1.6523951727361125E-2</v>
      </c>
      <c r="D76" s="346">
        <v>1.1033079861053653E-2</v>
      </c>
      <c r="E76" s="346">
        <v>1.0630150326563082E-2</v>
      </c>
      <c r="F76" s="346">
        <v>1.6311517233771541E-2</v>
      </c>
      <c r="G76" s="346">
        <v>1.1126388003254956E-2</v>
      </c>
      <c r="H76" s="550">
        <v>4.8446216423088046E-3</v>
      </c>
      <c r="I76" s="550">
        <v>6.5936084955962289E-3</v>
      </c>
      <c r="J76" s="550">
        <v>4.7957695655627399E-3</v>
      </c>
      <c r="K76" s="550">
        <v>6.0275369289756716E-3</v>
      </c>
      <c r="L76" s="550">
        <v>8.7851108923341532E-3</v>
      </c>
      <c r="M76" s="550">
        <v>6.2195753479620747E-3</v>
      </c>
      <c r="N76" s="607">
        <v>8.1378029916434492E-3</v>
      </c>
      <c r="O76" s="607">
        <v>1.1429377559075977E-2</v>
      </c>
      <c r="P76" s="607">
        <v>8.0363064787996909E-3</v>
      </c>
      <c r="Q76" s="607">
        <v>9.6816811187408584E-3</v>
      </c>
      <c r="R76" s="607">
        <v>1.343814802149659E-2</v>
      </c>
      <c r="S76" s="608">
        <v>9.4194507498304783E-3</v>
      </c>
      <c r="T76" s="41"/>
      <c r="U76" s="41"/>
      <c r="V76" s="41"/>
      <c r="W76" s="41"/>
      <c r="X76" s="41"/>
      <c r="Y76" s="41"/>
    </row>
    <row r="77" spans="1:31" ht="12" customHeight="1">
      <c r="A77" s="223" t="s">
        <v>135</v>
      </c>
      <c r="B77" s="346">
        <v>1.0154523960982612E-2</v>
      </c>
      <c r="C77" s="346">
        <v>8.8636334878046726E-3</v>
      </c>
      <c r="D77" s="346">
        <v>8.3123024133229285E-3</v>
      </c>
      <c r="E77" s="346">
        <v>1.210940675716329E-2</v>
      </c>
      <c r="F77" s="346">
        <v>8.8608291442820696E-3</v>
      </c>
      <c r="G77" s="346">
        <v>9.2041244012063764E-3</v>
      </c>
      <c r="H77" s="550">
        <v>5.4287674903586852E-3</v>
      </c>
      <c r="I77" s="550">
        <v>4.0632900541579826E-3</v>
      </c>
      <c r="J77" s="550">
        <v>4.1602212412713765E-3</v>
      </c>
      <c r="K77" s="550">
        <v>6.2164218008351818E-3</v>
      </c>
      <c r="L77" s="550">
        <v>4.2237125268210791E-3</v>
      </c>
      <c r="M77" s="550">
        <v>4.5101698869114068E-3</v>
      </c>
      <c r="N77" s="607">
        <v>9.6797658907752313E-3</v>
      </c>
      <c r="O77" s="607">
        <v>8.4235493815315102E-3</v>
      </c>
      <c r="P77" s="607">
        <v>7.6394316056219401E-3</v>
      </c>
      <c r="Q77" s="607">
        <v>1.1234449381484369E-2</v>
      </c>
      <c r="R77" s="607">
        <v>8.3657403613134392E-3</v>
      </c>
      <c r="S77" s="608">
        <v>8.142583056412335E-3</v>
      </c>
      <c r="T77" s="41"/>
      <c r="U77" s="41"/>
      <c r="V77" s="41"/>
      <c r="W77" s="41"/>
      <c r="X77" s="41"/>
      <c r="Y77" s="41"/>
    </row>
    <row r="78" spans="1:31" ht="12" customHeight="1">
      <c r="A78" s="223" t="s">
        <v>136</v>
      </c>
      <c r="B78" s="346">
        <v>2.913832922366252E-2</v>
      </c>
      <c r="C78" s="346">
        <v>4.1039450969476983E-2</v>
      </c>
      <c r="D78" s="346">
        <v>3.1063820526201973E-2</v>
      </c>
      <c r="E78" s="346">
        <v>3.2049767170038421E-2</v>
      </c>
      <c r="F78" s="346">
        <v>3.9602688239095477E-2</v>
      </c>
      <c r="G78" s="346">
        <v>3.0937279978606163E-2</v>
      </c>
      <c r="H78" s="550">
        <v>8.4116176496347832E-3</v>
      </c>
      <c r="I78" s="550">
        <v>1.1436079369962854E-2</v>
      </c>
      <c r="J78" s="550">
        <v>8.8078148885418935E-3</v>
      </c>
      <c r="K78" s="550">
        <v>9.3455538285541345E-3</v>
      </c>
      <c r="L78" s="550">
        <v>1.0580237288497029E-2</v>
      </c>
      <c r="M78" s="550">
        <v>8.8314121804435944E-3</v>
      </c>
      <c r="N78" s="607">
        <v>2.2925913674288371E-2</v>
      </c>
      <c r="O78" s="607">
        <v>3.1179457711333396E-2</v>
      </c>
      <c r="P78" s="607">
        <v>2.5004097669219488E-2</v>
      </c>
      <c r="Q78" s="607">
        <v>2.5418865687989865E-2</v>
      </c>
      <c r="R78" s="607">
        <v>3.0026484023028328E-2</v>
      </c>
      <c r="S78" s="608">
        <v>2.4201832615760248E-2</v>
      </c>
      <c r="T78" s="41"/>
      <c r="U78" s="41"/>
      <c r="V78" s="41"/>
      <c r="W78" s="41"/>
      <c r="X78" s="41"/>
      <c r="Y78" s="41"/>
    </row>
    <row r="79" spans="1:31" ht="12" customHeight="1">
      <c r="A79" s="223" t="s">
        <v>137</v>
      </c>
      <c r="B79" s="346">
        <v>1.9428109576300177E-2</v>
      </c>
      <c r="C79" s="346">
        <v>1.1665298749661971E-2</v>
      </c>
      <c r="D79" s="346">
        <v>1.4872244530589725E-2</v>
      </c>
      <c r="E79" s="346">
        <v>2.9840783598688518E-2</v>
      </c>
      <c r="F79" s="346">
        <v>1.7436471893898371E-2</v>
      </c>
      <c r="G79" s="346">
        <v>2.3345210188659621E-2</v>
      </c>
      <c r="H79" s="550">
        <v>1.6465370219161952E-2</v>
      </c>
      <c r="I79" s="550">
        <v>5.4688925019487789E-3</v>
      </c>
      <c r="J79" s="550">
        <v>1.0822238517308E-2</v>
      </c>
      <c r="K79" s="550">
        <v>1.9217642602896615E-2</v>
      </c>
      <c r="L79" s="550">
        <v>5.4094096563355974E-3</v>
      </c>
      <c r="M79" s="550">
        <v>1.2779928252483511E-2</v>
      </c>
      <c r="N79" s="607">
        <v>1.8744844979395617E-2</v>
      </c>
      <c r="O79" s="607">
        <v>1.738956035572459E-2</v>
      </c>
      <c r="P79" s="607">
        <v>1.5905532653872023E-2</v>
      </c>
      <c r="Q79" s="607">
        <v>2.6399130132759296E-2</v>
      </c>
      <c r="R79" s="607">
        <v>1.9485122863263604E-2</v>
      </c>
      <c r="S79" s="608">
        <v>2.0326723629701129E-2</v>
      </c>
      <c r="T79" s="41"/>
      <c r="U79" s="41"/>
      <c r="V79" s="41"/>
      <c r="W79" s="41"/>
      <c r="X79" s="41"/>
      <c r="Y79" s="41"/>
    </row>
    <row r="80" spans="1:31" ht="12" customHeight="1">
      <c r="A80" s="223" t="s">
        <v>138</v>
      </c>
      <c r="B80" s="346">
        <v>1.1637410743355418E-2</v>
      </c>
      <c r="C80" s="346">
        <v>1.250153849784413E-2</v>
      </c>
      <c r="D80" s="346">
        <v>1.1158106165332186E-2</v>
      </c>
      <c r="E80" s="346">
        <v>1.1756160796852298E-2</v>
      </c>
      <c r="F80" s="346">
        <v>1.2810396898735883E-2</v>
      </c>
      <c r="G80" s="346">
        <v>1.128928515690791E-2</v>
      </c>
      <c r="H80" s="550">
        <v>4.7308945665637432E-3</v>
      </c>
      <c r="I80" s="550">
        <v>5.0340019798724139E-3</v>
      </c>
      <c r="J80" s="550">
        <v>4.6119598794334745E-3</v>
      </c>
      <c r="K80" s="550">
        <v>5.065225193591906E-3</v>
      </c>
      <c r="L80" s="550">
        <v>5.0827479157508817E-3</v>
      </c>
      <c r="M80" s="550">
        <v>4.8338110687675337E-3</v>
      </c>
      <c r="N80" s="607">
        <v>1.0296007586839821E-2</v>
      </c>
      <c r="O80" s="607">
        <v>1.0337841688241665E-2</v>
      </c>
      <c r="P80" s="607">
        <v>9.6944023019168591E-3</v>
      </c>
      <c r="Q80" s="607">
        <v>9.6281584986685313E-3</v>
      </c>
      <c r="R80" s="607">
        <v>1.0628236443900757E-2</v>
      </c>
      <c r="S80" s="608">
        <v>9.4644660023136817E-3</v>
      </c>
      <c r="T80" s="41"/>
      <c r="U80" s="41"/>
      <c r="V80" s="41"/>
      <c r="W80" s="41"/>
      <c r="X80" s="41"/>
      <c r="Y80" s="41"/>
    </row>
    <row r="81" spans="1:25" ht="12" customHeight="1">
      <c r="A81" s="223" t="s">
        <v>139</v>
      </c>
      <c r="B81" s="346">
        <v>1.610967503436472E-2</v>
      </c>
      <c r="C81" s="346">
        <v>1.7976178107585283E-2</v>
      </c>
      <c r="D81" s="346">
        <v>1.5596241829110839E-2</v>
      </c>
      <c r="E81" s="346">
        <v>1.7954485473503236E-2</v>
      </c>
      <c r="F81" s="346">
        <v>1.7685777838885801E-2</v>
      </c>
      <c r="G81" s="346">
        <v>1.6511358574625764E-2</v>
      </c>
      <c r="H81" s="550">
        <v>8.8500109092629845E-3</v>
      </c>
      <c r="I81" s="550">
        <v>9.4458575972136104E-3</v>
      </c>
      <c r="J81" s="550">
        <v>8.473919813184818E-3</v>
      </c>
      <c r="K81" s="550">
        <v>9.8398929635178135E-3</v>
      </c>
      <c r="L81" s="550">
        <v>9.251562000661552E-3</v>
      </c>
      <c r="M81" s="550">
        <v>9.0132528519831414E-3</v>
      </c>
      <c r="N81" s="607">
        <v>1.39538606548886E-2</v>
      </c>
      <c r="O81" s="607">
        <v>1.5759260481532516E-2</v>
      </c>
      <c r="P81" s="607">
        <v>1.3652801957655912E-2</v>
      </c>
      <c r="Q81" s="607">
        <v>1.7172838022964234E-2</v>
      </c>
      <c r="R81" s="607">
        <v>1.6082609189788984E-2</v>
      </c>
      <c r="S81" s="608">
        <v>1.5364887276374495E-2</v>
      </c>
      <c r="T81" s="41"/>
      <c r="U81" s="41"/>
      <c r="V81" s="41"/>
      <c r="W81" s="41"/>
      <c r="X81" s="41"/>
      <c r="Y81" s="41"/>
    </row>
    <row r="82" spans="1:25" ht="12" customHeight="1">
      <c r="A82" s="226" t="s">
        <v>140</v>
      </c>
      <c r="B82" s="452">
        <v>1.0522468419683859E-2</v>
      </c>
      <c r="C82" s="452">
        <v>1.1165789654883873E-2</v>
      </c>
      <c r="D82" s="452">
        <v>1.005839306559192E-2</v>
      </c>
      <c r="E82" s="452">
        <v>1.1468116751084693E-2</v>
      </c>
      <c r="F82" s="452">
        <v>1.1162444847597625E-2</v>
      </c>
      <c r="G82" s="452">
        <v>1.0844772063441041E-2</v>
      </c>
      <c r="H82" s="548">
        <v>7.4328725044562269E-3</v>
      </c>
      <c r="I82" s="548">
        <v>6.2524567685739579E-3</v>
      </c>
      <c r="J82" s="548">
        <v>6.7548620568574488E-3</v>
      </c>
      <c r="K82" s="548">
        <v>6.6174794432210448E-3</v>
      </c>
      <c r="L82" s="548">
        <v>6.0742789741947221E-3</v>
      </c>
      <c r="M82" s="548">
        <v>6.2115526825908289E-3</v>
      </c>
      <c r="N82" s="609">
        <v>1.2305377255389745E-2</v>
      </c>
      <c r="O82" s="609">
        <v>1.0922678579566135E-2</v>
      </c>
      <c r="P82" s="609">
        <v>1.0939963704828023E-2</v>
      </c>
      <c r="Q82" s="609">
        <v>1.0592890809011459E-2</v>
      </c>
      <c r="R82" s="609">
        <v>9.3415952897630255E-3</v>
      </c>
      <c r="S82" s="610">
        <v>9.6962891544980778E-3</v>
      </c>
      <c r="T82" s="41"/>
      <c r="U82" s="41"/>
      <c r="V82" s="41"/>
      <c r="W82" s="41"/>
      <c r="X82" s="41"/>
      <c r="Y82" s="41"/>
    </row>
    <row r="83" spans="1:25" ht="12" customHeight="1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</row>
    <row r="84" spans="1:25" ht="12" customHeight="1">
      <c r="A84" s="130" t="s">
        <v>28</v>
      </c>
    </row>
    <row r="85" spans="1:25" ht="12" customHeight="1">
      <c r="A85" s="19" t="s">
        <v>141</v>
      </c>
    </row>
    <row r="86" spans="1:25" ht="12" customHeight="1">
      <c r="A86" s="47" t="s">
        <v>337</v>
      </c>
    </row>
    <row r="87" spans="1:25" ht="12" customHeight="1">
      <c r="A87" s="46"/>
    </row>
    <row r="88" spans="1:25" ht="12" customHeight="1">
      <c r="A88" s="3" t="s">
        <v>54</v>
      </c>
    </row>
    <row r="89" spans="1:25" ht="12" customHeight="1">
      <c r="A89" s="131" t="s">
        <v>34</v>
      </c>
    </row>
    <row r="90" spans="1:25">
      <c r="A90" s="47"/>
    </row>
  </sheetData>
  <mergeCells count="63">
    <mergeCell ref="H44:M44"/>
    <mergeCell ref="H58:M58"/>
    <mergeCell ref="H71:M71"/>
    <mergeCell ref="B57:Y57"/>
    <mergeCell ref="B70:S70"/>
    <mergeCell ref="T58:Y58"/>
    <mergeCell ref="T59:V59"/>
    <mergeCell ref="W59:Y59"/>
    <mergeCell ref="W46:Y46"/>
    <mergeCell ref="T46:V46"/>
    <mergeCell ref="B71:G71"/>
    <mergeCell ref="H73:J73"/>
    <mergeCell ref="K73:M73"/>
    <mergeCell ref="N73:P73"/>
    <mergeCell ref="Q73:S73"/>
    <mergeCell ref="B30:Y30"/>
    <mergeCell ref="H32:J32"/>
    <mergeCell ref="H31:M31"/>
    <mergeCell ref="N58:S58"/>
    <mergeCell ref="N71:S71"/>
    <mergeCell ref="H59:J59"/>
    <mergeCell ref="K59:M59"/>
    <mergeCell ref="N59:P59"/>
    <mergeCell ref="Q59:S59"/>
    <mergeCell ref="N46:P46"/>
    <mergeCell ref="Q46:S46"/>
    <mergeCell ref="K32:M32"/>
    <mergeCell ref="N17:S17"/>
    <mergeCell ref="T17:Y17"/>
    <mergeCell ref="H17:M17"/>
    <mergeCell ref="T31:Y31"/>
    <mergeCell ref="W19:Y19"/>
    <mergeCell ref="H19:J19"/>
    <mergeCell ref="K19:M19"/>
    <mergeCell ref="N19:P19"/>
    <mergeCell ref="Q19:S19"/>
    <mergeCell ref="T19:V19"/>
    <mergeCell ref="B3:Y3"/>
    <mergeCell ref="Q5:S5"/>
    <mergeCell ref="T5:V5"/>
    <mergeCell ref="W5:Y5"/>
    <mergeCell ref="N4:S4"/>
    <mergeCell ref="T4:Y4"/>
    <mergeCell ref="H5:J5"/>
    <mergeCell ref="K5:M5"/>
    <mergeCell ref="N5:P5"/>
    <mergeCell ref="H4:M4"/>
    <mergeCell ref="B4:G4"/>
    <mergeCell ref="B17:G17"/>
    <mergeCell ref="B31:G31"/>
    <mergeCell ref="B44:G44"/>
    <mergeCell ref="B58:G58"/>
    <mergeCell ref="B43:Y43"/>
    <mergeCell ref="N44:S44"/>
    <mergeCell ref="T44:Y44"/>
    <mergeCell ref="H46:J46"/>
    <mergeCell ref="K46:M46"/>
    <mergeCell ref="N32:P32"/>
    <mergeCell ref="Q32:S32"/>
    <mergeCell ref="T32:V32"/>
    <mergeCell ref="W32:Y32"/>
    <mergeCell ref="N31:S31"/>
    <mergeCell ref="B16:Y16"/>
  </mergeCells>
  <hyperlinks>
    <hyperlink ref="A84" r:id="rId1" xr:uid="{00000000-0004-0000-1100-000000000000}"/>
    <hyperlink ref="A89" r:id="rId2" display=" info-tour@bfs.admin.ch" xr:uid="{00000000-0004-0000-1100-000001000000}"/>
  </hyperlinks>
  <pageMargins left="0.7" right="0.7" top="0.75" bottom="0.75" header="0.3" footer="0.3"/>
  <pageSetup paperSize="9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18"/>
  <sheetViews>
    <sheetView showGridLines="0" workbookViewId="0"/>
  </sheetViews>
  <sheetFormatPr baseColWidth="10" defaultRowHeight="14.25"/>
  <cols>
    <col min="1" max="1" width="16.42578125" style="22" customWidth="1"/>
    <col min="2" max="10" width="13.7109375" style="22" customWidth="1"/>
    <col min="11" max="223" width="11.42578125" style="22"/>
    <col min="224" max="224" width="17.7109375" style="22" customWidth="1"/>
    <col min="225" max="479" width="11.42578125" style="22"/>
    <col min="480" max="480" width="17.7109375" style="22" customWidth="1"/>
    <col min="481" max="735" width="11.42578125" style="22"/>
    <col min="736" max="736" width="17.7109375" style="22" customWidth="1"/>
    <col min="737" max="991" width="11.42578125" style="22"/>
    <col min="992" max="992" width="17.7109375" style="22" customWidth="1"/>
    <col min="993" max="1247" width="11.42578125" style="22"/>
    <col min="1248" max="1248" width="17.7109375" style="22" customWidth="1"/>
    <col min="1249" max="1503" width="11.42578125" style="22"/>
    <col min="1504" max="1504" width="17.7109375" style="22" customWidth="1"/>
    <col min="1505" max="1759" width="11.42578125" style="22"/>
    <col min="1760" max="1760" width="17.7109375" style="22" customWidth="1"/>
    <col min="1761" max="2015" width="11.42578125" style="22"/>
    <col min="2016" max="2016" width="17.7109375" style="22" customWidth="1"/>
    <col min="2017" max="2271" width="11.42578125" style="22"/>
    <col min="2272" max="2272" width="17.7109375" style="22" customWidth="1"/>
    <col min="2273" max="2527" width="11.42578125" style="22"/>
    <col min="2528" max="2528" width="17.7109375" style="22" customWidth="1"/>
    <col min="2529" max="2783" width="11.42578125" style="22"/>
    <col min="2784" max="2784" width="17.7109375" style="22" customWidth="1"/>
    <col min="2785" max="3039" width="11.42578125" style="22"/>
    <col min="3040" max="3040" width="17.7109375" style="22" customWidth="1"/>
    <col min="3041" max="3295" width="11.42578125" style="22"/>
    <col min="3296" max="3296" width="17.7109375" style="22" customWidth="1"/>
    <col min="3297" max="3551" width="11.42578125" style="22"/>
    <col min="3552" max="3552" width="17.7109375" style="22" customWidth="1"/>
    <col min="3553" max="3807" width="11.42578125" style="22"/>
    <col min="3808" max="3808" width="17.7109375" style="22" customWidth="1"/>
    <col min="3809" max="4063" width="11.42578125" style="22"/>
    <col min="4064" max="4064" width="17.7109375" style="22" customWidth="1"/>
    <col min="4065" max="4319" width="11.42578125" style="22"/>
    <col min="4320" max="4320" width="17.7109375" style="22" customWidth="1"/>
    <col min="4321" max="4575" width="11.42578125" style="22"/>
    <col min="4576" max="4576" width="17.7109375" style="22" customWidth="1"/>
    <col min="4577" max="4831" width="11.42578125" style="22"/>
    <col min="4832" max="4832" width="17.7109375" style="22" customWidth="1"/>
    <col min="4833" max="5087" width="11.42578125" style="22"/>
    <col min="5088" max="5088" width="17.7109375" style="22" customWidth="1"/>
    <col min="5089" max="5343" width="11.42578125" style="22"/>
    <col min="5344" max="5344" width="17.7109375" style="22" customWidth="1"/>
    <col min="5345" max="5599" width="11.42578125" style="22"/>
    <col min="5600" max="5600" width="17.7109375" style="22" customWidth="1"/>
    <col min="5601" max="5855" width="11.42578125" style="22"/>
    <col min="5856" max="5856" width="17.7109375" style="22" customWidth="1"/>
    <col min="5857" max="6111" width="11.42578125" style="22"/>
    <col min="6112" max="6112" width="17.7109375" style="22" customWidth="1"/>
    <col min="6113" max="6367" width="11.42578125" style="22"/>
    <col min="6368" max="6368" width="17.7109375" style="22" customWidth="1"/>
    <col min="6369" max="6623" width="11.42578125" style="22"/>
    <col min="6624" max="6624" width="17.7109375" style="22" customWidth="1"/>
    <col min="6625" max="6879" width="11.42578125" style="22"/>
    <col min="6880" max="6880" width="17.7109375" style="22" customWidth="1"/>
    <col min="6881" max="7135" width="11.42578125" style="22"/>
    <col min="7136" max="7136" width="17.7109375" style="22" customWidth="1"/>
    <col min="7137" max="7391" width="11.42578125" style="22"/>
    <col min="7392" max="7392" width="17.7109375" style="22" customWidth="1"/>
    <col min="7393" max="7647" width="11.42578125" style="22"/>
    <col min="7648" max="7648" width="17.7109375" style="22" customWidth="1"/>
    <col min="7649" max="7903" width="11.42578125" style="22"/>
    <col min="7904" max="7904" width="17.7109375" style="22" customWidth="1"/>
    <col min="7905" max="8159" width="11.42578125" style="22"/>
    <col min="8160" max="8160" width="17.7109375" style="22" customWidth="1"/>
    <col min="8161" max="8415" width="11.42578125" style="22"/>
    <col min="8416" max="8416" width="17.7109375" style="22" customWidth="1"/>
    <col min="8417" max="8671" width="11.42578125" style="22"/>
    <col min="8672" max="8672" width="17.7109375" style="22" customWidth="1"/>
    <col min="8673" max="8927" width="11.42578125" style="22"/>
    <col min="8928" max="8928" width="17.7109375" style="22" customWidth="1"/>
    <col min="8929" max="9183" width="11.42578125" style="22"/>
    <col min="9184" max="9184" width="17.7109375" style="22" customWidth="1"/>
    <col min="9185" max="9439" width="11.42578125" style="22"/>
    <col min="9440" max="9440" width="17.7109375" style="22" customWidth="1"/>
    <col min="9441" max="9695" width="11.42578125" style="22"/>
    <col min="9696" max="9696" width="17.7109375" style="22" customWidth="1"/>
    <col min="9697" max="9951" width="11.42578125" style="22"/>
    <col min="9952" max="9952" width="17.7109375" style="22" customWidth="1"/>
    <col min="9953" max="10207" width="11.42578125" style="22"/>
    <col min="10208" max="10208" width="17.7109375" style="22" customWidth="1"/>
    <col min="10209" max="10463" width="11.42578125" style="22"/>
    <col min="10464" max="10464" width="17.7109375" style="22" customWidth="1"/>
    <col min="10465" max="10719" width="11.42578125" style="22"/>
    <col min="10720" max="10720" width="17.7109375" style="22" customWidth="1"/>
    <col min="10721" max="10975" width="11.42578125" style="22"/>
    <col min="10976" max="10976" width="17.7109375" style="22" customWidth="1"/>
    <col min="10977" max="11231" width="11.42578125" style="22"/>
    <col min="11232" max="11232" width="17.7109375" style="22" customWidth="1"/>
    <col min="11233" max="11487" width="11.42578125" style="22"/>
    <col min="11488" max="11488" width="17.7109375" style="22" customWidth="1"/>
    <col min="11489" max="11743" width="11.42578125" style="22"/>
    <col min="11744" max="11744" width="17.7109375" style="22" customWidth="1"/>
    <col min="11745" max="11999" width="11.42578125" style="22"/>
    <col min="12000" max="12000" width="17.7109375" style="22" customWidth="1"/>
    <col min="12001" max="12255" width="11.42578125" style="22"/>
    <col min="12256" max="12256" width="17.7109375" style="22" customWidth="1"/>
    <col min="12257" max="12511" width="11.42578125" style="22"/>
    <col min="12512" max="12512" width="17.7109375" style="22" customWidth="1"/>
    <col min="12513" max="12767" width="11.42578125" style="22"/>
    <col min="12768" max="12768" width="17.7109375" style="22" customWidth="1"/>
    <col min="12769" max="13023" width="11.42578125" style="22"/>
    <col min="13024" max="13024" width="17.7109375" style="22" customWidth="1"/>
    <col min="13025" max="13279" width="11.42578125" style="22"/>
    <col min="13280" max="13280" width="17.7109375" style="22" customWidth="1"/>
    <col min="13281" max="13535" width="11.42578125" style="22"/>
    <col min="13536" max="13536" width="17.7109375" style="22" customWidth="1"/>
    <col min="13537" max="13791" width="11.42578125" style="22"/>
    <col min="13792" max="13792" width="17.7109375" style="22" customWidth="1"/>
    <col min="13793" max="14047" width="11.42578125" style="22"/>
    <col min="14048" max="14048" width="17.7109375" style="22" customWidth="1"/>
    <col min="14049" max="14303" width="11.42578125" style="22"/>
    <col min="14304" max="14304" width="17.7109375" style="22" customWidth="1"/>
    <col min="14305" max="14559" width="11.42578125" style="22"/>
    <col min="14560" max="14560" width="17.7109375" style="22" customWidth="1"/>
    <col min="14561" max="14815" width="11.42578125" style="22"/>
    <col min="14816" max="14816" width="17.7109375" style="22" customWidth="1"/>
    <col min="14817" max="15071" width="11.42578125" style="22"/>
    <col min="15072" max="15072" width="17.7109375" style="22" customWidth="1"/>
    <col min="15073" max="15327" width="11.42578125" style="22"/>
    <col min="15328" max="15328" width="17.7109375" style="22" customWidth="1"/>
    <col min="15329" max="15583" width="11.42578125" style="22"/>
    <col min="15584" max="15584" width="17.7109375" style="22" customWidth="1"/>
    <col min="15585" max="15839" width="11.42578125" style="22"/>
    <col min="15840" max="15840" width="17.7109375" style="22" customWidth="1"/>
    <col min="15841" max="16095" width="11.42578125" style="22"/>
    <col min="16096" max="16096" width="17.7109375" style="22" customWidth="1"/>
    <col min="16097" max="16384" width="11.42578125" style="22"/>
  </cols>
  <sheetData>
    <row r="1" spans="1:13" s="62" customFormat="1" ht="12.75">
      <c r="A1" s="347" t="s">
        <v>368</v>
      </c>
      <c r="B1" s="61"/>
      <c r="C1" s="61"/>
      <c r="D1" s="61"/>
      <c r="E1" s="61"/>
      <c r="F1" s="61"/>
      <c r="G1" s="61"/>
      <c r="H1" s="61"/>
      <c r="I1" s="61"/>
      <c r="J1" s="109" t="s">
        <v>369</v>
      </c>
      <c r="K1" s="61"/>
      <c r="L1" s="61"/>
      <c r="M1" s="234"/>
    </row>
    <row r="2" spans="1:13" s="62" customFormat="1" ht="12.75">
      <c r="A2" s="110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234"/>
    </row>
    <row r="3" spans="1:13" s="32" customFormat="1" ht="12.75">
      <c r="A3" s="71"/>
      <c r="B3" s="738">
        <v>2023</v>
      </c>
      <c r="C3" s="739"/>
      <c r="D3" s="740"/>
      <c r="E3" s="738">
        <v>2024</v>
      </c>
      <c r="F3" s="739"/>
      <c r="G3" s="740"/>
      <c r="H3" s="741" t="s">
        <v>355</v>
      </c>
      <c r="I3" s="741"/>
      <c r="J3" s="742"/>
      <c r="M3" s="234"/>
    </row>
    <row r="4" spans="1:13" s="32" customFormat="1" ht="11.25" customHeight="1">
      <c r="A4" s="288" t="s">
        <v>129</v>
      </c>
      <c r="B4" s="83" t="s">
        <v>0</v>
      </c>
      <c r="C4" s="83" t="s">
        <v>55</v>
      </c>
      <c r="D4" s="83" t="s">
        <v>56</v>
      </c>
      <c r="E4" s="83" t="s">
        <v>0</v>
      </c>
      <c r="F4" s="83" t="s">
        <v>55</v>
      </c>
      <c r="G4" s="83" t="s">
        <v>56</v>
      </c>
      <c r="H4" s="83" t="s">
        <v>0</v>
      </c>
      <c r="I4" s="83" t="s">
        <v>55</v>
      </c>
      <c r="J4" s="292" t="s">
        <v>56</v>
      </c>
      <c r="M4" s="22"/>
    </row>
    <row r="5" spans="1:13" s="32" customFormat="1" ht="11.25" customHeight="1">
      <c r="A5" s="289" t="s">
        <v>276</v>
      </c>
      <c r="B5" s="376">
        <v>1101058589</v>
      </c>
      <c r="C5" s="376">
        <v>645253502</v>
      </c>
      <c r="D5" s="376">
        <v>455805087</v>
      </c>
      <c r="E5" s="376">
        <v>1124253189</v>
      </c>
      <c r="F5" s="376">
        <v>645068179</v>
      </c>
      <c r="G5" s="376">
        <v>479185010</v>
      </c>
      <c r="H5" s="455">
        <v>2.1065727320710215</v>
      </c>
      <c r="I5" s="455">
        <v>-2.8720959967765136E-2</v>
      </c>
      <c r="J5" s="455">
        <v>5.1293685978542003</v>
      </c>
      <c r="M5" s="22"/>
    </row>
    <row r="6" spans="1:13" s="32" customFormat="1" ht="11.25" customHeight="1">
      <c r="A6" s="290" t="s">
        <v>130</v>
      </c>
      <c r="B6" s="376">
        <v>137443217</v>
      </c>
      <c r="C6" s="376">
        <v>121189149</v>
      </c>
      <c r="D6" s="376">
        <v>16254068</v>
      </c>
      <c r="E6" s="376">
        <v>139671099</v>
      </c>
      <c r="F6" s="376">
        <v>122594350</v>
      </c>
      <c r="G6" s="376">
        <v>17076749</v>
      </c>
      <c r="H6" s="455">
        <v>1.6209472163329908</v>
      </c>
      <c r="I6" s="455">
        <v>1.159510576314049</v>
      </c>
      <c r="J6" s="455">
        <v>5.061385248296002</v>
      </c>
      <c r="M6" s="22"/>
    </row>
    <row r="7" spans="1:13" s="32" customFormat="1" ht="11.25" customHeight="1">
      <c r="A7" s="290" t="s">
        <v>49</v>
      </c>
      <c r="B7" s="376">
        <v>242842423</v>
      </c>
      <c r="C7" s="376">
        <v>181499100</v>
      </c>
      <c r="D7" s="376">
        <v>61343323</v>
      </c>
      <c r="E7" s="376">
        <v>243181787</v>
      </c>
      <c r="F7" s="376">
        <v>179602811</v>
      </c>
      <c r="G7" s="376">
        <v>63578976</v>
      </c>
      <c r="H7" s="455">
        <v>0.1397465878521631</v>
      </c>
      <c r="I7" s="455">
        <v>-1.0447925086129906</v>
      </c>
      <c r="J7" s="455">
        <v>3.6444928162760348</v>
      </c>
      <c r="M7" s="22"/>
    </row>
    <row r="8" spans="1:13" s="32" customFormat="1" ht="11.25" customHeight="1">
      <c r="A8" s="290" t="s">
        <v>102</v>
      </c>
      <c r="B8" s="376">
        <v>171809053</v>
      </c>
      <c r="C8" s="376">
        <v>76870276</v>
      </c>
      <c r="D8" s="376">
        <v>94938777</v>
      </c>
      <c r="E8" s="376">
        <v>182247328</v>
      </c>
      <c r="F8" s="376">
        <v>77491808</v>
      </c>
      <c r="G8" s="376">
        <v>104755520</v>
      </c>
      <c r="H8" s="455">
        <v>6.0755093039247532</v>
      </c>
      <c r="I8" s="455">
        <v>0.80854659608611268</v>
      </c>
      <c r="J8" s="455">
        <v>10.340077374285105</v>
      </c>
      <c r="M8" s="22"/>
    </row>
    <row r="9" spans="1:13" s="32" customFormat="1" ht="11.25" customHeight="1">
      <c r="A9" s="290" t="s">
        <v>131</v>
      </c>
      <c r="B9" s="376">
        <v>37449932</v>
      </c>
      <c r="C9" s="376">
        <v>11154579</v>
      </c>
      <c r="D9" s="376">
        <v>26295353</v>
      </c>
      <c r="E9" s="376">
        <v>39196334</v>
      </c>
      <c r="F9" s="376">
        <v>11338756</v>
      </c>
      <c r="G9" s="376">
        <v>27857578</v>
      </c>
      <c r="H9" s="455">
        <v>4.6632981870300849</v>
      </c>
      <c r="I9" s="455">
        <v>1.6511335837954944</v>
      </c>
      <c r="J9" s="455">
        <v>5.9410687508169246</v>
      </c>
      <c r="M9" s="22"/>
    </row>
    <row r="10" spans="1:13" s="32" customFormat="1" ht="11.25" customHeight="1">
      <c r="A10" s="291" t="s">
        <v>132</v>
      </c>
      <c r="B10" s="534">
        <v>17552120.177767899</v>
      </c>
      <c r="C10" s="534">
        <v>11975198.9333521</v>
      </c>
      <c r="D10" s="534">
        <v>5576921.24451584</v>
      </c>
      <c r="E10" s="534">
        <v>17285705</v>
      </c>
      <c r="F10" s="534">
        <v>11503272.253364446</v>
      </c>
      <c r="G10" s="534">
        <v>5782432.7004240723</v>
      </c>
      <c r="H10" s="535">
        <v>-1.5178518325401513</v>
      </c>
      <c r="I10" s="535">
        <v>-3.94086714228431</v>
      </c>
      <c r="J10" s="535">
        <v>3.6850342132825675</v>
      </c>
      <c r="M10" s="22"/>
    </row>
    <row r="11" spans="1:13" s="32" customFormat="1" ht="11.25" customHeight="1">
      <c r="B11" s="54"/>
      <c r="C11" s="54"/>
      <c r="D11" s="54"/>
      <c r="E11" s="54"/>
      <c r="F11" s="54"/>
      <c r="G11" s="54"/>
      <c r="H11" s="54"/>
      <c r="M11" s="22"/>
    </row>
    <row r="12" spans="1:13" s="32" customFormat="1" ht="11.25" customHeight="1">
      <c r="A12" s="130" t="s">
        <v>28</v>
      </c>
      <c r="B12" s="54"/>
      <c r="C12" s="54"/>
      <c r="D12" s="54"/>
      <c r="E12" s="54"/>
      <c r="F12" s="54"/>
      <c r="G12" s="54"/>
      <c r="H12" s="54"/>
    </row>
    <row r="13" spans="1:13" s="32" customFormat="1" ht="11.25" customHeight="1">
      <c r="A13" s="19" t="s">
        <v>335</v>
      </c>
      <c r="I13" s="12"/>
      <c r="J13" s="74"/>
      <c r="K13" s="74"/>
      <c r="L13" s="74"/>
    </row>
    <row r="14" spans="1:13" s="32" customFormat="1" ht="11.25" customHeight="1">
      <c r="A14" s="47" t="s">
        <v>337</v>
      </c>
    </row>
    <row r="15" spans="1:13">
      <c r="A15" s="46"/>
    </row>
    <row r="16" spans="1:13">
      <c r="A16" s="3" t="s">
        <v>54</v>
      </c>
    </row>
    <row r="17" spans="1:1">
      <c r="A17" s="131" t="s">
        <v>34</v>
      </c>
    </row>
    <row r="18" spans="1:1">
      <c r="A18" s="47"/>
    </row>
  </sheetData>
  <mergeCells count="3">
    <mergeCell ref="B3:D3"/>
    <mergeCell ref="E3:G3"/>
    <mergeCell ref="H3:J3"/>
  </mergeCells>
  <hyperlinks>
    <hyperlink ref="A12" r:id="rId1" xr:uid="{00000000-0004-0000-1400-000000000000}"/>
    <hyperlink ref="A17" r:id="rId2" display=" info-tour@bfs.admin.ch" xr:uid="{00000000-0004-0000-1400-000001000000}"/>
  </hyperlinks>
  <pageMargins left="0.7" right="0.7" top="0.75" bottom="0.75" header="0.3" footer="0.3"/>
  <pageSetup paperSize="9" orientation="portrait"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15"/>
  <sheetViews>
    <sheetView workbookViewId="0"/>
  </sheetViews>
  <sheetFormatPr baseColWidth="10" defaultColWidth="11.42578125" defaultRowHeight="12.75"/>
  <cols>
    <col min="1" max="1" width="44.7109375" style="160" customWidth="1"/>
    <col min="2" max="14" width="13.7109375" style="151" customWidth="1"/>
    <col min="15" max="16" width="8.7109375" style="151" customWidth="1"/>
    <col min="17" max="38" width="7.42578125" style="151" customWidth="1"/>
    <col min="39" max="16384" width="11.42578125" style="151"/>
  </cols>
  <sheetData>
    <row r="1" spans="1:14" ht="12.75" customHeight="1">
      <c r="A1" s="293" t="s">
        <v>294</v>
      </c>
      <c r="B1" s="150"/>
      <c r="C1" s="150"/>
      <c r="D1" s="150"/>
      <c r="E1" s="150"/>
      <c r="G1" s="258" t="s">
        <v>295</v>
      </c>
      <c r="N1" s="258"/>
    </row>
    <row r="2" spans="1:14" s="153" customFormat="1">
      <c r="A2" s="294" t="s">
        <v>258</v>
      </c>
      <c r="B2" s="150"/>
      <c r="C2" s="150"/>
      <c r="D2" s="150"/>
      <c r="E2" s="150"/>
      <c r="F2" s="151"/>
      <c r="G2" s="151"/>
      <c r="H2" s="151"/>
      <c r="I2" s="151"/>
      <c r="J2" s="151"/>
    </row>
    <row r="3" spans="1:14" s="153" customFormat="1" ht="12.75" customHeight="1">
      <c r="A3" s="96" t="s">
        <v>259</v>
      </c>
      <c r="B3" s="96"/>
      <c r="C3" s="96"/>
      <c r="D3" s="238"/>
      <c r="E3" s="238"/>
      <c r="F3" s="96"/>
      <c r="G3" s="96"/>
      <c r="H3" s="96"/>
      <c r="I3" s="96"/>
      <c r="J3" s="96"/>
    </row>
    <row r="4" spans="1:14">
      <c r="A4" s="293"/>
      <c r="B4" s="150"/>
      <c r="C4" s="150"/>
      <c r="D4" s="150"/>
      <c r="E4" s="150"/>
    </row>
    <row r="5" spans="1:14" ht="13.5">
      <c r="A5" s="295" t="s">
        <v>377</v>
      </c>
      <c r="B5" s="150"/>
      <c r="C5" s="150"/>
      <c r="D5" s="150"/>
      <c r="E5" s="150"/>
    </row>
    <row r="6" spans="1:14">
      <c r="A6" s="361"/>
      <c r="B6" s="661" t="s">
        <v>163</v>
      </c>
      <c r="M6" s="152"/>
    </row>
    <row r="7" spans="1:14">
      <c r="A7" s="362" t="s">
        <v>0</v>
      </c>
      <c r="B7" s="611">
        <v>89.171999999999997</v>
      </c>
      <c r="N7" s="152"/>
    </row>
    <row r="8" spans="1:14">
      <c r="A8" s="363" t="s">
        <v>164</v>
      </c>
      <c r="B8" s="364"/>
      <c r="C8" s="294"/>
      <c r="D8" s="294"/>
      <c r="E8" s="294"/>
      <c r="F8" s="294"/>
      <c r="G8" s="296"/>
      <c r="H8" s="297"/>
      <c r="I8" s="294"/>
      <c r="J8" s="294"/>
      <c r="N8" s="152"/>
    </row>
    <row r="9" spans="1:14">
      <c r="A9" s="298"/>
      <c r="B9" s="294"/>
      <c r="C9" s="294"/>
      <c r="D9" s="294"/>
      <c r="E9" s="294"/>
      <c r="F9" s="294"/>
      <c r="G9" s="296"/>
      <c r="H9" s="297"/>
      <c r="I9" s="294"/>
      <c r="J9" s="294"/>
      <c r="K9" s="237"/>
      <c r="L9" s="237"/>
    </row>
    <row r="10" spans="1:14">
      <c r="A10" s="298"/>
      <c r="B10" s="294"/>
      <c r="C10" s="294"/>
      <c r="D10" s="294"/>
      <c r="E10" s="294"/>
      <c r="F10" s="294"/>
      <c r="G10" s="296"/>
      <c r="H10" s="297"/>
      <c r="I10" s="294"/>
      <c r="J10" s="294"/>
    </row>
    <row r="11" spans="1:14">
      <c r="A11" s="150" t="s">
        <v>165</v>
      </c>
      <c r="B11" s="237"/>
      <c r="C11" s="237"/>
      <c r="D11" s="237"/>
      <c r="E11" s="237"/>
      <c r="I11" s="237"/>
      <c r="J11" s="237"/>
    </row>
    <row r="12" spans="1:14">
      <c r="A12" s="153" t="s">
        <v>166</v>
      </c>
      <c r="B12" s="237"/>
      <c r="C12" s="237"/>
      <c r="D12" s="237"/>
      <c r="E12" s="237"/>
    </row>
    <row r="13" spans="1:14">
      <c r="A13" s="365"/>
      <c r="B13" s="747">
        <v>2023</v>
      </c>
      <c r="C13" s="747"/>
      <c r="D13" s="748"/>
      <c r="E13" s="749">
        <v>2024</v>
      </c>
      <c r="F13" s="747"/>
      <c r="G13" s="747"/>
    </row>
    <row r="14" spans="1:14">
      <c r="A14" s="299"/>
      <c r="B14" s="300" t="s">
        <v>0</v>
      </c>
      <c r="C14" s="366" t="s">
        <v>167</v>
      </c>
      <c r="D14" s="367" t="s">
        <v>168</v>
      </c>
      <c r="E14" s="662" t="s">
        <v>0</v>
      </c>
      <c r="F14" s="366" t="s">
        <v>167</v>
      </c>
      <c r="G14" s="491" t="s">
        <v>168</v>
      </c>
    </row>
    <row r="15" spans="1:14">
      <c r="A15" s="301" t="s">
        <v>0</v>
      </c>
      <c r="B15" s="470">
        <v>2.9</v>
      </c>
      <c r="C15" s="612">
        <v>1</v>
      </c>
      <c r="D15" s="612">
        <v>1.9</v>
      </c>
      <c r="E15" s="470">
        <v>2.9</v>
      </c>
      <c r="F15" s="613">
        <v>1.02339</v>
      </c>
      <c r="G15" s="613">
        <v>1.8670599999999999</v>
      </c>
    </row>
    <row r="16" spans="1:14">
      <c r="A16" s="302" t="s">
        <v>169</v>
      </c>
      <c r="B16" s="384"/>
      <c r="C16" s="385"/>
      <c r="D16" s="384"/>
      <c r="E16" s="384"/>
      <c r="F16" s="385"/>
      <c r="G16" s="384"/>
    </row>
    <row r="17" spans="1:11">
      <c r="A17" s="303" t="s">
        <v>170</v>
      </c>
      <c r="B17" s="614">
        <v>2.7463299999999999</v>
      </c>
      <c r="C17" s="614">
        <v>0.92266999999999999</v>
      </c>
      <c r="D17" s="614">
        <v>1.8236699999999999</v>
      </c>
      <c r="E17" s="471">
        <v>2.6681900000000001</v>
      </c>
      <c r="F17" s="471">
        <v>0.96236999999999995</v>
      </c>
      <c r="G17" s="471">
        <v>1.7058199999999999</v>
      </c>
    </row>
    <row r="18" spans="1:11">
      <c r="A18" s="303" t="s">
        <v>171</v>
      </c>
      <c r="B18" s="471">
        <v>3.07592</v>
      </c>
      <c r="C18" s="471">
        <v>1.14998</v>
      </c>
      <c r="D18" s="471">
        <v>1.92594</v>
      </c>
      <c r="E18" s="471">
        <v>3.1097700000000001</v>
      </c>
      <c r="F18" s="471">
        <v>1.08361</v>
      </c>
      <c r="G18" s="471">
        <v>2.02616</v>
      </c>
    </row>
    <row r="19" spans="1:11">
      <c r="A19" s="302" t="s">
        <v>172</v>
      </c>
      <c r="B19" s="384"/>
      <c r="C19" s="385"/>
      <c r="D19" s="384"/>
      <c r="E19" s="384"/>
      <c r="F19" s="385"/>
      <c r="G19" s="384"/>
    </row>
    <row r="20" spans="1:11">
      <c r="A20" s="304" t="s">
        <v>173</v>
      </c>
      <c r="B20" s="471">
        <v>2.6356000000000002</v>
      </c>
      <c r="C20" s="471">
        <v>1.5375399999999999</v>
      </c>
      <c r="D20" s="471">
        <v>1.09806</v>
      </c>
      <c r="E20" s="471">
        <v>3.55342</v>
      </c>
      <c r="F20" s="471">
        <v>2.0195099999999999</v>
      </c>
      <c r="G20" s="471">
        <v>1.5339100000000001</v>
      </c>
    </row>
    <row r="21" spans="1:11">
      <c r="A21" s="303" t="s">
        <v>174</v>
      </c>
      <c r="B21" s="471">
        <v>2.6274299999999999</v>
      </c>
      <c r="C21" s="472">
        <v>0.86602999999999997</v>
      </c>
      <c r="D21" s="471">
        <v>1.7614000000000001</v>
      </c>
      <c r="E21" s="471">
        <v>2.5466299999999999</v>
      </c>
      <c r="F21" s="472">
        <v>0.75832999999999995</v>
      </c>
      <c r="G21" s="471">
        <v>1.7883</v>
      </c>
    </row>
    <row r="22" spans="1:11">
      <c r="A22" s="303" t="s">
        <v>175</v>
      </c>
      <c r="B22" s="471">
        <v>3.5541399999999999</v>
      </c>
      <c r="C22" s="471">
        <v>1.14269</v>
      </c>
      <c r="D22" s="471">
        <v>2.4114499999999999</v>
      </c>
      <c r="E22" s="471">
        <v>3.4879099999999998</v>
      </c>
      <c r="F22" s="471">
        <v>1.0791900000000001</v>
      </c>
      <c r="G22" s="471">
        <v>2.4087100000000001</v>
      </c>
    </row>
    <row r="23" spans="1:11">
      <c r="A23" s="303" t="s">
        <v>176</v>
      </c>
      <c r="B23" s="471">
        <v>3.0348000000000002</v>
      </c>
      <c r="C23" s="471">
        <v>0.95801000000000003</v>
      </c>
      <c r="D23" s="471">
        <v>2.0767899999999999</v>
      </c>
      <c r="E23" s="471">
        <v>2.7768799999999998</v>
      </c>
      <c r="F23" s="471">
        <v>0.86534999999999995</v>
      </c>
      <c r="G23" s="471">
        <v>1.91153</v>
      </c>
    </row>
    <row r="24" spans="1:11">
      <c r="A24" s="303" t="s">
        <v>177</v>
      </c>
      <c r="B24" s="471">
        <v>2.0552299999999999</v>
      </c>
      <c r="C24" s="471">
        <v>0.84235000000000004</v>
      </c>
      <c r="D24" s="471">
        <v>1.21289</v>
      </c>
      <c r="E24" s="471">
        <v>2.0240800000000001</v>
      </c>
      <c r="F24" s="471">
        <v>0.82489999999999997</v>
      </c>
      <c r="G24" s="471">
        <v>1.1991799999999999</v>
      </c>
    </row>
    <row r="25" spans="1:11">
      <c r="A25" s="305" t="s">
        <v>178</v>
      </c>
      <c r="B25" s="386"/>
      <c r="C25" s="386"/>
      <c r="D25" s="386"/>
      <c r="E25" s="386"/>
      <c r="F25" s="386"/>
      <c r="G25" s="386"/>
    </row>
    <row r="26" spans="1:11">
      <c r="A26" s="306" t="s">
        <v>260</v>
      </c>
      <c r="B26" s="471">
        <v>3.0159600000000002</v>
      </c>
      <c r="C26" s="471">
        <v>1.17855</v>
      </c>
      <c r="D26" s="471">
        <v>1.83741</v>
      </c>
      <c r="E26" s="471">
        <v>3.1529500000000001</v>
      </c>
      <c r="F26" s="471">
        <v>1.18398</v>
      </c>
      <c r="G26" s="471">
        <v>1.9689700000000001</v>
      </c>
    </row>
    <row r="27" spans="1:11">
      <c r="A27" s="306" t="s">
        <v>179</v>
      </c>
      <c r="B27" s="471">
        <v>2.7924600000000002</v>
      </c>
      <c r="C27" s="471">
        <v>0.71555000000000002</v>
      </c>
      <c r="D27" s="471">
        <v>2.0769000000000002</v>
      </c>
      <c r="E27" s="471">
        <v>2.37764</v>
      </c>
      <c r="F27" s="471">
        <v>0.69257999999999997</v>
      </c>
      <c r="G27" s="471">
        <v>1.68506</v>
      </c>
    </row>
    <row r="28" spans="1:11">
      <c r="A28" s="368" t="s">
        <v>180</v>
      </c>
      <c r="B28" s="473">
        <v>1.86754</v>
      </c>
      <c r="C28" s="474">
        <v>0.51819000000000004</v>
      </c>
      <c r="D28" s="473">
        <v>1.34935</v>
      </c>
      <c r="E28" s="473">
        <v>1.4458</v>
      </c>
      <c r="F28" s="474">
        <v>0.23832999999999999</v>
      </c>
      <c r="G28" s="473">
        <v>1.20747</v>
      </c>
    </row>
    <row r="29" spans="1:11">
      <c r="A29" s="298" t="s">
        <v>181</v>
      </c>
      <c r="B29" s="237"/>
      <c r="C29" s="237"/>
      <c r="D29" s="237"/>
      <c r="E29" s="237"/>
    </row>
    <row r="30" spans="1:11" ht="13.15" customHeight="1">
      <c r="A30" s="750" t="s">
        <v>261</v>
      </c>
      <c r="B30" s="751"/>
      <c r="C30" s="751"/>
      <c r="D30" s="751"/>
      <c r="E30" s="751"/>
      <c r="K30" s="154"/>
    </row>
    <row r="31" spans="1:11">
      <c r="A31" s="359"/>
      <c r="B31" s="360"/>
      <c r="C31" s="360"/>
      <c r="D31" s="360"/>
      <c r="E31" s="360"/>
      <c r="K31" s="154"/>
    </row>
    <row r="32" spans="1:11">
      <c r="A32" s="298"/>
      <c r="B32" s="237"/>
      <c r="C32" s="237"/>
      <c r="D32" s="237"/>
      <c r="E32" s="237"/>
    </row>
    <row r="33" spans="1:10">
      <c r="A33" s="295" t="s">
        <v>182</v>
      </c>
      <c r="B33" s="150"/>
      <c r="C33" s="150"/>
      <c r="D33" s="150"/>
      <c r="E33" s="150"/>
      <c r="F33" s="154"/>
      <c r="G33" s="154"/>
      <c r="H33" s="154"/>
      <c r="I33" s="154"/>
      <c r="J33" s="154"/>
    </row>
    <row r="34" spans="1:10">
      <c r="A34" s="307" t="s">
        <v>183</v>
      </c>
      <c r="B34" s="150"/>
      <c r="C34" s="150"/>
      <c r="D34" s="150"/>
      <c r="E34" s="150"/>
      <c r="F34" s="154"/>
      <c r="G34" s="154"/>
      <c r="H34" s="154"/>
      <c r="I34" s="154"/>
      <c r="J34" s="154"/>
    </row>
    <row r="35" spans="1:10">
      <c r="A35" s="361"/>
      <c r="B35" s="663">
        <v>2023</v>
      </c>
      <c r="C35" s="664">
        <v>2024</v>
      </c>
    </row>
    <row r="36" spans="1:10">
      <c r="A36" s="301" t="s">
        <v>0</v>
      </c>
      <c r="B36" s="615" t="s">
        <v>378</v>
      </c>
      <c r="C36" s="615">
        <v>23826.871899999998</v>
      </c>
    </row>
    <row r="37" spans="1:10">
      <c r="A37" s="308" t="s">
        <v>20</v>
      </c>
      <c r="B37" s="387"/>
      <c r="C37" s="387"/>
    </row>
    <row r="38" spans="1:10">
      <c r="A38" s="306" t="s">
        <v>23</v>
      </c>
      <c r="B38" s="475">
        <v>8419.32</v>
      </c>
      <c r="C38" s="475">
        <v>8436.1347299999998</v>
      </c>
    </row>
    <row r="39" spans="1:10">
      <c r="A39" s="306" t="s">
        <v>48</v>
      </c>
      <c r="B39" s="475">
        <v>2801.97</v>
      </c>
      <c r="C39" s="475">
        <v>2777.8539700000001</v>
      </c>
    </row>
    <row r="40" spans="1:10">
      <c r="A40" s="306" t="s">
        <v>51</v>
      </c>
      <c r="B40" s="475">
        <v>772.33</v>
      </c>
      <c r="C40" s="475">
        <v>893.15833999999995</v>
      </c>
    </row>
    <row r="41" spans="1:10">
      <c r="A41" s="306" t="s">
        <v>50</v>
      </c>
      <c r="B41" s="475">
        <v>2730.72</v>
      </c>
      <c r="C41" s="475">
        <v>2795.9240399999999</v>
      </c>
    </row>
    <row r="42" spans="1:10">
      <c r="A42" s="306" t="s">
        <v>184</v>
      </c>
      <c r="B42" s="475">
        <v>2407.21</v>
      </c>
      <c r="C42" s="475">
        <v>2252.2396600000002</v>
      </c>
    </row>
    <row r="43" spans="1:10">
      <c r="A43" s="306" t="s">
        <v>185</v>
      </c>
      <c r="B43" s="475">
        <v>4891.79</v>
      </c>
      <c r="C43" s="475">
        <v>5120</v>
      </c>
    </row>
    <row r="44" spans="1:10">
      <c r="A44" s="536" t="s">
        <v>186</v>
      </c>
      <c r="B44" s="479">
        <v>1619.21</v>
      </c>
      <c r="C44" s="479">
        <v>1551.2342200000001</v>
      </c>
    </row>
    <row r="45" spans="1:10">
      <c r="A45" s="298" t="s">
        <v>181</v>
      </c>
      <c r="B45" s="161"/>
      <c r="C45" s="155"/>
    </row>
    <row r="46" spans="1:10">
      <c r="A46" s="298" t="s">
        <v>262</v>
      </c>
      <c r="B46" s="161"/>
      <c r="C46" s="155"/>
    </row>
    <row r="47" spans="1:10">
      <c r="A47" s="309" t="s">
        <v>293</v>
      </c>
      <c r="B47" s="161"/>
      <c r="C47" s="161"/>
      <c r="D47" s="162"/>
      <c r="E47" s="314"/>
      <c r="F47" s="157"/>
      <c r="G47" s="157"/>
      <c r="H47" s="319"/>
      <c r="I47" s="319"/>
      <c r="J47" s="319"/>
    </row>
    <row r="48" spans="1:10">
      <c r="A48" s="298" t="s">
        <v>263</v>
      </c>
      <c r="B48" s="161"/>
      <c r="C48" s="155"/>
    </row>
    <row r="49" spans="1:8" ht="14.25">
      <c r="A49" s="309" t="s">
        <v>187</v>
      </c>
      <c r="B49" s="157"/>
      <c r="C49" s="157"/>
      <c r="D49" s="157"/>
      <c r="E49" s="310"/>
      <c r="F49" s="158"/>
    </row>
    <row r="50" spans="1:8">
      <c r="A50" s="298" t="s">
        <v>188</v>
      </c>
      <c r="B50" s="159"/>
      <c r="C50" s="159"/>
      <c r="D50" s="159"/>
      <c r="E50" s="159"/>
      <c r="F50" s="156"/>
      <c r="G50" s="156"/>
    </row>
    <row r="51" spans="1:8">
      <c r="A51" s="298" t="s">
        <v>189</v>
      </c>
      <c r="B51" s="159"/>
      <c r="C51" s="159"/>
      <c r="D51" s="159"/>
      <c r="E51" s="159"/>
      <c r="F51" s="156"/>
      <c r="G51" s="156"/>
    </row>
    <row r="53" spans="1:8">
      <c r="A53" s="237"/>
      <c r="B53" s="237"/>
      <c r="C53" s="237"/>
      <c r="D53" s="237"/>
      <c r="E53" s="237"/>
    </row>
    <row r="54" spans="1:8">
      <c r="A54" s="295" t="s">
        <v>190</v>
      </c>
      <c r="B54" s="150"/>
      <c r="C54" s="150"/>
      <c r="D54" s="150"/>
      <c r="E54" s="150"/>
    </row>
    <row r="55" spans="1:8">
      <c r="A55" s="307" t="s">
        <v>183</v>
      </c>
      <c r="B55" s="150"/>
      <c r="C55" s="150"/>
      <c r="D55" s="150"/>
      <c r="E55" s="150"/>
    </row>
    <row r="56" spans="1:8">
      <c r="A56" s="311"/>
      <c r="B56" s="744">
        <v>2023</v>
      </c>
      <c r="C56" s="745"/>
      <c r="D56" s="746"/>
      <c r="E56" s="744">
        <v>2024</v>
      </c>
      <c r="F56" s="745"/>
      <c r="G56" s="745"/>
    </row>
    <row r="57" spans="1:8">
      <c r="A57" s="369"/>
      <c r="B57" s="312" t="s">
        <v>0</v>
      </c>
      <c r="C57" s="313" t="s">
        <v>167</v>
      </c>
      <c r="D57" s="367" t="s">
        <v>168</v>
      </c>
      <c r="E57" s="312" t="s">
        <v>0</v>
      </c>
      <c r="F57" s="313" t="s">
        <v>167</v>
      </c>
      <c r="G57" s="367" t="s">
        <v>168</v>
      </c>
    </row>
    <row r="58" spans="1:8">
      <c r="A58" s="370" t="s">
        <v>0</v>
      </c>
      <c r="B58" s="615">
        <v>23642</v>
      </c>
      <c r="C58" s="615">
        <v>8419</v>
      </c>
      <c r="D58" s="615">
        <v>15223</v>
      </c>
      <c r="E58" s="615">
        <v>23826.871899999998</v>
      </c>
      <c r="F58" s="615">
        <v>8436.1347299999998</v>
      </c>
      <c r="G58" s="615">
        <v>15390.73717</v>
      </c>
    </row>
    <row r="59" spans="1:8">
      <c r="A59" s="308" t="s">
        <v>191</v>
      </c>
      <c r="B59" s="389"/>
      <c r="C59" s="390"/>
      <c r="D59" s="390"/>
      <c r="E59" s="389"/>
      <c r="F59" s="390"/>
      <c r="G59" s="390"/>
    </row>
    <row r="60" spans="1:8">
      <c r="A60" s="303" t="s">
        <v>323</v>
      </c>
      <c r="B60" s="475">
        <v>10067</v>
      </c>
      <c r="C60" s="475">
        <v>5062.2504200000003</v>
      </c>
      <c r="D60" s="475">
        <v>5005.2337500000003</v>
      </c>
      <c r="E60" s="475">
        <v>9903</v>
      </c>
      <c r="F60" s="475">
        <v>5078</v>
      </c>
      <c r="G60" s="475">
        <v>4825</v>
      </c>
    </row>
    <row r="61" spans="1:8">
      <c r="A61" s="303" t="s">
        <v>192</v>
      </c>
      <c r="B61" s="475">
        <v>7354</v>
      </c>
      <c r="C61" s="475">
        <v>2548.12988</v>
      </c>
      <c r="D61" s="475">
        <v>4805.4376099999999</v>
      </c>
      <c r="E61" s="475">
        <v>7567.56333</v>
      </c>
      <c r="F61" s="475">
        <v>2346.1043100000002</v>
      </c>
      <c r="G61" s="475">
        <v>5221.4590199999993</v>
      </c>
    </row>
    <row r="62" spans="1:8">
      <c r="A62" s="303" t="s">
        <v>193</v>
      </c>
      <c r="B62" s="475">
        <v>4172</v>
      </c>
      <c r="C62" s="475">
        <v>700.04098999999997</v>
      </c>
      <c r="D62" s="475">
        <v>3471.8799100000001</v>
      </c>
      <c r="E62" s="475">
        <v>4214.4287800000002</v>
      </c>
      <c r="F62" s="475">
        <v>835.41279000000009</v>
      </c>
      <c r="G62" s="475">
        <v>3379.0159800000001</v>
      </c>
    </row>
    <row r="63" spans="1:8">
      <c r="A63" s="537" t="s">
        <v>194</v>
      </c>
      <c r="B63" s="479">
        <v>2050</v>
      </c>
      <c r="C63" s="554">
        <v>108.8967</v>
      </c>
      <c r="D63" s="479">
        <v>1940.6788999999999</v>
      </c>
      <c r="E63" s="479">
        <v>2141.94148</v>
      </c>
      <c r="F63" s="616">
        <v>176.93407000000002</v>
      </c>
      <c r="G63" s="479">
        <v>1965.0074099999999</v>
      </c>
    </row>
    <row r="64" spans="1:8">
      <c r="A64" s="298" t="s">
        <v>181</v>
      </c>
      <c r="B64" s="237"/>
      <c r="C64" s="237"/>
      <c r="D64" s="237"/>
      <c r="E64" s="315"/>
      <c r="F64" s="315"/>
      <c r="G64" s="315"/>
      <c r="H64" s="315"/>
    </row>
    <row r="65" spans="1:10">
      <c r="A65" s="298" t="s">
        <v>262</v>
      </c>
      <c r="B65" s="237"/>
      <c r="C65" s="237"/>
      <c r="D65" s="237"/>
      <c r="E65" s="315"/>
      <c r="F65" s="315"/>
      <c r="G65" s="315"/>
      <c r="H65" s="315"/>
    </row>
    <row r="66" spans="1:10">
      <c r="A66" s="309" t="s">
        <v>293</v>
      </c>
      <c r="B66" s="161"/>
      <c r="C66" s="161"/>
      <c r="D66" s="162"/>
      <c r="E66" s="314"/>
      <c r="F66" s="157"/>
      <c r="G66" s="157"/>
      <c r="H66" s="319"/>
      <c r="I66" s="319"/>
      <c r="J66" s="319"/>
    </row>
    <row r="67" spans="1:10">
      <c r="A67" s="298" t="s">
        <v>263</v>
      </c>
      <c r="B67" s="237"/>
      <c r="C67" s="237"/>
      <c r="D67" s="237"/>
      <c r="E67" s="315"/>
      <c r="F67" s="315"/>
      <c r="G67" s="315"/>
      <c r="H67" s="315"/>
      <c r="I67" s="319"/>
      <c r="J67" s="319"/>
    </row>
    <row r="68" spans="1:10">
      <c r="A68" s="298"/>
      <c r="B68" s="237"/>
      <c r="C68" s="237"/>
      <c r="D68" s="237"/>
      <c r="E68" s="315"/>
      <c r="F68" s="315"/>
      <c r="G68" s="315"/>
      <c r="I68" s="319"/>
      <c r="J68" s="319"/>
    </row>
    <row r="69" spans="1:10">
      <c r="B69" s="160"/>
      <c r="C69" s="160"/>
      <c r="D69" s="160"/>
      <c r="E69" s="160"/>
      <c r="I69" s="319"/>
      <c r="J69" s="319"/>
    </row>
    <row r="70" spans="1:10">
      <c r="A70" s="295" t="s">
        <v>390</v>
      </c>
      <c r="B70" s="316"/>
      <c r="C70" s="316"/>
      <c r="D70" s="316"/>
      <c r="E70" s="316"/>
      <c r="I70" s="319"/>
      <c r="J70" s="319"/>
    </row>
    <row r="71" spans="1:10">
      <c r="A71" s="307" t="s">
        <v>183</v>
      </c>
      <c r="B71" s="316"/>
      <c r="C71" s="316"/>
      <c r="D71" s="316"/>
      <c r="E71" s="316"/>
      <c r="I71" s="319"/>
      <c r="J71" s="319"/>
    </row>
    <row r="72" spans="1:10" ht="22.5">
      <c r="A72" s="317"/>
      <c r="B72" s="555" t="s">
        <v>195</v>
      </c>
      <c r="C72" s="556" t="s">
        <v>196</v>
      </c>
      <c r="D72" s="555" t="s">
        <v>197</v>
      </c>
      <c r="E72" s="557" t="s">
        <v>198</v>
      </c>
    </row>
    <row r="73" spans="1:10">
      <c r="A73" s="318" t="s">
        <v>0</v>
      </c>
      <c r="B73" s="630">
        <v>5077.6835599999995</v>
      </c>
      <c r="C73" s="630">
        <v>3358.4511700000003</v>
      </c>
      <c r="D73" s="630">
        <v>4825.2547599999998</v>
      </c>
      <c r="E73" s="630">
        <v>10565.482409999999</v>
      </c>
    </row>
    <row r="74" spans="1:10">
      <c r="A74" s="308" t="s">
        <v>199</v>
      </c>
      <c r="B74" s="631"/>
      <c r="C74" s="632"/>
      <c r="D74" s="632"/>
      <c r="E74" s="631"/>
    </row>
    <row r="75" spans="1:10">
      <c r="A75" s="256" t="s">
        <v>200</v>
      </c>
      <c r="B75" s="319">
        <v>2227</v>
      </c>
      <c r="C75" s="319">
        <v>764</v>
      </c>
      <c r="D75" s="319">
        <v>2630</v>
      </c>
      <c r="E75" s="319">
        <v>4468</v>
      </c>
    </row>
    <row r="76" spans="1:10">
      <c r="A76" s="256" t="s">
        <v>201</v>
      </c>
      <c r="B76" s="319">
        <v>972</v>
      </c>
      <c r="C76" s="633">
        <v>1598</v>
      </c>
      <c r="D76" s="319">
        <v>840</v>
      </c>
      <c r="E76" s="319">
        <v>2985</v>
      </c>
    </row>
    <row r="77" spans="1:10">
      <c r="A77" s="256" t="s">
        <v>202</v>
      </c>
      <c r="B77" s="633">
        <v>1381</v>
      </c>
      <c r="C77" s="633">
        <v>359</v>
      </c>
      <c r="D77" s="319">
        <v>1104</v>
      </c>
      <c r="E77" s="319">
        <v>2356</v>
      </c>
    </row>
    <row r="78" spans="1:10">
      <c r="A78" s="257" t="s">
        <v>203</v>
      </c>
      <c r="B78" s="156">
        <v>483</v>
      </c>
      <c r="C78" s="625">
        <v>585</v>
      </c>
      <c r="D78" s="628">
        <v>236</v>
      </c>
      <c r="E78" s="629">
        <v>505</v>
      </c>
    </row>
    <row r="79" spans="1:10">
      <c r="A79" s="256" t="s">
        <v>204</v>
      </c>
      <c r="B79" s="622" t="s">
        <v>333</v>
      </c>
      <c r="C79" s="622" t="s">
        <v>333</v>
      </c>
      <c r="D79" s="319" t="s">
        <v>333</v>
      </c>
      <c r="E79" s="624">
        <v>225</v>
      </c>
    </row>
    <row r="80" spans="1:10">
      <c r="A80" s="256" t="s">
        <v>205</v>
      </c>
      <c r="B80" s="622" t="s">
        <v>333</v>
      </c>
      <c r="C80" s="622" t="s">
        <v>333</v>
      </c>
      <c r="D80" s="319" t="s">
        <v>333</v>
      </c>
      <c r="E80" s="319" t="s">
        <v>333</v>
      </c>
    </row>
    <row r="81" spans="1:8">
      <c r="A81" s="621" t="s">
        <v>206</v>
      </c>
      <c r="B81" s="743"/>
      <c r="C81" s="743"/>
      <c r="D81" s="743"/>
      <c r="E81" s="743"/>
    </row>
    <row r="82" spans="1:8">
      <c r="A82" s="256" t="s">
        <v>207</v>
      </c>
      <c r="B82" s="633">
        <v>2828</v>
      </c>
      <c r="C82" s="633">
        <v>2506</v>
      </c>
      <c r="D82" s="319">
        <v>2910</v>
      </c>
      <c r="E82" s="319">
        <v>4153</v>
      </c>
    </row>
    <row r="83" spans="1:8">
      <c r="A83" s="256" t="s">
        <v>208</v>
      </c>
      <c r="B83" s="633">
        <v>2089</v>
      </c>
      <c r="C83" s="633">
        <v>723</v>
      </c>
      <c r="D83" s="319">
        <v>790</v>
      </c>
      <c r="E83" s="319">
        <v>965</v>
      </c>
    </row>
    <row r="84" spans="1:8" ht="13.5" customHeight="1">
      <c r="A84" s="256" t="s">
        <v>209</v>
      </c>
      <c r="B84" s="633" t="s">
        <v>334</v>
      </c>
      <c r="C84" s="633" t="s">
        <v>334</v>
      </c>
      <c r="D84" s="319">
        <v>999</v>
      </c>
      <c r="E84" s="319">
        <v>5059</v>
      </c>
    </row>
    <row r="85" spans="1:8">
      <c r="A85" s="256" t="s">
        <v>210</v>
      </c>
      <c r="B85" s="622">
        <v>127</v>
      </c>
      <c r="C85" s="626">
        <v>93</v>
      </c>
      <c r="D85" s="627">
        <v>114</v>
      </c>
      <c r="E85" s="156">
        <v>330</v>
      </c>
    </row>
    <row r="86" spans="1:8">
      <c r="A86" s="371" t="s">
        <v>205</v>
      </c>
      <c r="B86" s="623" t="s">
        <v>333</v>
      </c>
      <c r="C86" s="623" t="s">
        <v>333</v>
      </c>
      <c r="D86" s="623" t="s">
        <v>333</v>
      </c>
      <c r="E86" s="623" t="s">
        <v>333</v>
      </c>
    </row>
    <row r="87" spans="1:8">
      <c r="A87" s="298" t="s">
        <v>181</v>
      </c>
      <c r="B87" s="161"/>
      <c r="C87" s="161"/>
      <c r="D87" s="162"/>
      <c r="E87" s="314"/>
    </row>
    <row r="88" spans="1:8">
      <c r="A88" s="298" t="s">
        <v>262</v>
      </c>
      <c r="B88" s="161"/>
      <c r="C88" s="161"/>
      <c r="D88" s="162"/>
      <c r="E88" s="314"/>
      <c r="F88" s="157"/>
      <c r="G88" s="157"/>
      <c r="H88" s="319"/>
    </row>
    <row r="89" spans="1:8">
      <c r="A89" s="309" t="s">
        <v>293</v>
      </c>
      <c r="B89" s="161"/>
      <c r="C89" s="161"/>
      <c r="D89" s="162"/>
      <c r="E89" s="314"/>
      <c r="F89" s="157"/>
      <c r="G89" s="157"/>
      <c r="H89" s="319"/>
    </row>
    <row r="90" spans="1:8">
      <c r="A90" s="298" t="s">
        <v>263</v>
      </c>
      <c r="B90" s="161"/>
      <c r="C90" s="161"/>
      <c r="D90" s="162"/>
      <c r="E90" s="314"/>
      <c r="F90" s="157"/>
      <c r="G90" s="157"/>
      <c r="H90" s="319"/>
    </row>
    <row r="91" spans="1:8">
      <c r="A91" s="298" t="s">
        <v>211</v>
      </c>
      <c r="B91" s="320"/>
      <c r="C91" s="320"/>
      <c r="D91" s="320"/>
      <c r="E91" s="320"/>
      <c r="F91" s="157"/>
      <c r="G91" s="157"/>
      <c r="H91" s="319"/>
    </row>
    <row r="92" spans="1:8">
      <c r="A92" s="298" t="s">
        <v>212</v>
      </c>
      <c r="B92" s="320"/>
      <c r="C92" s="320"/>
      <c r="D92" s="320"/>
      <c r="E92" s="320"/>
      <c r="F92" s="157"/>
      <c r="G92" s="157"/>
      <c r="H92" s="319"/>
    </row>
    <row r="93" spans="1:8">
      <c r="A93" s="298" t="s">
        <v>213</v>
      </c>
      <c r="B93" s="320"/>
      <c r="C93" s="320"/>
      <c r="D93" s="320"/>
      <c r="E93" s="320"/>
      <c r="F93" s="157"/>
      <c r="G93" s="157"/>
      <c r="H93" s="319"/>
    </row>
    <row r="94" spans="1:8">
      <c r="A94" s="298" t="s">
        <v>214</v>
      </c>
      <c r="B94" s="320"/>
      <c r="C94" s="320"/>
      <c r="D94" s="320"/>
      <c r="E94" s="320"/>
      <c r="F94" s="157"/>
      <c r="G94" s="157"/>
    </row>
    <row r="95" spans="1:8" ht="13.5" customHeight="1">
      <c r="A95" s="298" t="s">
        <v>215</v>
      </c>
      <c r="B95" s="320"/>
      <c r="C95" s="320"/>
      <c r="D95" s="320"/>
      <c r="E95" s="320"/>
    </row>
    <row r="96" spans="1:8">
      <c r="A96" s="298"/>
      <c r="B96" s="237"/>
      <c r="C96" s="237"/>
      <c r="D96" s="237"/>
      <c r="E96" s="237"/>
    </row>
    <row r="97" spans="1:8">
      <c r="A97" s="320"/>
      <c r="B97" s="157"/>
      <c r="C97" s="319"/>
      <c r="D97" s="319"/>
    </row>
    <row r="98" spans="1:8" ht="12.75" customHeight="1">
      <c r="A98" s="295" t="s">
        <v>216</v>
      </c>
      <c r="B98" s="321"/>
      <c r="C98" s="321"/>
      <c r="D98" s="307"/>
      <c r="E98" s="294"/>
      <c r="F98" s="294"/>
      <c r="G98" s="294"/>
      <c r="H98" s="294"/>
    </row>
    <row r="99" spans="1:8" ht="15.75">
      <c r="A99" s="307" t="s">
        <v>217</v>
      </c>
      <c r="B99" s="153"/>
      <c r="C99" s="153"/>
      <c r="D99" s="163"/>
      <c r="E99" s="164"/>
      <c r="H99" s="294"/>
    </row>
    <row r="100" spans="1:8">
      <c r="A100" s="322"/>
      <c r="B100" s="665">
        <v>2019</v>
      </c>
      <c r="C100" s="665">
        <v>2020</v>
      </c>
      <c r="D100" s="665">
        <v>2021</v>
      </c>
      <c r="E100" s="666">
        <v>2022</v>
      </c>
      <c r="F100" s="666">
        <v>2023</v>
      </c>
      <c r="G100" s="666">
        <v>2024</v>
      </c>
    </row>
    <row r="101" spans="1:8">
      <c r="A101" s="323" t="s">
        <v>0</v>
      </c>
      <c r="B101" s="391">
        <v>2.7979799999999999</v>
      </c>
      <c r="C101" s="391">
        <v>1.91587</v>
      </c>
      <c r="D101" s="391">
        <v>2.0429499999999998</v>
      </c>
      <c r="E101" s="482">
        <v>2.6209884495704099</v>
      </c>
      <c r="F101" s="482">
        <v>2.9</v>
      </c>
      <c r="G101" s="613">
        <v>2.89046</v>
      </c>
    </row>
    <row r="102" spans="1:8">
      <c r="A102" s="308" t="s">
        <v>167</v>
      </c>
      <c r="B102" s="392"/>
      <c r="C102" s="392"/>
      <c r="D102" s="392"/>
      <c r="E102" s="392"/>
      <c r="F102" s="392"/>
      <c r="G102" s="392"/>
    </row>
    <row r="103" spans="1:8">
      <c r="A103" s="306" t="s">
        <v>218</v>
      </c>
      <c r="B103" s="393">
        <v>0.62670000000000003</v>
      </c>
      <c r="C103" s="393">
        <v>0.59297</v>
      </c>
      <c r="D103" s="393">
        <v>0.72041999999999995</v>
      </c>
      <c r="E103" s="393">
        <v>0.66581999999999997</v>
      </c>
      <c r="F103" s="393">
        <v>0.62355000000000005</v>
      </c>
      <c r="G103" s="393">
        <v>0.61597999999999997</v>
      </c>
    </row>
    <row r="104" spans="1:8">
      <c r="A104" s="306" t="s">
        <v>219</v>
      </c>
      <c r="B104" s="393">
        <v>0.37201000000000001</v>
      </c>
      <c r="C104" s="393">
        <v>0.46032000000000001</v>
      </c>
      <c r="D104" s="393">
        <v>0.42004000000000002</v>
      </c>
      <c r="E104" s="393">
        <v>0.39406000000000002</v>
      </c>
      <c r="F104" s="393">
        <v>0.41350999999999999</v>
      </c>
      <c r="G104" s="393">
        <v>0.40742</v>
      </c>
    </row>
    <row r="105" spans="1:8">
      <c r="A105" s="308" t="s">
        <v>168</v>
      </c>
      <c r="B105" s="392"/>
      <c r="C105" s="392"/>
      <c r="D105" s="392"/>
      <c r="E105" s="392"/>
      <c r="F105" s="392"/>
      <c r="G105" s="392"/>
    </row>
    <row r="106" spans="1:8">
      <c r="A106" s="306" t="s">
        <v>218</v>
      </c>
      <c r="B106" s="393">
        <v>0.54361000000000004</v>
      </c>
      <c r="C106" s="393">
        <v>0.22442999999999999</v>
      </c>
      <c r="D106" s="393">
        <v>0.18737000000000001</v>
      </c>
      <c r="E106" s="393">
        <v>0.40605999999999998</v>
      </c>
      <c r="F106" s="393">
        <v>0.61651999999999996</v>
      </c>
      <c r="G106" s="393">
        <v>0.58535999999999999</v>
      </c>
    </row>
    <row r="107" spans="1:8">
      <c r="A107" s="368" t="s">
        <v>219</v>
      </c>
      <c r="B107" s="394">
        <v>1.25566</v>
      </c>
      <c r="C107" s="394">
        <v>0.63815</v>
      </c>
      <c r="D107" s="394">
        <v>0.71511999999999998</v>
      </c>
      <c r="E107" s="394">
        <v>1.1550499999999999</v>
      </c>
      <c r="F107" s="394">
        <v>1.25861</v>
      </c>
      <c r="G107" s="620">
        <v>1.2817099999999999</v>
      </c>
    </row>
    <row r="108" spans="1:8">
      <c r="A108" s="298" t="s">
        <v>181</v>
      </c>
      <c r="B108" s="165"/>
      <c r="C108" s="156"/>
      <c r="D108" s="156"/>
      <c r="E108" s="156"/>
      <c r="H108" s="294"/>
    </row>
    <row r="109" spans="1:8">
      <c r="A109" s="237"/>
      <c r="B109" s="156"/>
      <c r="C109" s="156"/>
      <c r="D109" s="156"/>
      <c r="E109" s="156"/>
    </row>
    <row r="110" spans="1:8">
      <c r="A110" s="237"/>
      <c r="B110" s="156"/>
      <c r="C110" s="156"/>
      <c r="D110" s="156"/>
      <c r="E110" s="156"/>
    </row>
    <row r="111" spans="1:8">
      <c r="A111" s="53" t="s">
        <v>220</v>
      </c>
    </row>
    <row r="112" spans="1:8">
      <c r="A112" s="169" t="s">
        <v>264</v>
      </c>
    </row>
    <row r="113" spans="1:1">
      <c r="A113" s="53" t="s">
        <v>337</v>
      </c>
    </row>
    <row r="115" spans="1:1">
      <c r="A115" s="3" t="s">
        <v>265</v>
      </c>
    </row>
  </sheetData>
  <mergeCells count="6">
    <mergeCell ref="B81:E81"/>
    <mergeCell ref="B56:D56"/>
    <mergeCell ref="E56:G56"/>
    <mergeCell ref="B13:D13"/>
    <mergeCell ref="E13:G13"/>
    <mergeCell ref="A30:E30"/>
  </mergeCells>
  <conditionalFormatting sqref="B7">
    <cfRule type="expression" dxfId="2" priority="2" stopIfTrue="1">
      <formula>#REF!&gt;0.02</formula>
    </cfRule>
  </conditionalFormatting>
  <conditionalFormatting sqref="B64:B65 E64:E65 H64:H65 H67 B67:B68 E67:E68">
    <cfRule type="expression" dxfId="1" priority="3" stopIfTrue="1">
      <formula>#REF!&gt;0.02</formula>
    </cfRule>
  </conditionalFormatting>
  <conditionalFormatting sqref="C75">
    <cfRule type="expression" dxfId="0" priority="1" stopIfTrue="1">
      <formula>#REF!&gt;0.02</formula>
    </cfRule>
  </conditionalFormatting>
  <hyperlinks>
    <hyperlink ref="A112" r:id="rId1" xr:uid="{00000000-0004-0000-1500-000000000000}"/>
  </hyperlinks>
  <pageMargins left="0.7" right="0.7" top="0.75" bottom="0.75" header="0.3" footer="0.3"/>
  <pageSetup paperSize="9" orientation="portrait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33"/>
  <sheetViews>
    <sheetView workbookViewId="0"/>
  </sheetViews>
  <sheetFormatPr baseColWidth="10" defaultColWidth="11.42578125" defaultRowHeight="12.75"/>
  <cols>
    <col min="1" max="1" width="44.7109375" style="160" customWidth="1"/>
    <col min="2" max="2" width="13.7109375" style="160" customWidth="1"/>
    <col min="3" max="6" width="13.7109375" style="151" customWidth="1"/>
    <col min="7" max="15" width="13.7109375" style="166" customWidth="1"/>
    <col min="16" max="16384" width="11.42578125" style="166"/>
  </cols>
  <sheetData>
    <row r="1" spans="1:12">
      <c r="A1" s="293" t="s">
        <v>296</v>
      </c>
      <c r="G1" s="375" t="s">
        <v>16</v>
      </c>
    </row>
    <row r="2" spans="1:12">
      <c r="A2" s="294" t="s">
        <v>258</v>
      </c>
    </row>
    <row r="3" spans="1:12" s="167" customFormat="1" ht="12.75" customHeight="1">
      <c r="A3" s="96" t="s">
        <v>259</v>
      </c>
      <c r="B3" s="160"/>
      <c r="C3" s="151"/>
      <c r="D3" s="151"/>
      <c r="E3" s="151"/>
      <c r="F3" s="151"/>
      <c r="G3" s="166"/>
      <c r="H3" s="166"/>
      <c r="I3" s="166"/>
      <c r="J3" s="166"/>
      <c r="K3" s="166"/>
      <c r="L3" s="166"/>
    </row>
    <row r="4" spans="1:12" s="167" customFormat="1" ht="12.75" customHeight="1">
      <c r="A4" s="237"/>
      <c r="B4" s="237"/>
      <c r="C4" s="156"/>
      <c r="D4" s="151"/>
      <c r="E4" s="151"/>
      <c r="F4" s="151"/>
      <c r="G4" s="166"/>
      <c r="H4" s="166"/>
      <c r="I4" s="166"/>
      <c r="J4" s="166"/>
      <c r="K4" s="166"/>
      <c r="L4" s="166"/>
    </row>
    <row r="5" spans="1:12" ht="15.75">
      <c r="A5" s="295" t="s">
        <v>266</v>
      </c>
      <c r="B5" s="163"/>
      <c r="C5" s="164"/>
      <c r="D5" s="154"/>
      <c r="E5" s="154"/>
      <c r="G5" s="167"/>
    </row>
    <row r="6" spans="1:12" ht="15.75">
      <c r="A6" s="307" t="s">
        <v>221</v>
      </c>
      <c r="B6" s="163"/>
      <c r="C6" s="164"/>
      <c r="D6" s="154"/>
      <c r="E6" s="154"/>
      <c r="G6" s="167"/>
    </row>
    <row r="7" spans="1:12">
      <c r="A7" s="322"/>
      <c r="B7" s="481">
        <v>2023</v>
      </c>
      <c r="C7" s="481">
        <v>2024</v>
      </c>
      <c r="D7" s="166"/>
      <c r="E7" s="166"/>
      <c r="F7" s="166"/>
    </row>
    <row r="8" spans="1:12">
      <c r="A8" s="323" t="s">
        <v>0</v>
      </c>
      <c r="B8" s="476" t="s">
        <v>324</v>
      </c>
      <c r="C8" s="615">
        <v>72418.410780000006</v>
      </c>
      <c r="D8" s="166"/>
      <c r="E8" s="166"/>
      <c r="F8" s="166"/>
    </row>
    <row r="9" spans="1:12">
      <c r="A9" s="306" t="s">
        <v>222</v>
      </c>
      <c r="B9" s="388" t="s">
        <v>325</v>
      </c>
      <c r="C9" s="388">
        <v>65297.330179999997</v>
      </c>
      <c r="D9" s="166"/>
      <c r="E9" s="166"/>
      <c r="F9" s="166"/>
      <c r="G9" s="151"/>
    </row>
    <row r="10" spans="1:12">
      <c r="A10" s="324" t="s">
        <v>223</v>
      </c>
      <c r="B10" s="477"/>
      <c r="C10" s="477"/>
      <c r="D10" s="166"/>
      <c r="E10" s="166"/>
      <c r="F10" s="166"/>
    </row>
    <row r="11" spans="1:12">
      <c r="A11" s="325" t="s">
        <v>224</v>
      </c>
      <c r="B11" s="475" t="s">
        <v>326</v>
      </c>
      <c r="C11" s="475">
        <v>37475.788679999998</v>
      </c>
      <c r="D11" s="166"/>
      <c r="E11" s="166"/>
      <c r="F11" s="166"/>
    </row>
    <row r="12" spans="1:12">
      <c r="A12" s="325" t="s">
        <v>225</v>
      </c>
      <c r="B12" s="475" t="s">
        <v>327</v>
      </c>
      <c r="C12" s="475">
        <v>14985.257300000001</v>
      </c>
      <c r="D12" s="166"/>
      <c r="E12" s="166"/>
      <c r="F12" s="166"/>
    </row>
    <row r="13" spans="1:12">
      <c r="A13" s="325" t="s">
        <v>226</v>
      </c>
      <c r="B13" s="478" t="s">
        <v>328</v>
      </c>
      <c r="C13" s="478">
        <v>3328.4306800000004</v>
      </c>
      <c r="D13" s="166"/>
      <c r="E13" s="166"/>
      <c r="F13" s="166"/>
    </row>
    <row r="14" spans="1:12">
      <c r="A14" s="538" t="s">
        <v>227</v>
      </c>
      <c r="B14" s="479" t="s">
        <v>329</v>
      </c>
      <c r="C14" s="479">
        <v>16517.564740000002</v>
      </c>
      <c r="D14" s="166"/>
      <c r="E14" s="166"/>
      <c r="F14" s="166"/>
    </row>
    <row r="15" spans="1:12">
      <c r="A15" s="298" t="s">
        <v>181</v>
      </c>
      <c r="B15" s="156"/>
      <c r="C15" s="156"/>
      <c r="E15" s="166"/>
      <c r="F15" s="166"/>
    </row>
    <row r="16" spans="1:12">
      <c r="A16" s="298" t="s">
        <v>262</v>
      </c>
      <c r="B16" s="156"/>
      <c r="C16" s="156"/>
      <c r="E16" s="166"/>
      <c r="F16" s="166"/>
    </row>
    <row r="17" spans="1:15">
      <c r="A17" s="309" t="s">
        <v>293</v>
      </c>
      <c r="B17" s="161"/>
      <c r="C17" s="161"/>
      <c r="D17" s="162"/>
      <c r="E17" s="314"/>
      <c r="F17" s="157"/>
      <c r="G17" s="157"/>
      <c r="H17" s="319"/>
      <c r="I17" s="319"/>
      <c r="J17" s="319"/>
      <c r="K17" s="151"/>
    </row>
    <row r="18" spans="1:15">
      <c r="A18" s="298" t="s">
        <v>263</v>
      </c>
      <c r="B18" s="156"/>
      <c r="C18" s="156"/>
      <c r="E18" s="166"/>
      <c r="F18" s="166"/>
    </row>
    <row r="19" spans="1:15">
      <c r="A19" s="298"/>
      <c r="B19" s="156"/>
      <c r="C19" s="156"/>
      <c r="E19" s="166"/>
      <c r="F19" s="166"/>
      <c r="L19" s="151"/>
      <c r="M19" s="151"/>
      <c r="N19" s="151"/>
      <c r="O19" s="151"/>
    </row>
    <row r="20" spans="1:15">
      <c r="A20" s="298"/>
      <c r="B20" s="156"/>
      <c r="C20" s="156"/>
      <c r="L20" s="151"/>
      <c r="M20" s="151"/>
      <c r="N20" s="151"/>
      <c r="O20" s="151"/>
    </row>
    <row r="21" spans="1:15">
      <c r="A21" s="237"/>
      <c r="B21" s="156"/>
      <c r="C21" s="156"/>
      <c r="L21" s="151"/>
      <c r="M21" s="151"/>
      <c r="N21" s="151"/>
      <c r="O21" s="151"/>
    </row>
    <row r="22" spans="1:15">
      <c r="A22" s="295" t="s">
        <v>228</v>
      </c>
      <c r="B22" s="156"/>
      <c r="C22" s="156"/>
      <c r="D22" s="156"/>
      <c r="E22" s="156"/>
      <c r="F22" s="156"/>
      <c r="G22" s="168"/>
      <c r="H22" s="294"/>
      <c r="L22" s="151"/>
      <c r="M22" s="151"/>
      <c r="N22" s="151"/>
      <c r="O22" s="151"/>
    </row>
    <row r="23" spans="1:15">
      <c r="A23" s="307" t="s">
        <v>229</v>
      </c>
      <c r="B23" s="152"/>
      <c r="C23" s="156"/>
      <c r="D23" s="156"/>
      <c r="E23" s="156"/>
      <c r="F23" s="156"/>
      <c r="G23" s="168"/>
      <c r="H23" s="326"/>
      <c r="I23" s="151"/>
    </row>
    <row r="24" spans="1:15">
      <c r="A24" s="327"/>
      <c r="B24" s="617">
        <v>2019</v>
      </c>
      <c r="C24" s="617">
        <v>2020</v>
      </c>
      <c r="D24" s="618">
        <v>2021</v>
      </c>
      <c r="E24" s="618">
        <v>2022</v>
      </c>
      <c r="F24" s="618">
        <v>2023</v>
      </c>
      <c r="G24" s="619">
        <v>2024</v>
      </c>
      <c r="I24" s="151"/>
    </row>
    <row r="25" spans="1:15" s="151" customFormat="1">
      <c r="A25" s="372" t="s">
        <v>230</v>
      </c>
      <c r="B25" s="373">
        <v>9.7632999999999992</v>
      </c>
      <c r="C25" s="374">
        <v>7.1074000000000002</v>
      </c>
      <c r="D25" s="374">
        <v>10.529199999999999</v>
      </c>
      <c r="E25" s="480">
        <v>8.0130999999999997</v>
      </c>
      <c r="F25" s="480">
        <v>9.4</v>
      </c>
      <c r="G25" s="480">
        <v>8.8000000000000007</v>
      </c>
      <c r="H25" s="166"/>
      <c r="J25" s="166"/>
      <c r="K25" s="166"/>
      <c r="L25" s="166"/>
      <c r="M25" s="166"/>
      <c r="N25" s="166"/>
      <c r="O25" s="166"/>
    </row>
    <row r="26" spans="1:15" s="151" customFormat="1">
      <c r="A26" s="237" t="s">
        <v>181</v>
      </c>
      <c r="B26" s="152"/>
      <c r="C26" s="156"/>
      <c r="D26" s="156"/>
      <c r="E26" s="156"/>
      <c r="F26" s="156"/>
      <c r="G26" s="168"/>
      <c r="H26" s="294"/>
      <c r="J26" s="166"/>
      <c r="K26" s="166"/>
      <c r="L26" s="166"/>
      <c r="M26" s="166"/>
      <c r="N26" s="166"/>
      <c r="O26" s="166"/>
    </row>
    <row r="27" spans="1:15" s="151" customFormat="1">
      <c r="A27" s="237"/>
      <c r="B27" s="152"/>
      <c r="C27" s="156"/>
      <c r="D27" s="156"/>
      <c r="E27" s="156"/>
      <c r="F27" s="156"/>
      <c r="G27" s="168"/>
      <c r="H27" s="294"/>
      <c r="J27" s="166"/>
      <c r="K27" s="166"/>
      <c r="L27" s="166"/>
      <c r="M27" s="166"/>
      <c r="N27" s="166"/>
      <c r="O27" s="166"/>
    </row>
    <row r="28" spans="1:15" s="151" customFormat="1">
      <c r="A28" s="237"/>
      <c r="B28" s="156"/>
      <c r="C28" s="156"/>
      <c r="D28" s="156"/>
      <c r="E28" s="156"/>
      <c r="L28" s="166"/>
      <c r="M28" s="166"/>
      <c r="N28" s="166"/>
      <c r="O28" s="166"/>
    </row>
    <row r="29" spans="1:15" s="151" customFormat="1">
      <c r="A29" s="53" t="s">
        <v>267</v>
      </c>
      <c r="L29" s="166"/>
      <c r="M29" s="166"/>
      <c r="N29" s="166"/>
      <c r="O29" s="166"/>
    </row>
    <row r="30" spans="1:15" s="151" customFormat="1">
      <c r="A30" s="169" t="s">
        <v>264</v>
      </c>
      <c r="L30" s="166"/>
      <c r="M30" s="166"/>
      <c r="N30" s="166"/>
      <c r="O30" s="166"/>
    </row>
    <row r="31" spans="1:15">
      <c r="A31" s="53" t="s">
        <v>337</v>
      </c>
      <c r="B31" s="151"/>
      <c r="G31" s="151"/>
      <c r="H31" s="151"/>
      <c r="I31" s="151"/>
      <c r="J31" s="151"/>
      <c r="K31" s="151"/>
    </row>
    <row r="32" spans="1:15">
      <c r="B32" s="151"/>
      <c r="G32" s="151"/>
      <c r="H32" s="151"/>
      <c r="I32" s="151"/>
      <c r="J32" s="151"/>
      <c r="K32" s="151"/>
    </row>
    <row r="33" spans="1:11">
      <c r="A33" s="3" t="s">
        <v>265</v>
      </c>
      <c r="B33" s="151"/>
      <c r="G33" s="151"/>
      <c r="H33" s="151"/>
      <c r="I33" s="151"/>
      <c r="J33" s="151"/>
      <c r="K33" s="151"/>
    </row>
  </sheetData>
  <hyperlinks>
    <hyperlink ref="A30" r:id="rId1" xr:uid="{00000000-0004-0000-16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7"/>
  <sheetViews>
    <sheetView showGridLines="0" zoomScaleNormal="100" workbookViewId="0"/>
  </sheetViews>
  <sheetFormatPr baseColWidth="10" defaultRowHeight="12.75"/>
  <cols>
    <col min="1" max="1" width="23.7109375" customWidth="1"/>
    <col min="2" max="2" width="16.28515625" customWidth="1"/>
    <col min="3" max="4" width="14.7109375" customWidth="1"/>
    <col min="5" max="5" width="17.28515625" customWidth="1"/>
    <col min="6" max="6" width="15.85546875" customWidth="1"/>
    <col min="7" max="7" width="17.140625" customWidth="1"/>
    <col min="8" max="10" width="17.28515625" bestFit="1" customWidth="1"/>
    <col min="11" max="11" width="17.140625" customWidth="1"/>
  </cols>
  <sheetData>
    <row r="1" spans="1:11">
      <c r="A1" s="44" t="s">
        <v>305</v>
      </c>
      <c r="E1" s="45"/>
      <c r="F1" s="45"/>
      <c r="G1" s="45"/>
      <c r="K1" s="45" t="s">
        <v>4</v>
      </c>
    </row>
    <row r="2" spans="1:11">
      <c r="A2" s="5"/>
    </row>
    <row r="3" spans="1:11">
      <c r="A3" s="181"/>
      <c r="B3" s="443" t="s">
        <v>257</v>
      </c>
      <c r="C3" s="444" t="s">
        <v>287</v>
      </c>
      <c r="D3" s="444" t="s">
        <v>298</v>
      </c>
      <c r="E3" s="444" t="s">
        <v>314</v>
      </c>
      <c r="F3" s="444" t="s">
        <v>336</v>
      </c>
      <c r="G3" s="444" t="s">
        <v>338</v>
      </c>
      <c r="H3" s="444" t="s">
        <v>315</v>
      </c>
      <c r="I3" s="444" t="s">
        <v>303</v>
      </c>
      <c r="J3" s="444" t="s">
        <v>304</v>
      </c>
      <c r="K3" s="444" t="s">
        <v>339</v>
      </c>
    </row>
    <row r="4" spans="1:11">
      <c r="A4" s="49" t="s">
        <v>22</v>
      </c>
      <c r="B4" s="568">
        <v>38514353.582835078</v>
      </c>
      <c r="C4" s="568">
        <v>45884488.588848718</v>
      </c>
      <c r="D4" s="568">
        <v>55640095.411875904</v>
      </c>
      <c r="E4" s="568">
        <v>59311203.177767903</v>
      </c>
      <c r="F4" s="568">
        <v>60116292.953788519</v>
      </c>
      <c r="G4" s="569">
        <v>1.3573991638773348</v>
      </c>
      <c r="H4" s="569">
        <v>6.597953757477633</v>
      </c>
      <c r="I4" s="569">
        <v>21.261230370121385</v>
      </c>
      <c r="J4" s="569">
        <v>19.136073490529338</v>
      </c>
      <c r="K4" s="569">
        <v>56.088022675735381</v>
      </c>
    </row>
    <row r="5" spans="1:11">
      <c r="A5" s="48" t="s">
        <v>23</v>
      </c>
      <c r="B5" s="395">
        <v>28260002.344308514</v>
      </c>
      <c r="C5" s="395">
        <v>34291482.402266666</v>
      </c>
      <c r="D5" s="395">
        <v>33403685.30573228</v>
      </c>
      <c r="E5" s="395">
        <v>32813339.933352098</v>
      </c>
      <c r="F5" s="395">
        <v>32353856.253364444</v>
      </c>
      <c r="G5" s="396">
        <v>-1.4002953704831396</v>
      </c>
      <c r="H5" s="396">
        <v>-1.7673061130141381</v>
      </c>
      <c r="I5" s="396">
        <v>-2.5889726379274376</v>
      </c>
      <c r="J5" s="396">
        <v>21.342815136647982</v>
      </c>
      <c r="K5" s="396">
        <v>14.486389134643579</v>
      </c>
    </row>
    <row r="6" spans="1:11">
      <c r="A6" s="48" t="s">
        <v>24</v>
      </c>
      <c r="B6" s="395">
        <v>10254351.238626566</v>
      </c>
      <c r="C6" s="395">
        <v>11593006.186582059</v>
      </c>
      <c r="D6" s="395">
        <v>22236410.10614362</v>
      </c>
      <c r="E6" s="395">
        <v>26497863.24451584</v>
      </c>
      <c r="F6" s="395">
        <v>27762436.700424071</v>
      </c>
      <c r="G6" s="396">
        <v>4.7723601116024295</v>
      </c>
      <c r="H6" s="396">
        <v>19.164303581515771</v>
      </c>
      <c r="I6" s="396">
        <v>91.80883498432371</v>
      </c>
      <c r="J6" s="396">
        <v>13.05450649001553</v>
      </c>
      <c r="K6" s="396">
        <v>170.73810965092787</v>
      </c>
    </row>
    <row r="7" spans="1:11">
      <c r="A7" s="50" t="s">
        <v>25</v>
      </c>
      <c r="B7" s="123">
        <v>23730738</v>
      </c>
      <c r="C7" s="123">
        <v>29558849</v>
      </c>
      <c r="D7" s="123">
        <v>38241145</v>
      </c>
      <c r="E7" s="123">
        <v>41759083</v>
      </c>
      <c r="F7" s="123">
        <v>42830588</v>
      </c>
      <c r="G7" s="397">
        <v>2.5659208081748348</v>
      </c>
      <c r="H7" s="397">
        <v>9.1993532097430659</v>
      </c>
      <c r="I7" s="397">
        <v>29.372916381148674</v>
      </c>
      <c r="J7" s="397">
        <v>24.559333131569698</v>
      </c>
      <c r="K7" s="397">
        <v>80.485697494953584</v>
      </c>
    </row>
    <row r="8" spans="1:11">
      <c r="A8" s="48" t="s">
        <v>23</v>
      </c>
      <c r="B8" s="395">
        <v>16389391</v>
      </c>
      <c r="C8" s="395">
        <v>20960665</v>
      </c>
      <c r="D8" s="395">
        <v>21062223</v>
      </c>
      <c r="E8" s="395">
        <v>20838141</v>
      </c>
      <c r="F8" s="395">
        <v>20850584</v>
      </c>
      <c r="G8" s="396">
        <v>5.9712620238052905E-2</v>
      </c>
      <c r="H8" s="396">
        <v>-1.0639047929556154</v>
      </c>
      <c r="I8" s="396">
        <v>0.48451707042691633</v>
      </c>
      <c r="J8" s="396">
        <v>27.89166479706293</v>
      </c>
      <c r="K8" s="396">
        <v>27.22000469694084</v>
      </c>
    </row>
    <row r="9" spans="1:11">
      <c r="A9" s="48" t="s">
        <v>24</v>
      </c>
      <c r="B9" s="395">
        <v>7341347</v>
      </c>
      <c r="C9" s="395">
        <v>8598184</v>
      </c>
      <c r="D9" s="395">
        <v>17178922</v>
      </c>
      <c r="E9" s="395">
        <v>20920942</v>
      </c>
      <c r="F9" s="395">
        <v>21980004</v>
      </c>
      <c r="G9" s="396">
        <v>5.0622099138748151</v>
      </c>
      <c r="H9" s="396">
        <v>21.782624078507371</v>
      </c>
      <c r="I9" s="396">
        <v>99.797096689254388</v>
      </c>
      <c r="J9" s="396">
        <v>17.119978118457009</v>
      </c>
      <c r="K9" s="396">
        <v>199.40015095322426</v>
      </c>
    </row>
    <row r="10" spans="1:11">
      <c r="A10" s="50" t="s">
        <v>26</v>
      </c>
      <c r="B10" s="123">
        <v>14783615.582835078</v>
      </c>
      <c r="C10" s="123">
        <v>16325639.588848719</v>
      </c>
      <c r="D10" s="123">
        <v>17398950.4118759</v>
      </c>
      <c r="E10" s="123">
        <v>17552120.177767899</v>
      </c>
      <c r="F10" s="123">
        <v>17285704.953788519</v>
      </c>
      <c r="G10" s="397">
        <v>-1.5178520958216855</v>
      </c>
      <c r="H10" s="397">
        <v>0.88033911394713782</v>
      </c>
      <c r="I10" s="397">
        <v>6.574387589447392</v>
      </c>
      <c r="J10" s="397">
        <v>10.430628403271323</v>
      </c>
      <c r="K10" s="397">
        <v>16.924745891380997</v>
      </c>
    </row>
    <row r="11" spans="1:11">
      <c r="A11" s="48" t="s">
        <v>23</v>
      </c>
      <c r="B11" s="395">
        <v>11870611.344308514</v>
      </c>
      <c r="C11" s="395">
        <v>13330817.402266663</v>
      </c>
      <c r="D11" s="395">
        <v>12341462.30573228</v>
      </c>
      <c r="E11" s="395">
        <v>11975198.9333521</v>
      </c>
      <c r="F11" s="395">
        <v>11503272.253364446</v>
      </c>
      <c r="G11" s="396">
        <v>-3.940867142284056</v>
      </c>
      <c r="H11" s="396">
        <v>-2.9677469598565511</v>
      </c>
      <c r="I11" s="396">
        <v>-7.4215636346962546</v>
      </c>
      <c r="J11" s="396">
        <v>12.301018166669731</v>
      </c>
      <c r="K11" s="396">
        <v>-3.0945254653644523</v>
      </c>
    </row>
    <row r="12" spans="1:11">
      <c r="A12" s="182" t="s">
        <v>24</v>
      </c>
      <c r="B12" s="496">
        <v>2913004.2386265649</v>
      </c>
      <c r="C12" s="496">
        <v>2994822.1865820582</v>
      </c>
      <c r="D12" s="496">
        <v>5057488.1061436199</v>
      </c>
      <c r="E12" s="496">
        <v>5576921.24451584</v>
      </c>
      <c r="F12" s="496">
        <v>5782432.7004240723</v>
      </c>
      <c r="G12" s="497">
        <v>3.6850342132826142</v>
      </c>
      <c r="H12" s="497">
        <v>10.270575579628792</v>
      </c>
      <c r="I12" s="497">
        <v>68.874403589070795</v>
      </c>
      <c r="J12" s="497">
        <v>2.8087136596158615</v>
      </c>
      <c r="K12" s="497">
        <v>98.504094973455906</v>
      </c>
    </row>
    <row r="13" spans="1:11">
      <c r="A13" s="46"/>
      <c r="B13" s="46"/>
      <c r="C13" s="46"/>
      <c r="D13" s="46"/>
      <c r="E13" s="46"/>
      <c r="F13" s="46"/>
      <c r="G13" s="46"/>
    </row>
    <row r="14" spans="1:11">
      <c r="A14" s="130" t="s">
        <v>28</v>
      </c>
      <c r="B14" s="46"/>
      <c r="C14" s="46"/>
      <c r="D14" s="46"/>
      <c r="E14" s="46"/>
      <c r="F14" s="46"/>
      <c r="G14" s="46"/>
    </row>
    <row r="15" spans="1:11">
      <c r="A15" s="47" t="s">
        <v>27</v>
      </c>
      <c r="B15" s="46"/>
      <c r="C15" s="46"/>
      <c r="D15" s="46"/>
      <c r="E15" s="46"/>
      <c r="F15" s="46"/>
      <c r="G15" s="46"/>
    </row>
    <row r="16" spans="1:11">
      <c r="A16" s="47" t="s">
        <v>337</v>
      </c>
      <c r="B16" s="46"/>
      <c r="C16" s="46"/>
      <c r="D16" s="46"/>
      <c r="E16" s="46"/>
      <c r="F16" s="46"/>
      <c r="G16" s="46"/>
    </row>
    <row r="17" spans="1:2">
      <c r="A17" s="46"/>
    </row>
    <row r="18" spans="1:2">
      <c r="A18" s="3" t="s">
        <v>54</v>
      </c>
      <c r="B18" s="5"/>
    </row>
    <row r="19" spans="1:2">
      <c r="A19" s="131" t="s">
        <v>34</v>
      </c>
      <c r="B19" s="5"/>
    </row>
    <row r="20" spans="1:2">
      <c r="A20" s="3"/>
      <c r="B20" s="5"/>
    </row>
    <row r="21" spans="1:2" ht="15">
      <c r="A21" s="126"/>
      <c r="B21" s="21"/>
    </row>
    <row r="22" spans="1:2">
      <c r="A22" s="127"/>
      <c r="B22" s="21"/>
    </row>
    <row r="23" spans="1:2">
      <c r="A23" s="128"/>
      <c r="B23" s="21"/>
    </row>
    <row r="24" spans="1:2">
      <c r="A24" s="128"/>
    </row>
    <row r="25" spans="1:2">
      <c r="A25" s="129"/>
    </row>
    <row r="27" spans="1:2" ht="15">
      <c r="A27" s="126"/>
    </row>
    <row r="29" spans="1:2">
      <c r="A29" s="13"/>
    </row>
    <row r="30" spans="1:2">
      <c r="A30" s="13"/>
    </row>
    <row r="33" spans="2:2">
      <c r="B33" s="21"/>
    </row>
    <row r="34" spans="2:2">
      <c r="B34" s="21"/>
    </row>
    <row r="35" spans="2:2">
      <c r="B35" s="21"/>
    </row>
    <row r="36" spans="2:2">
      <c r="B36" s="21"/>
    </row>
    <row r="37" spans="2:2">
      <c r="B37" s="21"/>
    </row>
  </sheetData>
  <hyperlinks>
    <hyperlink ref="A14" r:id="rId1" xr:uid="{00000000-0004-0000-0100-000000000000}"/>
    <hyperlink ref="A19" r:id="rId2" display=" info-tour@bfs.admin.ch" xr:uid="{00000000-0004-0000-0100-000001000000}"/>
  </hyperlinks>
  <pageMargins left="0.7" right="0.7" top="0.75" bottom="0.75" header="0.3" footer="0.3"/>
  <pageSetup paperSize="9" orientation="landscape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30"/>
  <sheetViews>
    <sheetView zoomScaleNormal="100" workbookViewId="0"/>
  </sheetViews>
  <sheetFormatPr baseColWidth="10" defaultColWidth="11.42578125" defaultRowHeight="12.6" customHeight="1"/>
  <cols>
    <col min="1" max="1" width="35.28515625" style="172" customWidth="1"/>
    <col min="2" max="7" width="14.7109375" style="172" customWidth="1"/>
    <col min="8" max="16384" width="11.42578125" style="172"/>
  </cols>
  <sheetData>
    <row r="1" spans="1:10" ht="12.6" customHeight="1">
      <c r="A1" s="174" t="s">
        <v>383</v>
      </c>
      <c r="B1" s="171"/>
      <c r="C1" s="171"/>
      <c r="D1" s="171"/>
      <c r="E1" s="171"/>
      <c r="F1" s="171"/>
      <c r="G1" s="375" t="s">
        <v>17</v>
      </c>
      <c r="J1" s="174"/>
    </row>
    <row r="2" spans="1:10" ht="12.6" customHeight="1">
      <c r="A2" s="634" t="s">
        <v>307</v>
      </c>
      <c r="B2" s="170"/>
      <c r="C2" s="170"/>
      <c r="D2" s="170"/>
      <c r="E2" s="170"/>
      <c r="F2" s="170"/>
      <c r="G2" s="170"/>
      <c r="J2" s="178"/>
    </row>
    <row r="3" spans="1:10" ht="12.6" customHeight="1">
      <c r="A3" s="239"/>
      <c r="B3" s="635"/>
      <c r="C3" s="635"/>
      <c r="D3" s="635"/>
      <c r="E3" s="636"/>
      <c r="F3" s="637"/>
      <c r="G3" s="636"/>
      <c r="J3" s="239"/>
    </row>
    <row r="4" spans="1:10" ht="12.6" customHeight="1">
      <c r="B4" s="671" t="s">
        <v>330</v>
      </c>
      <c r="C4" s="671" t="s">
        <v>379</v>
      </c>
      <c r="D4" s="671" t="s">
        <v>380</v>
      </c>
      <c r="E4" s="638" t="s">
        <v>320</v>
      </c>
      <c r="F4" s="639" t="s">
        <v>381</v>
      </c>
      <c r="G4" s="638" t="s">
        <v>382</v>
      </c>
    </row>
    <row r="5" spans="1:10" ht="12.6" customHeight="1">
      <c r="B5" s="640"/>
      <c r="C5" s="640"/>
      <c r="D5" s="640"/>
      <c r="E5" s="640"/>
      <c r="F5" s="640"/>
      <c r="G5" s="641"/>
    </row>
    <row r="6" spans="1:10" ht="27.75" customHeight="1">
      <c r="A6" s="669"/>
      <c r="B6" s="667" t="s">
        <v>244</v>
      </c>
      <c r="C6" s="667" t="s">
        <v>244</v>
      </c>
      <c r="D6" s="667" t="s">
        <v>244</v>
      </c>
      <c r="E6" s="667" t="s">
        <v>245</v>
      </c>
      <c r="F6" s="667" t="s">
        <v>245</v>
      </c>
      <c r="G6" s="668" t="s">
        <v>245</v>
      </c>
    </row>
    <row r="7" spans="1:10" ht="15" customHeight="1">
      <c r="A7" s="642" t="s">
        <v>0</v>
      </c>
      <c r="B7" s="643">
        <f>(B8+B21)</f>
        <v>20447.125265298528</v>
      </c>
      <c r="C7" s="643">
        <f>(C8+C21)</f>
        <v>22885.672227830484</v>
      </c>
      <c r="D7" s="643">
        <f>(D8+D21)</f>
        <v>23818.461772215731</v>
      </c>
      <c r="E7" s="644">
        <f>(C7/B7-1)*100</f>
        <v>11.926111523708883</v>
      </c>
      <c r="F7" s="644">
        <f>(D7/C7-1)*100</f>
        <v>4.0758669227592748</v>
      </c>
      <c r="G7" s="644">
        <f>(D7/B7-1)*100</f>
        <v>16.488070881234385</v>
      </c>
      <c r="H7" s="170"/>
      <c r="J7" s="240"/>
    </row>
    <row r="8" spans="1:10" ht="12.6" customHeight="1">
      <c r="A8" s="240" t="s">
        <v>331</v>
      </c>
      <c r="B8" s="645">
        <f>B9+B20</f>
        <v>19987.166432856142</v>
      </c>
      <c r="C8" s="645">
        <f>C9+C20</f>
        <v>22443.685071795928</v>
      </c>
      <c r="D8" s="645">
        <f>D9+D20</f>
        <v>23381.012777655385</v>
      </c>
      <c r="E8" s="646">
        <f>(C8/B8-1)*100</f>
        <v>12.290479729540893</v>
      </c>
      <c r="F8" s="646">
        <f>(D8/C8-1)*100</f>
        <v>4.1763538512548326</v>
      </c>
      <c r="G8" s="646">
        <f>(D8/B8-1)*100</f>
        <v>16.980127504318119</v>
      </c>
      <c r="H8" s="170"/>
      <c r="J8" s="240"/>
    </row>
    <row r="9" spans="1:10" ht="12.6" customHeight="1">
      <c r="A9" s="240" t="s">
        <v>232</v>
      </c>
      <c r="B9" s="645">
        <f>B10+B12+B13+SUM(B16:B19)</f>
        <v>16595.58722515565</v>
      </c>
      <c r="C9" s="645">
        <f>C10+C12+C13+SUM(C16:C19)</f>
        <v>18982.546859680966</v>
      </c>
      <c r="D9" s="645">
        <f>D10+D12+D13+SUM(D16:D19)</f>
        <v>19809.453875541738</v>
      </c>
      <c r="E9" s="646">
        <f t="shared" ref="E9:F21" si="0">(C9/B9-1)*100</f>
        <v>14.383098363082647</v>
      </c>
      <c r="F9" s="646">
        <f t="shared" si="0"/>
        <v>4.3561436827906697</v>
      </c>
      <c r="G9" s="646">
        <f t="shared" ref="G9:G21" si="1">(D9/B9-1)*100</f>
        <v>19.365790476606314</v>
      </c>
      <c r="H9" s="170"/>
      <c r="J9" s="240"/>
    </row>
    <row r="10" spans="1:10" ht="12.6" customHeight="1">
      <c r="A10" s="241" t="s">
        <v>233</v>
      </c>
      <c r="B10" s="645">
        <v>6303.0898711957052</v>
      </c>
      <c r="C10" s="645">
        <v>6832.1427954572182</v>
      </c>
      <c r="D10" s="647">
        <v>7191.7093332060713</v>
      </c>
      <c r="E10" s="646">
        <f t="shared" si="0"/>
        <v>8.3935488002355072</v>
      </c>
      <c r="F10" s="646">
        <f t="shared" si="0"/>
        <v>5.2628662560731732</v>
      </c>
      <c r="G10" s="646">
        <f t="shared" si="1"/>
        <v>14.098156303803332</v>
      </c>
      <c r="H10" s="170"/>
      <c r="J10" s="241"/>
    </row>
    <row r="11" spans="1:10" ht="12.6" customHeight="1">
      <c r="A11" s="242" t="s">
        <v>234</v>
      </c>
      <c r="B11" s="645">
        <v>2790.8497875120856</v>
      </c>
      <c r="C11" s="645">
        <v>3188.4107944544758</v>
      </c>
      <c r="D11" s="645">
        <v>3382.7011047664287</v>
      </c>
      <c r="E11" s="646">
        <f t="shared" si="0"/>
        <v>14.245159618454339</v>
      </c>
      <c r="F11" s="646">
        <f t="shared" si="0"/>
        <v>6.0936410907238558</v>
      </c>
      <c r="G11" s="646">
        <f t="shared" si="1"/>
        <v>21.206849609127531</v>
      </c>
      <c r="H11" s="170"/>
      <c r="J11" s="242"/>
    </row>
    <row r="12" spans="1:10" ht="12.75">
      <c r="A12" s="241" t="s">
        <v>235</v>
      </c>
      <c r="B12" s="645">
        <v>2624.4434146141862</v>
      </c>
      <c r="C12" s="645">
        <v>3192.7127407834173</v>
      </c>
      <c r="D12" s="647">
        <v>3075.8851878321161</v>
      </c>
      <c r="E12" s="646">
        <f t="shared" si="0"/>
        <v>21.652946411602137</v>
      </c>
      <c r="F12" s="646">
        <f t="shared" si="0"/>
        <v>-3.6591939969718212</v>
      </c>
      <c r="G12" s="646">
        <f t="shared" si="1"/>
        <v>17.201429099369459</v>
      </c>
      <c r="H12" s="170"/>
      <c r="J12" s="241"/>
    </row>
    <row r="13" spans="1:10" ht="12.6" customHeight="1">
      <c r="A13" s="241" t="s">
        <v>236</v>
      </c>
      <c r="B13" s="645">
        <v>4653.2364537171943</v>
      </c>
      <c r="C13" s="645">
        <v>5375.7362344157582</v>
      </c>
      <c r="D13" s="647">
        <v>5572.4820800861007</v>
      </c>
      <c r="E13" s="646">
        <f t="shared" si="0"/>
        <v>15.526822844375365</v>
      </c>
      <c r="F13" s="646">
        <f t="shared" si="0"/>
        <v>3.6598865176971529</v>
      </c>
      <c r="G13" s="646">
        <f t="shared" si="1"/>
        <v>19.75497345798054</v>
      </c>
      <c r="H13" s="170"/>
      <c r="J13" s="241"/>
    </row>
    <row r="14" spans="1:10" ht="12.75">
      <c r="A14" s="242" t="s">
        <v>237</v>
      </c>
      <c r="B14" s="645">
        <v>610.41058083700239</v>
      </c>
      <c r="C14" s="645">
        <v>649.84289533161427</v>
      </c>
      <c r="D14" s="645">
        <v>641.44259712866949</v>
      </c>
      <c r="E14" s="646">
        <f t="shared" si="0"/>
        <v>6.4599657562524282</v>
      </c>
      <c r="F14" s="646">
        <f t="shared" si="0"/>
        <v>-1.2926660063980688</v>
      </c>
      <c r="G14" s="646">
        <f t="shared" si="1"/>
        <v>5.083793968498318</v>
      </c>
      <c r="H14" s="170"/>
      <c r="J14" s="242"/>
    </row>
    <row r="15" spans="1:10" ht="12.75" customHeight="1">
      <c r="A15" s="242" t="s">
        <v>238</v>
      </c>
      <c r="B15" s="645">
        <v>2023.8879645149575</v>
      </c>
      <c r="C15" s="645">
        <v>2676.2790836696558</v>
      </c>
      <c r="D15" s="645">
        <v>2873.1063469010519</v>
      </c>
      <c r="E15" s="646">
        <f t="shared" si="0"/>
        <v>32.234547099105335</v>
      </c>
      <c r="F15" s="646">
        <f t="shared" si="0"/>
        <v>7.354511883024939</v>
      </c>
      <c r="G15" s="646">
        <f t="shared" si="1"/>
        <v>41.959752578973266</v>
      </c>
      <c r="H15" s="170"/>
      <c r="J15" s="242"/>
    </row>
    <row r="16" spans="1:10" ht="12.6" customHeight="1">
      <c r="A16" s="241" t="s">
        <v>269</v>
      </c>
      <c r="B16" s="645">
        <v>1169.34003696638</v>
      </c>
      <c r="C16" s="645">
        <v>1585.8273569461401</v>
      </c>
      <c r="D16" s="647">
        <v>1863.3504953399799</v>
      </c>
      <c r="E16" s="646">
        <f>(C16/B16-1)*100</f>
        <v>35.617297519398505</v>
      </c>
      <c r="F16" s="646">
        <f>(D16/C16-1)*100</f>
        <v>17.500211304733181</v>
      </c>
      <c r="G16" s="646">
        <f>(D16/B16-1)*100</f>
        <v>59.350611151061926</v>
      </c>
      <c r="H16" s="170"/>
      <c r="I16" s="173"/>
      <c r="J16" s="241"/>
    </row>
    <row r="17" spans="1:10" ht="12" customHeight="1">
      <c r="A17" s="241" t="s">
        <v>239</v>
      </c>
      <c r="B17" s="645">
        <v>330.23629792824909</v>
      </c>
      <c r="C17" s="645">
        <v>332.33217910796054</v>
      </c>
      <c r="D17" s="647">
        <v>329.54011231249439</v>
      </c>
      <c r="E17" s="646">
        <f t="shared" si="0"/>
        <v>0.63466105720662025</v>
      </c>
      <c r="F17" s="646">
        <f t="shared" si="0"/>
        <v>-0.8401433779180123</v>
      </c>
      <c r="G17" s="646">
        <f t="shared" si="1"/>
        <v>-0.21081438355572413</v>
      </c>
      <c r="H17" s="170"/>
      <c r="J17" s="241"/>
    </row>
    <row r="18" spans="1:10" ht="12.75">
      <c r="A18" s="241" t="s">
        <v>240</v>
      </c>
      <c r="B18" s="645">
        <v>1088.3951758467399</v>
      </c>
      <c r="C18" s="645">
        <v>1193.7837145542792</v>
      </c>
      <c r="D18" s="647">
        <v>1250.2374202349656</v>
      </c>
      <c r="E18" s="646">
        <f t="shared" si="0"/>
        <v>9.6829296055589431</v>
      </c>
      <c r="F18" s="646">
        <f t="shared" si="0"/>
        <v>4.7289726767435702</v>
      </c>
      <c r="G18" s="646">
        <f t="shared" si="1"/>
        <v>14.86980537765772</v>
      </c>
      <c r="H18" s="170"/>
      <c r="J18" s="241"/>
    </row>
    <row r="19" spans="1:10" ht="15.75" customHeight="1">
      <c r="A19" s="241" t="s">
        <v>241</v>
      </c>
      <c r="B19" s="645">
        <v>426.84597488719641</v>
      </c>
      <c r="C19" s="645">
        <v>470.01183841619309</v>
      </c>
      <c r="D19" s="647">
        <v>526.24924653000767</v>
      </c>
      <c r="E19" s="646">
        <f t="shared" si="0"/>
        <v>10.112749344867122</v>
      </c>
      <c r="F19" s="646">
        <f t="shared" si="0"/>
        <v>11.965104603177391</v>
      </c>
      <c r="G19" s="646">
        <f t="shared" si="1"/>
        <v>23.287854985415013</v>
      </c>
      <c r="H19" s="170"/>
      <c r="J19" s="241"/>
    </row>
    <row r="20" spans="1:10" s="170" customFormat="1" ht="12" customHeight="1">
      <c r="A20" s="240" t="s">
        <v>242</v>
      </c>
      <c r="B20" s="645">
        <v>3391.5792077004912</v>
      </c>
      <c r="C20" s="645">
        <v>3461.1382121149604</v>
      </c>
      <c r="D20" s="647">
        <v>3571.5589021136461</v>
      </c>
      <c r="E20" s="646">
        <f t="shared" si="0"/>
        <v>2.0509326232610814</v>
      </c>
      <c r="F20" s="646">
        <f t="shared" si="0"/>
        <v>3.1902999311666402</v>
      </c>
      <c r="G20" s="646">
        <f t="shared" si="1"/>
        <v>5.3066634564958859</v>
      </c>
      <c r="J20" s="240"/>
    </row>
    <row r="21" spans="1:10" ht="12.75">
      <c r="A21" s="642" t="s">
        <v>243</v>
      </c>
      <c r="B21" s="648">
        <v>459.95883244238615</v>
      </c>
      <c r="C21" s="648">
        <v>441.98715603455599</v>
      </c>
      <c r="D21" s="649">
        <v>437.44899456034534</v>
      </c>
      <c r="E21" s="644">
        <f t="shared" si="0"/>
        <v>-3.9072358524784412</v>
      </c>
      <c r="F21" s="644">
        <f t="shared" si="0"/>
        <v>-1.0267632016564443</v>
      </c>
      <c r="G21" s="644">
        <f t="shared" si="1"/>
        <v>-4.8938809941997068</v>
      </c>
      <c r="H21" s="170"/>
      <c r="J21" s="240"/>
    </row>
    <row r="22" spans="1:10" ht="12.6" customHeight="1">
      <c r="A22" s="53" t="s">
        <v>308</v>
      </c>
      <c r="B22" s="53"/>
      <c r="C22" s="73"/>
      <c r="D22" s="73"/>
      <c r="E22" s="73"/>
      <c r="F22" s="73"/>
      <c r="G22" s="73"/>
      <c r="J22" s="170"/>
    </row>
    <row r="23" spans="1:10" ht="12.6" customHeight="1">
      <c r="A23" s="53" t="s">
        <v>309</v>
      </c>
      <c r="B23" s="53"/>
      <c r="C23" s="73"/>
      <c r="D23" s="73"/>
      <c r="E23" s="73"/>
      <c r="F23" s="73"/>
      <c r="G23" s="73"/>
      <c r="J23" s="170"/>
    </row>
    <row r="24" spans="1:10" ht="12.6" customHeight="1">
      <c r="A24" s="53"/>
      <c r="B24" s="53"/>
      <c r="C24" s="73"/>
      <c r="D24" s="73"/>
      <c r="E24" s="73"/>
      <c r="F24" s="73"/>
      <c r="G24" s="73"/>
      <c r="J24" s="170"/>
    </row>
    <row r="25" spans="1:10" ht="12.6" customHeight="1">
      <c r="A25" s="53" t="s">
        <v>310</v>
      </c>
      <c r="B25" s="53"/>
      <c r="C25" s="73"/>
      <c r="D25" s="73"/>
      <c r="E25" s="73"/>
      <c r="F25" s="73"/>
      <c r="G25" s="73"/>
      <c r="J25" s="170"/>
    </row>
    <row r="26" spans="1:10" ht="12.6" customHeight="1">
      <c r="A26" s="53" t="s">
        <v>337</v>
      </c>
      <c r="B26" s="53"/>
      <c r="C26" s="73"/>
      <c r="D26" s="73"/>
      <c r="E26" s="73"/>
      <c r="F26" s="73"/>
      <c r="G26" s="73"/>
      <c r="J26" s="243"/>
    </row>
    <row r="27" spans="1:10" ht="12.6" customHeight="1">
      <c r="A27" s="53"/>
      <c r="B27" s="53"/>
      <c r="C27" s="73"/>
      <c r="D27" s="73"/>
      <c r="E27" s="73"/>
      <c r="F27" s="73"/>
      <c r="G27" s="73"/>
      <c r="J27" s="243"/>
    </row>
    <row r="28" spans="1:10" ht="12.6" customHeight="1">
      <c r="A28" s="53" t="s">
        <v>312</v>
      </c>
      <c r="B28" s="53"/>
      <c r="C28" s="175"/>
      <c r="D28" s="175"/>
      <c r="E28" s="175"/>
      <c r="F28" s="175"/>
      <c r="G28" s="175"/>
    </row>
    <row r="29" spans="1:10" ht="12.6" customHeight="1">
      <c r="A29" s="169" t="s">
        <v>21</v>
      </c>
      <c r="B29" s="175"/>
      <c r="C29" s="175"/>
      <c r="D29" s="131"/>
      <c r="E29" s="175"/>
      <c r="F29" s="175"/>
      <c r="G29" s="175"/>
    </row>
    <row r="30" spans="1:10" ht="12.6" customHeight="1">
      <c r="A30" s="160"/>
    </row>
  </sheetData>
  <hyperlinks>
    <hyperlink ref="A29" r:id="rId1" xr:uid="{00000000-0004-0000-1700-000001000000}"/>
  </hyperlinks>
  <pageMargins left="0.7" right="0.7" top="0.75" bottom="0.75" header="0.3" footer="0.3"/>
  <pageSetup paperSize="9" scale="73" orientation="landscape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J30"/>
  <sheetViews>
    <sheetView zoomScaleNormal="100" workbookViewId="0"/>
  </sheetViews>
  <sheetFormatPr baseColWidth="10" defaultColWidth="11.42578125" defaultRowHeight="12.6" customHeight="1"/>
  <cols>
    <col min="1" max="1" width="35.7109375" style="172" customWidth="1"/>
    <col min="2" max="7" width="14.7109375" style="172" customWidth="1"/>
    <col min="8" max="8" width="8.28515625" style="172" customWidth="1"/>
    <col min="9" max="16384" width="11.42578125" style="172"/>
  </cols>
  <sheetData>
    <row r="1" spans="1:10" ht="12.6" customHeight="1">
      <c r="A1" s="154" t="s">
        <v>384</v>
      </c>
      <c r="B1" s="73"/>
      <c r="C1" s="171"/>
      <c r="D1" s="171"/>
      <c r="E1" s="171"/>
      <c r="F1" s="171"/>
      <c r="G1" s="171" t="s">
        <v>18</v>
      </c>
      <c r="J1" s="150"/>
    </row>
    <row r="2" spans="1:10" ht="12.6" customHeight="1">
      <c r="A2" s="456" t="s">
        <v>307</v>
      </c>
      <c r="B2" s="73"/>
      <c r="C2" s="73"/>
      <c r="D2" s="456"/>
      <c r="E2" s="73"/>
      <c r="F2" s="73"/>
      <c r="G2" s="73"/>
    </row>
    <row r="3" spans="1:10" ht="12.6" customHeight="1">
      <c r="A3" s="465"/>
      <c r="B3" s="635"/>
      <c r="C3" s="635"/>
      <c r="D3" s="635"/>
      <c r="E3" s="635"/>
      <c r="F3" s="635"/>
      <c r="G3" s="636"/>
    </row>
    <row r="4" spans="1:10" ht="12.6" customHeight="1">
      <c r="A4" s="73"/>
      <c r="B4" s="671" t="s">
        <v>330</v>
      </c>
      <c r="C4" s="671" t="s">
        <v>379</v>
      </c>
      <c r="D4" s="671" t="s">
        <v>380</v>
      </c>
      <c r="E4" s="638" t="s">
        <v>320</v>
      </c>
      <c r="F4" s="639" t="s">
        <v>381</v>
      </c>
      <c r="G4" s="638" t="s">
        <v>382</v>
      </c>
    </row>
    <row r="5" spans="1:10" ht="12.6" customHeight="1">
      <c r="A5" s="73"/>
      <c r="B5" s="640"/>
      <c r="C5" s="640"/>
      <c r="D5" s="640"/>
      <c r="E5" s="640"/>
      <c r="F5" s="640"/>
      <c r="G5" s="638"/>
    </row>
    <row r="6" spans="1:10" ht="42.75" customHeight="1">
      <c r="A6" s="73"/>
      <c r="B6" s="458" t="s">
        <v>244</v>
      </c>
      <c r="C6" s="458" t="s">
        <v>244</v>
      </c>
      <c r="D6" s="458" t="s">
        <v>244</v>
      </c>
      <c r="E6" s="458" t="s">
        <v>245</v>
      </c>
      <c r="F6" s="458" t="s">
        <v>245</v>
      </c>
      <c r="G6" s="466" t="s">
        <v>245</v>
      </c>
    </row>
    <row r="7" spans="1:10" ht="12.75">
      <c r="A7" s="672"/>
      <c r="B7" s="459"/>
      <c r="C7" s="459"/>
      <c r="D7" s="459"/>
      <c r="E7" s="459"/>
      <c r="F7" s="459"/>
      <c r="G7" s="460"/>
    </row>
    <row r="8" spans="1:10" ht="13.5" customHeight="1">
      <c r="A8" s="670" t="s">
        <v>0</v>
      </c>
      <c r="B8" s="643">
        <f>(B9+B22)</f>
        <v>43720.504630609554</v>
      </c>
      <c r="C8" s="643">
        <f>(C9+C22)</f>
        <v>48855.698565829633</v>
      </c>
      <c r="D8" s="643">
        <f>(D9+D22)</f>
        <v>50306.594718773056</v>
      </c>
      <c r="E8" s="644">
        <f>(C8/B8-1)*100</f>
        <v>11.74550472051239</v>
      </c>
      <c r="F8" s="644">
        <f>(D8/C8-1)*100</f>
        <v>2.9697582790438215</v>
      </c>
      <c r="G8" s="644">
        <f>(D8/B8-1)*100</f>
        <v>15.064076098409117</v>
      </c>
    </row>
    <row r="9" spans="1:10" ht="12.6" customHeight="1">
      <c r="A9" s="467" t="s">
        <v>331</v>
      </c>
      <c r="B9" s="645">
        <f>B10+B21</f>
        <v>35284.408548348554</v>
      </c>
      <c r="C9" s="645">
        <f>C10+C21</f>
        <v>40517.794948337156</v>
      </c>
      <c r="D9" s="645">
        <f>D10+D21</f>
        <v>41981.746046747438</v>
      </c>
      <c r="E9" s="646">
        <f>(C9/B9-1)*100</f>
        <v>14.832008287222775</v>
      </c>
      <c r="F9" s="646">
        <f>(D9/C9-1)*100</f>
        <v>3.6131065381936889</v>
      </c>
      <c r="G9" s="646">
        <f>(D9/B9-1)*100</f>
        <v>18.981011086587539</v>
      </c>
    </row>
    <row r="10" spans="1:10" ht="12.6" customHeight="1">
      <c r="A10" s="462" t="s">
        <v>232</v>
      </c>
      <c r="B10" s="645">
        <f>B11+B13+B14+SUM(B17:B20)</f>
        <v>30558.554832809379</v>
      </c>
      <c r="C10" s="645">
        <f>C11+C13+C14+SUM(C17:C20)</f>
        <v>35709.124049576239</v>
      </c>
      <c r="D10" s="645">
        <f>D11+D13+D14+SUM(D17:D20)</f>
        <v>37040.233639067133</v>
      </c>
      <c r="E10" s="646">
        <f t="shared" ref="E10:F22" si="0">(C10/B10-1)*100</f>
        <v>16.854753914072273</v>
      </c>
      <c r="F10" s="646">
        <f t="shared" si="0"/>
        <v>3.727645594562512</v>
      </c>
      <c r="G10" s="646">
        <f t="shared" ref="G10:G22" si="1">(D10/B10-1)*100</f>
        <v>21.210685000387052</v>
      </c>
    </row>
    <row r="11" spans="1:10" ht="12.6" customHeight="1">
      <c r="A11" s="463" t="s">
        <v>233</v>
      </c>
      <c r="B11" s="645">
        <v>6390.9526572134628</v>
      </c>
      <c r="C11" s="645">
        <v>7221.6922976466585</v>
      </c>
      <c r="D11" s="647">
        <v>7626.5869974201178</v>
      </c>
      <c r="E11" s="646">
        <f t="shared" si="0"/>
        <v>12.998682434230524</v>
      </c>
      <c r="F11" s="646">
        <f t="shared" si="0"/>
        <v>5.6066456875406123</v>
      </c>
      <c r="G11" s="646">
        <f t="shared" si="1"/>
        <v>19.334118189907024</v>
      </c>
    </row>
    <row r="12" spans="1:10" ht="12.6" customHeight="1">
      <c r="A12" s="464" t="s">
        <v>234</v>
      </c>
      <c r="B12" s="645">
        <v>5593.275425533715</v>
      </c>
      <c r="C12" s="645">
        <v>6385.0186415794269</v>
      </c>
      <c r="D12" s="645">
        <v>6779.2308894326616</v>
      </c>
      <c r="E12" s="646">
        <f t="shared" si="0"/>
        <v>14.155269601624587</v>
      </c>
      <c r="F12" s="646">
        <f t="shared" si="0"/>
        <v>6.1740187457889784</v>
      </c>
      <c r="G12" s="646">
        <f t="shared" si="1"/>
        <v>21.203237346134827</v>
      </c>
    </row>
    <row r="13" spans="1:10" ht="12.75">
      <c r="A13" s="463" t="s">
        <v>235</v>
      </c>
      <c r="B13" s="645">
        <v>6072.2055605910073</v>
      </c>
      <c r="C13" s="645">
        <v>7360.6084547244618</v>
      </c>
      <c r="D13" s="647">
        <v>7100.6353031580229</v>
      </c>
      <c r="E13" s="646">
        <f t="shared" si="0"/>
        <v>21.218038178668873</v>
      </c>
      <c r="F13" s="646">
        <f t="shared" si="0"/>
        <v>-3.5319519189962234</v>
      </c>
      <c r="G13" s="646">
        <f t="shared" si="1"/>
        <v>16.936675353047814</v>
      </c>
    </row>
    <row r="14" spans="1:10" ht="12.6" customHeight="1">
      <c r="A14" s="463" t="s">
        <v>236</v>
      </c>
      <c r="B14" s="645">
        <v>12155.44897811752</v>
      </c>
      <c r="C14" s="645">
        <v>14382.142120964167</v>
      </c>
      <c r="D14" s="647">
        <v>15024.540883315545</v>
      </c>
      <c r="E14" s="646">
        <f t="shared" si="0"/>
        <v>18.31847714432584</v>
      </c>
      <c r="F14" s="646">
        <f t="shared" si="0"/>
        <v>4.4666417349261467</v>
      </c>
      <c r="G14" s="646">
        <f t="shared" si="1"/>
        <v>23.603339624583363</v>
      </c>
    </row>
    <row r="15" spans="1:10" ht="12.75">
      <c r="A15" s="464" t="s">
        <v>237</v>
      </c>
      <c r="B15" s="645">
        <v>1301.948682</v>
      </c>
      <c r="C15" s="645">
        <v>1383.9647701785607</v>
      </c>
      <c r="D15" s="645">
        <v>1370.2230149224022</v>
      </c>
      <c r="E15" s="646">
        <f t="shared" si="0"/>
        <v>6.2994870160758554</v>
      </c>
      <c r="F15" s="646">
        <f t="shared" si="0"/>
        <v>-0.992926666362004</v>
      </c>
      <c r="G15" s="646">
        <f t="shared" si="1"/>
        <v>5.2440110632872239</v>
      </c>
      <c r="I15" s="173"/>
    </row>
    <row r="16" spans="1:10" ht="12.6" customHeight="1">
      <c r="A16" s="464" t="s">
        <v>238</v>
      </c>
      <c r="B16" s="645">
        <v>6667.1014954988113</v>
      </c>
      <c r="C16" s="645">
        <v>8816.2114672105636</v>
      </c>
      <c r="D16" s="645">
        <v>9464.6007871991678</v>
      </c>
      <c r="E16" s="646">
        <f t="shared" si="0"/>
        <v>32.234547099105804</v>
      </c>
      <c r="F16" s="646">
        <f t="shared" si="0"/>
        <v>7.3545118830248946</v>
      </c>
      <c r="G16" s="646">
        <f t="shared" si="1"/>
        <v>41.959752578973706</v>
      </c>
    </row>
    <row r="17" spans="1:7" ht="12.6" customHeight="1">
      <c r="A17" s="463" t="s">
        <v>269</v>
      </c>
      <c r="B17" s="645">
        <v>1267.7600944408443</v>
      </c>
      <c r="C17" s="645">
        <v>1719.3019791100489</v>
      </c>
      <c r="D17" s="647">
        <v>2020.1834584207668</v>
      </c>
      <c r="E17" s="646">
        <f>(C17/B17-1)*100</f>
        <v>35.61729751939864</v>
      </c>
      <c r="F17" s="646">
        <f>(D17/C17-1)*100</f>
        <v>17.50021130473316</v>
      </c>
      <c r="G17" s="646">
        <f>(D17/B17-1)*100</f>
        <v>59.35061115106204</v>
      </c>
    </row>
    <row r="18" spans="1:7" ht="12.6" customHeight="1">
      <c r="A18" s="463" t="s">
        <v>239</v>
      </c>
      <c r="B18" s="645">
        <v>800.69283940991318</v>
      </c>
      <c r="C18" s="645">
        <v>805.77452504948985</v>
      </c>
      <c r="D18" s="647">
        <v>799.00486373633635</v>
      </c>
      <c r="E18" s="646">
        <f t="shared" si="0"/>
        <v>0.63466105720662025</v>
      </c>
      <c r="F18" s="646">
        <f t="shared" si="0"/>
        <v>-0.8401433779180012</v>
      </c>
      <c r="G18" s="646">
        <f t="shared" si="1"/>
        <v>-0.21081438355572413</v>
      </c>
    </row>
    <row r="19" spans="1:7" ht="12.6" customHeight="1">
      <c r="A19" s="463" t="s">
        <v>240</v>
      </c>
      <c r="B19" s="645">
        <v>3235.0235231258471</v>
      </c>
      <c r="C19" s="645">
        <v>3518.8219395912784</v>
      </c>
      <c r="D19" s="647">
        <v>3684.5870779910083</v>
      </c>
      <c r="E19" s="646">
        <f t="shared" si="0"/>
        <v>8.7726847868855771</v>
      </c>
      <c r="F19" s="646">
        <f t="shared" si="0"/>
        <v>4.7108134837588356</v>
      </c>
      <c r="G19" s="646">
        <f t="shared" si="1"/>
        <v>13.896763088472674</v>
      </c>
    </row>
    <row r="20" spans="1:7" ht="14.25" customHeight="1">
      <c r="A20" s="463" t="s">
        <v>241</v>
      </c>
      <c r="B20" s="645">
        <v>636.47117991078323</v>
      </c>
      <c r="C20" s="645">
        <v>700.78273249013773</v>
      </c>
      <c r="D20" s="647">
        <v>784.69505502533775</v>
      </c>
      <c r="E20" s="646">
        <f t="shared" si="0"/>
        <v>10.104393507396402</v>
      </c>
      <c r="F20" s="646">
        <f t="shared" si="0"/>
        <v>11.974085354105224</v>
      </c>
      <c r="G20" s="646">
        <f t="shared" si="1"/>
        <v>23.28838756459195</v>
      </c>
    </row>
    <row r="21" spans="1:7" ht="14.25" customHeight="1">
      <c r="A21" s="462" t="s">
        <v>242</v>
      </c>
      <c r="B21" s="645">
        <v>4725.8537155391723</v>
      </c>
      <c r="C21" s="645">
        <v>4808.6708987609181</v>
      </c>
      <c r="D21" s="647">
        <v>4941.5124076803058</v>
      </c>
      <c r="E21" s="646">
        <f t="shared" si="0"/>
        <v>1.7524279888188943</v>
      </c>
      <c r="F21" s="646">
        <f t="shared" si="0"/>
        <v>2.7625410787337934</v>
      </c>
      <c r="G21" s="646">
        <f t="shared" si="1"/>
        <v>4.5633806106190278</v>
      </c>
    </row>
    <row r="22" spans="1:7" ht="12.75">
      <c r="A22" s="461" t="s">
        <v>243</v>
      </c>
      <c r="B22" s="648">
        <v>8436.0960822609995</v>
      </c>
      <c r="C22" s="648">
        <v>8337.9036174924804</v>
      </c>
      <c r="D22" s="649">
        <v>8324.8486720256205</v>
      </c>
      <c r="E22" s="644">
        <f t="shared" si="0"/>
        <v>-1.1639562163711425</v>
      </c>
      <c r="F22" s="644">
        <f t="shared" si="0"/>
        <v>-0.15657347536941479</v>
      </c>
      <c r="G22" s="644">
        <f t="shared" si="1"/>
        <v>-1.3187072450408066</v>
      </c>
    </row>
    <row r="23" spans="1:7" ht="12.75">
      <c r="A23" s="53" t="s">
        <v>308</v>
      </c>
      <c r="B23" s="53"/>
      <c r="C23" s="73"/>
      <c r="D23" s="73"/>
      <c r="E23" s="73"/>
      <c r="F23" s="53"/>
      <c r="G23" s="468"/>
    </row>
    <row r="24" spans="1:7" ht="12.75">
      <c r="A24" s="53" t="s">
        <v>309</v>
      </c>
      <c r="B24" s="53"/>
      <c r="C24" s="73"/>
      <c r="D24" s="73"/>
      <c r="E24" s="73"/>
      <c r="F24" s="53"/>
      <c r="G24" s="469"/>
    </row>
    <row r="25" spans="1:7" ht="12.75">
      <c r="A25" s="53"/>
      <c r="B25" s="53"/>
      <c r="C25" s="73"/>
      <c r="D25" s="73"/>
      <c r="E25" s="73"/>
      <c r="F25" s="53"/>
      <c r="G25" s="469"/>
    </row>
    <row r="26" spans="1:7" s="170" customFormat="1" ht="12.75">
      <c r="A26" s="53" t="s">
        <v>310</v>
      </c>
      <c r="B26" s="53"/>
      <c r="C26" s="73"/>
      <c r="D26" s="73"/>
      <c r="E26" s="73"/>
      <c r="F26" s="53"/>
      <c r="G26" s="73"/>
    </row>
    <row r="27" spans="1:7" ht="12.75" customHeight="1">
      <c r="A27" s="53" t="s">
        <v>337</v>
      </c>
      <c r="B27" s="53"/>
      <c r="C27" s="73"/>
      <c r="D27" s="73"/>
      <c r="E27" s="73"/>
      <c r="F27" s="53"/>
      <c r="G27" s="175"/>
    </row>
    <row r="28" spans="1:7" ht="12.75" customHeight="1">
      <c r="A28" s="53"/>
      <c r="B28" s="53"/>
      <c r="C28" s="73"/>
      <c r="D28" s="73"/>
      <c r="E28" s="73"/>
      <c r="F28" s="53"/>
      <c r="G28" s="175"/>
    </row>
    <row r="29" spans="1:7" ht="12.6" customHeight="1">
      <c r="A29" s="53" t="s">
        <v>312</v>
      </c>
      <c r="B29" s="53"/>
      <c r="C29" s="175"/>
      <c r="D29" s="175"/>
      <c r="E29" s="175"/>
      <c r="F29" s="53"/>
      <c r="G29" s="175"/>
    </row>
    <row r="30" spans="1:7" ht="12.6" customHeight="1">
      <c r="A30" s="169" t="s">
        <v>21</v>
      </c>
      <c r="B30" s="175"/>
      <c r="C30" s="175"/>
      <c r="D30" s="175"/>
      <c r="E30" s="175"/>
      <c r="F30" s="175"/>
      <c r="G30" s="175"/>
    </row>
  </sheetData>
  <hyperlinks>
    <hyperlink ref="A30" r:id="rId1" xr:uid="{00000000-0004-0000-1800-000001000000}"/>
  </hyperlinks>
  <pageMargins left="0.7" right="0.7" top="0.75" bottom="0.75" header="0.3" footer="0.3"/>
  <pageSetup paperSize="9" scale="82" orientation="landscape" r:id="rId2"/>
  <colBreaks count="1" manualBreakCount="1">
    <brk id="8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L31"/>
  <sheetViews>
    <sheetView zoomScaleNormal="100" workbookViewId="0"/>
  </sheetViews>
  <sheetFormatPr baseColWidth="10" defaultColWidth="11.42578125" defaultRowHeight="12.6" customHeight="1"/>
  <cols>
    <col min="1" max="1" width="35.7109375" style="172" customWidth="1"/>
    <col min="2" max="2" width="18" style="170" customWidth="1"/>
    <col min="3" max="3" width="16.5703125" style="170" customWidth="1"/>
    <col min="4" max="4" width="18.28515625" style="170" customWidth="1"/>
    <col min="5" max="7" width="14.7109375" style="170" customWidth="1"/>
    <col min="8" max="8" width="8.28515625" style="172" customWidth="1"/>
    <col min="9" max="16384" width="11.42578125" style="172"/>
  </cols>
  <sheetData>
    <row r="1" spans="1:8" ht="12.6" customHeight="1">
      <c r="A1" s="167" t="s">
        <v>385</v>
      </c>
      <c r="B1" s="73"/>
      <c r="C1" s="171"/>
      <c r="D1" s="171"/>
      <c r="E1" s="171"/>
      <c r="F1" s="171"/>
      <c r="G1" s="171" t="s">
        <v>19</v>
      </c>
    </row>
    <row r="2" spans="1:8" ht="12.6" customHeight="1">
      <c r="A2" s="456" t="s">
        <v>307</v>
      </c>
      <c r="B2" s="73"/>
      <c r="C2" s="73"/>
      <c r="D2" s="73"/>
      <c r="E2" s="73"/>
      <c r="F2" s="73"/>
      <c r="G2" s="73"/>
    </row>
    <row r="3" spans="1:8" ht="12.6" customHeight="1">
      <c r="A3" s="457"/>
      <c r="B3" s="635"/>
      <c r="C3" s="635"/>
      <c r="D3" s="635"/>
      <c r="E3" s="636"/>
      <c r="F3" s="637"/>
      <c r="G3" s="636"/>
    </row>
    <row r="4" spans="1:8" ht="12.6" customHeight="1">
      <c r="A4" s="175"/>
      <c r="B4" s="671" t="s">
        <v>330</v>
      </c>
      <c r="C4" s="671" t="s">
        <v>379</v>
      </c>
      <c r="D4" s="671" t="s">
        <v>380</v>
      </c>
      <c r="E4" s="638" t="s">
        <v>320</v>
      </c>
      <c r="F4" s="639" t="s">
        <v>381</v>
      </c>
      <c r="G4" s="638" t="s">
        <v>382</v>
      </c>
    </row>
    <row r="5" spans="1:8" ht="12.6" customHeight="1">
      <c r="A5" s="175"/>
      <c r="B5" s="640"/>
      <c r="C5" s="640"/>
      <c r="D5" s="640"/>
      <c r="E5" s="640"/>
      <c r="F5" s="640"/>
      <c r="G5" s="641"/>
    </row>
    <row r="6" spans="1:8" ht="24" customHeight="1">
      <c r="A6" s="673"/>
      <c r="B6" s="650" t="s">
        <v>332</v>
      </c>
      <c r="C6" s="650" t="s">
        <v>332</v>
      </c>
      <c r="D6" s="650" t="s">
        <v>332</v>
      </c>
      <c r="E6" s="650" t="s">
        <v>245</v>
      </c>
      <c r="F6" s="650" t="s">
        <v>245</v>
      </c>
      <c r="G6" s="651" t="s">
        <v>245</v>
      </c>
    </row>
    <row r="7" spans="1:8" ht="15" customHeight="1">
      <c r="A7" s="461" t="s">
        <v>0</v>
      </c>
      <c r="B7" s="643">
        <f>(B8+B21)</f>
        <v>171631.79975828831</v>
      </c>
      <c r="C7" s="643">
        <f>(C8+C21)</f>
        <v>185536.51558312878</v>
      </c>
      <c r="D7" s="643">
        <f>(D8+D21)</f>
        <v>187769.67132575912</v>
      </c>
      <c r="E7" s="644">
        <f>(C7/B7-1)*100</f>
        <v>8.1014799381132754</v>
      </c>
      <c r="F7" s="644">
        <f>(D7/C7-1)*100</f>
        <v>1.203620611075773</v>
      </c>
      <c r="G7" s="644">
        <f>(D7/B7-1)*100</f>
        <v>9.4026116315263373</v>
      </c>
    </row>
    <row r="8" spans="1:8" ht="12.6" customHeight="1">
      <c r="A8" s="462" t="s">
        <v>231</v>
      </c>
      <c r="B8" s="645">
        <f>B9+B20</f>
        <v>170655.91720663052</v>
      </c>
      <c r="C8" s="645">
        <f>C9+C20</f>
        <v>184563.13781831801</v>
      </c>
      <c r="D8" s="645">
        <f>D9+D20</f>
        <v>186801.32455491554</v>
      </c>
      <c r="E8" s="646">
        <f>(C8/B8-1)*100</f>
        <v>8.149275360225916</v>
      </c>
      <c r="F8" s="646">
        <f>(D8/C8-1)*100</f>
        <v>1.2126943457153372</v>
      </c>
      <c r="G8" s="646">
        <f>(D8/B8-1)*100</f>
        <v>9.4607955074514916</v>
      </c>
    </row>
    <row r="9" spans="1:8" ht="12.6" customHeight="1">
      <c r="A9" s="462" t="s">
        <v>232</v>
      </c>
      <c r="B9" s="645">
        <f>B10+B12+B13+SUM(B16:B19)</f>
        <v>137672.6958600728</v>
      </c>
      <c r="C9" s="645">
        <f>C10+C12+C13+SUM(C16:C19)</f>
        <v>151101.74694958492</v>
      </c>
      <c r="D9" s="645">
        <f>D10+D12+D13+SUM(D16:D19)</f>
        <v>152804.44983458714</v>
      </c>
      <c r="E9" s="646">
        <f t="shared" ref="E9:F21" si="0">(C9/B9-1)*100</f>
        <v>9.7543314639244816</v>
      </c>
      <c r="F9" s="646">
        <f t="shared" si="0"/>
        <v>1.1268585038731072</v>
      </c>
      <c r="G9" s="646">
        <f t="shared" ref="G9:G21" si="1">(D9/B9-1)*100</f>
        <v>10.99110748139478</v>
      </c>
    </row>
    <row r="10" spans="1:8" ht="12.6" customHeight="1">
      <c r="A10" s="463" t="s">
        <v>233</v>
      </c>
      <c r="B10" s="645">
        <v>38840.717734919657</v>
      </c>
      <c r="C10" s="645">
        <v>40218.403665831909</v>
      </c>
      <c r="D10" s="647">
        <v>41521.534646271321</v>
      </c>
      <c r="E10" s="646">
        <f t="shared" si="0"/>
        <v>3.5470146054320972</v>
      </c>
      <c r="F10" s="646">
        <f t="shared" si="0"/>
        <v>3.2401360115307254</v>
      </c>
      <c r="G10" s="646">
        <f t="shared" si="1"/>
        <v>6.9020787145276596</v>
      </c>
    </row>
    <row r="11" spans="1:8" ht="12.6" customHeight="1">
      <c r="A11" s="464" t="s">
        <v>234</v>
      </c>
      <c r="B11" s="645">
        <v>34935.817734919656</v>
      </c>
      <c r="C11" s="645">
        <v>36235.053665831911</v>
      </c>
      <c r="D11" s="645">
        <v>37489.990142822979</v>
      </c>
      <c r="E11" s="646">
        <f t="shared" si="0"/>
        <v>3.7189223414502148</v>
      </c>
      <c r="F11" s="646">
        <f t="shared" si="0"/>
        <v>3.4633217010367368</v>
      </c>
      <c r="G11" s="646">
        <f t="shared" si="1"/>
        <v>7.311042286983116</v>
      </c>
    </row>
    <row r="12" spans="1:8" ht="12.75">
      <c r="A12" s="463" t="s">
        <v>235</v>
      </c>
      <c r="B12" s="645">
        <v>41150.52635120105</v>
      </c>
      <c r="C12" s="645">
        <v>49881.860743122088</v>
      </c>
      <c r="D12" s="647">
        <v>48120.057405374362</v>
      </c>
      <c r="E12" s="646">
        <f t="shared" si="0"/>
        <v>21.218038178668873</v>
      </c>
      <c r="F12" s="646">
        <f t="shared" si="0"/>
        <v>-3.5319519189962234</v>
      </c>
      <c r="G12" s="646">
        <f t="shared" si="1"/>
        <v>16.936675353047814</v>
      </c>
    </row>
    <row r="13" spans="1:8" ht="12.6" customHeight="1">
      <c r="A13" s="463" t="s">
        <v>236</v>
      </c>
      <c r="B13" s="645">
        <v>34146.536574558035</v>
      </c>
      <c r="C13" s="645">
        <v>36310.435956873145</v>
      </c>
      <c r="D13" s="647">
        <v>38023.223635266753</v>
      </c>
      <c r="E13" s="646">
        <f t="shared" si="0"/>
        <v>6.3370976953703417</v>
      </c>
      <c r="F13" s="646">
        <f t="shared" si="0"/>
        <v>4.7170672377162548</v>
      </c>
      <c r="G13" s="646">
        <f t="shared" si="1"/>
        <v>11.353090092296991</v>
      </c>
      <c r="H13" s="170"/>
    </row>
    <row r="14" spans="1:8" ht="12.75">
      <c r="A14" s="464" t="s">
        <v>237</v>
      </c>
      <c r="B14" s="645">
        <v>6799.1574296698254</v>
      </c>
      <c r="C14" s="645">
        <v>6988.6105981949868</v>
      </c>
      <c r="D14" s="645">
        <v>7164.2338665096968</v>
      </c>
      <c r="E14" s="646">
        <f t="shared" si="0"/>
        <v>2.7864212659415077</v>
      </c>
      <c r="F14" s="646">
        <f t="shared" si="0"/>
        <v>2.5129926163015792</v>
      </c>
      <c r="G14" s="646">
        <f t="shared" si="1"/>
        <v>5.3694364429152541</v>
      </c>
    </row>
    <row r="15" spans="1:8" ht="10.5" customHeight="1">
      <c r="A15" s="464" t="s">
        <v>313</v>
      </c>
      <c r="B15" s="645">
        <v>7431.3474057772937</v>
      </c>
      <c r="C15" s="645">
        <v>8559.7771830745169</v>
      </c>
      <c r="D15" s="645">
        <v>9411.6080092967459</v>
      </c>
      <c r="E15" s="646">
        <f t="shared" si="0"/>
        <v>15.184726479345546</v>
      </c>
      <c r="F15" s="646">
        <f t="shared" si="0"/>
        <v>9.9515537379474939</v>
      </c>
      <c r="G15" s="646">
        <f t="shared" si="1"/>
        <v>26.647396432845461</v>
      </c>
    </row>
    <row r="16" spans="1:8" ht="12.6" customHeight="1">
      <c r="A16" s="463" t="s">
        <v>269</v>
      </c>
      <c r="B16" s="645">
        <v>11087.03</v>
      </c>
      <c r="C16" s="645">
        <v>11861.79</v>
      </c>
      <c r="D16" s="647">
        <v>12175.571104415347</v>
      </c>
      <c r="E16" s="646">
        <f>(C16/B16-1)*100</f>
        <v>6.9879850600205851</v>
      </c>
      <c r="F16" s="646">
        <f>(D16/C16-1)*100</f>
        <v>2.6453098934928532</v>
      </c>
      <c r="G16" s="646">
        <f>(D16/B16-1)*100</f>
        <v>9.8181488136619635</v>
      </c>
    </row>
    <row r="17" spans="1:12" ht="11.25" customHeight="1">
      <c r="A17" s="463" t="s">
        <v>239</v>
      </c>
      <c r="B17" s="645">
        <v>4225.54694441225</v>
      </c>
      <c r="C17" s="645">
        <v>4227.3657932154847</v>
      </c>
      <c r="D17" s="647">
        <v>4198.0115366577675</v>
      </c>
      <c r="E17" s="646">
        <f t="shared" si="0"/>
        <v>4.3044103571965309E-2</v>
      </c>
      <c r="F17" s="646">
        <f t="shared" si="0"/>
        <v>-0.69438648069746201</v>
      </c>
      <c r="G17" s="646">
        <f t="shared" si="1"/>
        <v>-0.65164126956144264</v>
      </c>
    </row>
    <row r="18" spans="1:12" ht="12.75">
      <c r="A18" s="463" t="s">
        <v>240</v>
      </c>
      <c r="B18" s="645">
        <v>6176.990704001003</v>
      </c>
      <c r="C18" s="645">
        <v>6351.119543064231</v>
      </c>
      <c r="D18" s="647">
        <v>6304.8657599739545</v>
      </c>
      <c r="E18" s="646">
        <f t="shared" si="0"/>
        <v>2.8189914378605074</v>
      </c>
      <c r="F18" s="646">
        <f t="shared" si="0"/>
        <v>-0.72827763320544303</v>
      </c>
      <c r="G18" s="646">
        <f t="shared" si="1"/>
        <v>2.0701837205311602</v>
      </c>
    </row>
    <row r="19" spans="1:12" ht="12" customHeight="1">
      <c r="A19" s="463" t="s">
        <v>241</v>
      </c>
      <c r="B19" s="645">
        <v>2045.3475509807845</v>
      </c>
      <c r="C19" s="645">
        <v>2250.7712474780642</v>
      </c>
      <c r="D19" s="647">
        <v>2461.1857466276383</v>
      </c>
      <c r="E19" s="646">
        <f t="shared" si="0"/>
        <v>10.043461630703066</v>
      </c>
      <c r="F19" s="646">
        <f t="shared" si="0"/>
        <v>9.3485510526819979</v>
      </c>
      <c r="G19" s="646">
        <f t="shared" si="1"/>
        <v>20.330930821387838</v>
      </c>
    </row>
    <row r="20" spans="1:12" ht="12" customHeight="1">
      <c r="A20" s="462" t="s">
        <v>242</v>
      </c>
      <c r="B20" s="645">
        <v>32983.221346557715</v>
      </c>
      <c r="C20" s="645">
        <v>33461.390868733084</v>
      </c>
      <c r="D20" s="647">
        <v>33996.874720328386</v>
      </c>
      <c r="E20" s="646">
        <f t="shared" si="0"/>
        <v>1.449735661508611</v>
      </c>
      <c r="F20" s="646">
        <f t="shared" si="0"/>
        <v>1.6003036266363457</v>
      </c>
      <c r="G20" s="646">
        <f t="shared" si="1"/>
        <v>3.0732394605127222</v>
      </c>
    </row>
    <row r="21" spans="1:12" s="170" customFormat="1" ht="12.75">
      <c r="A21" s="461" t="s">
        <v>243</v>
      </c>
      <c r="B21" s="648">
        <v>975.88255165780242</v>
      </c>
      <c r="C21" s="648">
        <v>973.37776481076548</v>
      </c>
      <c r="D21" s="649">
        <v>968.3467708435669</v>
      </c>
      <c r="E21" s="644">
        <f t="shared" si="0"/>
        <v>-0.25666888323618853</v>
      </c>
      <c r="F21" s="644">
        <f t="shared" si="0"/>
        <v>-0.51685934783775034</v>
      </c>
      <c r="G21" s="644">
        <f t="shared" si="1"/>
        <v>-0.77220161395794573</v>
      </c>
    </row>
    <row r="22" spans="1:12" s="170" customFormat="1" ht="12.75">
      <c r="A22" s="53" t="s">
        <v>308</v>
      </c>
      <c r="B22" s="53"/>
      <c r="C22" s="73"/>
      <c r="D22" s="73"/>
      <c r="E22" s="53"/>
      <c r="F22" s="53"/>
      <c r="G22" s="468"/>
    </row>
    <row r="23" spans="1:12" s="170" customFormat="1" ht="12.75">
      <c r="A23" s="53" t="s">
        <v>309</v>
      </c>
      <c r="B23" s="53"/>
      <c r="C23" s="73"/>
      <c r="D23" s="73"/>
      <c r="E23" s="53"/>
      <c r="F23" s="53"/>
      <c r="G23" s="73"/>
    </row>
    <row r="24" spans="1:12" s="170" customFormat="1" ht="16.5" customHeight="1">
      <c r="A24" s="53"/>
      <c r="B24" s="53"/>
      <c r="C24" s="73"/>
      <c r="D24" s="73"/>
      <c r="E24" s="53"/>
      <c r="F24" s="53"/>
      <c r="G24" s="73"/>
    </row>
    <row r="25" spans="1:12" s="170" customFormat="1" ht="14.25" customHeight="1">
      <c r="A25" s="53" t="s">
        <v>310</v>
      </c>
      <c r="B25" s="53"/>
      <c r="C25" s="73"/>
      <c r="D25" s="73"/>
      <c r="E25" s="53"/>
      <c r="F25" s="53"/>
      <c r="G25" s="73"/>
    </row>
    <row r="26" spans="1:12" s="170" customFormat="1" ht="14.25" customHeight="1">
      <c r="A26" s="53" t="s">
        <v>337</v>
      </c>
      <c r="B26" s="53"/>
      <c r="C26" s="73"/>
      <c r="D26" s="73"/>
      <c r="E26" s="53"/>
      <c r="F26" s="53"/>
      <c r="G26" s="73"/>
    </row>
    <row r="27" spans="1:12" s="170" customFormat="1" ht="12.6" customHeight="1">
      <c r="A27" s="53"/>
      <c r="B27" s="53"/>
      <c r="C27" s="175"/>
      <c r="D27" s="175"/>
      <c r="E27" s="53"/>
      <c r="F27" s="53"/>
      <c r="G27" s="73"/>
    </row>
    <row r="28" spans="1:12" s="170" customFormat="1" ht="12.6" customHeight="1">
      <c r="A28" s="53" t="s">
        <v>311</v>
      </c>
      <c r="B28" s="235"/>
      <c r="C28" s="235"/>
      <c r="D28" s="235"/>
      <c r="E28" s="235"/>
      <c r="F28" s="235"/>
    </row>
    <row r="29" spans="1:12" s="170" customFormat="1" ht="12.6" customHeight="1">
      <c r="A29" s="244" t="s">
        <v>21</v>
      </c>
    </row>
    <row r="30" spans="1:12" ht="12.6" customHeight="1">
      <c r="H30" s="170"/>
      <c r="I30" s="170"/>
      <c r="J30" s="170"/>
      <c r="K30" s="170"/>
      <c r="L30" s="170"/>
    </row>
    <row r="31" spans="1:12" ht="12.6" customHeight="1">
      <c r="H31" s="170"/>
      <c r="I31" s="170"/>
      <c r="J31" s="170"/>
      <c r="K31" s="170"/>
      <c r="L31" s="170"/>
    </row>
  </sheetData>
  <hyperlinks>
    <hyperlink ref="A29" r:id="rId1" xr:uid="{00000000-0004-0000-1900-000001000000}"/>
  </hyperlinks>
  <pageMargins left="0.7" right="0.7" top="0.75" bottom="0.75" header="0.3" footer="0.3"/>
  <pageSetup paperSize="9" scale="82" orientation="landscape" r:id="rId2"/>
  <colBreaks count="1" manualBreakCount="1">
    <brk id="8" max="3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9"/>
  <sheetViews>
    <sheetView showGridLines="0" zoomScaleNormal="100" workbookViewId="0"/>
  </sheetViews>
  <sheetFormatPr baseColWidth="10" defaultRowHeight="12.75"/>
  <cols>
    <col min="1" max="1" width="22.7109375" customWidth="1"/>
    <col min="2" max="7" width="13.28515625" customWidth="1"/>
  </cols>
  <sheetData>
    <row r="1" spans="1:7" s="58" customFormat="1" ht="12">
      <c r="A1" s="59" t="s">
        <v>340</v>
      </c>
      <c r="G1" s="45" t="s">
        <v>5</v>
      </c>
    </row>
    <row r="2" spans="1:7" s="46" customFormat="1" ht="11.25"/>
    <row r="3" spans="1:7" s="46" customFormat="1" ht="11.25">
      <c r="A3" s="677"/>
      <c r="B3" s="674" t="s">
        <v>22</v>
      </c>
      <c r="C3" s="675"/>
      <c r="D3" s="674" t="s">
        <v>25</v>
      </c>
      <c r="E3" s="675"/>
      <c r="F3" s="674" t="s">
        <v>26</v>
      </c>
      <c r="G3" s="676"/>
    </row>
    <row r="4" spans="1:7" s="46" customFormat="1" ht="11.25">
      <c r="A4" s="678"/>
      <c r="B4" s="183" t="s">
        <v>32</v>
      </c>
      <c r="C4" s="183" t="s">
        <v>33</v>
      </c>
      <c r="D4" s="183" t="s">
        <v>32</v>
      </c>
      <c r="E4" s="183" t="s">
        <v>33</v>
      </c>
      <c r="F4" s="183" t="s">
        <v>32</v>
      </c>
      <c r="G4" s="184" t="s">
        <v>33</v>
      </c>
    </row>
    <row r="5" spans="1:7" s="46" customFormat="1" ht="11.25">
      <c r="A5" s="81" t="s">
        <v>0</v>
      </c>
      <c r="B5" s="1">
        <v>60116292.953788519</v>
      </c>
      <c r="C5" s="430">
        <v>100</v>
      </c>
      <c r="D5" s="398">
        <v>42830588</v>
      </c>
      <c r="E5" s="399">
        <v>100</v>
      </c>
      <c r="F5" s="1">
        <v>17285704.953788519</v>
      </c>
      <c r="G5" s="430">
        <v>100</v>
      </c>
    </row>
    <row r="6" spans="1:7" s="46" customFormat="1" ht="11.25">
      <c r="A6" s="46" t="s">
        <v>23</v>
      </c>
      <c r="B6" s="19">
        <v>32353856.253364444</v>
      </c>
      <c r="C6" s="6">
        <v>53.8</v>
      </c>
      <c r="D6" s="70">
        <v>20850584</v>
      </c>
      <c r="E6" s="378">
        <v>48.7</v>
      </c>
      <c r="F6" s="19">
        <v>11503272.253364446</v>
      </c>
      <c r="G6" s="6">
        <v>66.5</v>
      </c>
    </row>
    <row r="7" spans="1:7" s="46" customFormat="1" ht="11.25">
      <c r="A7" s="46" t="s">
        <v>29</v>
      </c>
      <c r="B7" s="19">
        <v>17094170.227600001</v>
      </c>
      <c r="C7" s="6">
        <v>28.4</v>
      </c>
      <c r="D7" s="70">
        <v>12237978</v>
      </c>
      <c r="E7" s="378">
        <v>28.6</v>
      </c>
      <c r="F7" s="19">
        <v>4856192.2276000008</v>
      </c>
      <c r="G7" s="6">
        <v>28.1</v>
      </c>
    </row>
    <row r="8" spans="1:7" s="46" customFormat="1" ht="11.25">
      <c r="A8" s="46" t="s">
        <v>30</v>
      </c>
      <c r="B8" s="19">
        <v>4889250.5089999996</v>
      </c>
      <c r="C8" s="6">
        <v>8.1</v>
      </c>
      <c r="D8" s="70">
        <v>4438097</v>
      </c>
      <c r="E8" s="378">
        <v>10.4</v>
      </c>
      <c r="F8" s="19">
        <v>451153.50900000002</v>
      </c>
      <c r="G8" s="6">
        <v>2.6</v>
      </c>
    </row>
    <row r="9" spans="1:7" s="46" customFormat="1" ht="11.25">
      <c r="A9" s="46" t="s">
        <v>31</v>
      </c>
      <c r="B9" s="19">
        <v>4962507.4330000002</v>
      </c>
      <c r="C9" s="6">
        <v>8.3000000000000007</v>
      </c>
      <c r="D9" s="70">
        <v>4574961</v>
      </c>
      <c r="E9" s="378">
        <v>10.7</v>
      </c>
      <c r="F9" s="19">
        <v>387546.43300000002</v>
      </c>
      <c r="G9" s="6">
        <v>2.2000000000000002</v>
      </c>
    </row>
    <row r="10" spans="1:7" s="46" customFormat="1" ht="11.25">
      <c r="A10" s="379" t="s">
        <v>297</v>
      </c>
      <c r="B10" s="498">
        <v>816508.54850000003</v>
      </c>
      <c r="C10" s="499">
        <v>1.4</v>
      </c>
      <c r="D10" s="500">
        <v>728968</v>
      </c>
      <c r="E10" s="501">
        <v>1.7</v>
      </c>
      <c r="F10" s="498">
        <v>87540.548500000004</v>
      </c>
      <c r="G10" s="499">
        <v>0.5</v>
      </c>
    </row>
    <row r="11" spans="1:7" s="46" customFormat="1" ht="11.25"/>
    <row r="12" spans="1:7" s="46" customFormat="1" ht="11.25">
      <c r="A12" s="130" t="s">
        <v>28</v>
      </c>
    </row>
    <row r="13" spans="1:7" s="46" customFormat="1" ht="11.25">
      <c r="A13" s="47" t="s">
        <v>27</v>
      </c>
    </row>
    <row r="14" spans="1:7" s="46" customFormat="1" ht="11.25">
      <c r="A14" s="47" t="s">
        <v>337</v>
      </c>
    </row>
    <row r="15" spans="1:7" s="46" customFormat="1" ht="11.25"/>
    <row r="16" spans="1:7" s="46" customFormat="1" ht="11.25">
      <c r="A16" s="3" t="s">
        <v>54</v>
      </c>
      <c r="B16" s="70"/>
    </row>
    <row r="17" spans="1:2" s="46" customFormat="1" ht="11.25">
      <c r="A17" s="131" t="s">
        <v>34</v>
      </c>
      <c r="B17" s="70"/>
    </row>
    <row r="18" spans="1:2" s="46" customFormat="1" ht="11.25">
      <c r="A18" s="3"/>
      <c r="B18" s="70"/>
    </row>
    <row r="19" spans="1:2" s="46" customFormat="1" ht="12">
      <c r="A19" s="59"/>
      <c r="B19" s="70"/>
    </row>
    <row r="20" spans="1:2" s="46" customFormat="1" ht="11.25">
      <c r="A20" s="3"/>
      <c r="B20" s="70"/>
    </row>
    <row r="21" spans="1:2" s="46" customFormat="1" ht="11.25">
      <c r="A21" s="3"/>
    </row>
    <row r="22" spans="1:2" s="46" customFormat="1" ht="11.25">
      <c r="A22" s="3"/>
    </row>
    <row r="23" spans="1:2" s="46" customFormat="1" ht="11.25">
      <c r="A23" s="52"/>
    </row>
    <row r="24" spans="1:2" s="46" customFormat="1" ht="11.25">
      <c r="A24" s="3"/>
    </row>
    <row r="25" spans="1:2" s="46" customFormat="1" ht="11.25">
      <c r="A25" s="3"/>
    </row>
    <row r="26" spans="1:2" s="46" customFormat="1" ht="11.25">
      <c r="A26" s="3"/>
    </row>
    <row r="27" spans="1:2" s="46" customFormat="1" ht="11.25">
      <c r="A27" s="3"/>
    </row>
    <row r="28" spans="1:2" s="46" customFormat="1" ht="11.25">
      <c r="A28" s="3"/>
    </row>
    <row r="29" spans="1:2" s="46" customFormat="1" ht="11.25">
      <c r="A29" s="3"/>
    </row>
    <row r="30" spans="1:2" s="46" customFormat="1" ht="11.25">
      <c r="A30" s="73"/>
      <c r="B30" s="71"/>
    </row>
    <row r="31" spans="1:2" s="46" customFormat="1" ht="11.25">
      <c r="A31" s="73"/>
    </row>
    <row r="32" spans="1:2" s="46" customFormat="1" ht="11.25">
      <c r="A32" s="3"/>
    </row>
    <row r="33" spans="1:1" s="46" customFormat="1" ht="11.25">
      <c r="A33" s="3"/>
    </row>
    <row r="34" spans="1:1" s="46" customFormat="1" ht="11.25">
      <c r="A34" s="3"/>
    </row>
    <row r="35" spans="1:1" s="46" customFormat="1" ht="11.25"/>
    <row r="36" spans="1:1" s="46" customFormat="1" ht="11.25"/>
    <row r="37" spans="1:1" s="46" customFormat="1" ht="11.25"/>
    <row r="38" spans="1:1" s="46" customFormat="1" ht="11.25"/>
    <row r="39" spans="1:1" s="46" customFormat="1" ht="11.25"/>
    <row r="40" spans="1:1" s="46" customFormat="1" ht="11.25"/>
    <row r="41" spans="1:1" s="46" customFormat="1" ht="11.25"/>
    <row r="42" spans="1:1" s="46" customFormat="1" ht="11.25"/>
    <row r="43" spans="1:1" s="46" customFormat="1" ht="11.25"/>
    <row r="44" spans="1:1" s="46" customFormat="1" ht="11.25"/>
    <row r="45" spans="1:1" s="46" customFormat="1" ht="11.25"/>
    <row r="46" spans="1:1" s="46" customFormat="1" ht="11.25"/>
    <row r="47" spans="1:1" s="46" customFormat="1" ht="11.25"/>
    <row r="48" spans="1:1" s="46" customFormat="1" ht="11.25"/>
    <row r="49" s="46" customFormat="1" ht="11.25"/>
  </sheetData>
  <mergeCells count="4">
    <mergeCell ref="B3:C3"/>
    <mergeCell ref="D3:E3"/>
    <mergeCell ref="F3:G3"/>
    <mergeCell ref="A3:A4"/>
  </mergeCells>
  <hyperlinks>
    <hyperlink ref="A12" r:id="rId1" xr:uid="{00000000-0004-0000-0200-000000000000}"/>
    <hyperlink ref="A17" r:id="rId2" display=" info-tour@bfs.admin.ch" xr:uid="{00000000-0004-0000-0200-000001000000}"/>
  </hyperlinks>
  <pageMargins left="0.7" right="0.7" top="0.75" bottom="0.75" header="0.3" footer="0.3"/>
  <pageSetup paperSize="9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8"/>
  <sheetViews>
    <sheetView showGridLines="0" zoomScaleNormal="100" workbookViewId="0"/>
  </sheetViews>
  <sheetFormatPr baseColWidth="10" defaultRowHeight="12.75"/>
  <cols>
    <col min="1" max="1" width="15.5703125" customWidth="1"/>
    <col min="2" max="2" width="15" customWidth="1"/>
    <col min="3" max="3" width="13.28515625" customWidth="1"/>
    <col min="4" max="4" width="15" customWidth="1"/>
    <col min="5" max="5" width="13.28515625" customWidth="1"/>
    <col min="6" max="6" width="15" customWidth="1"/>
    <col min="7" max="7" width="13.28515625" customWidth="1"/>
  </cols>
  <sheetData>
    <row r="1" spans="1:9" s="58" customFormat="1" ht="12">
      <c r="A1" s="58" t="s">
        <v>341</v>
      </c>
      <c r="D1" s="60"/>
      <c r="E1" s="60"/>
      <c r="G1" s="45" t="s">
        <v>6</v>
      </c>
    </row>
    <row r="2" spans="1:9" s="46" customFormat="1" ht="11.25"/>
    <row r="3" spans="1:9" s="46" customFormat="1" ht="11.25">
      <c r="A3" s="677"/>
      <c r="B3" s="674" t="s">
        <v>22</v>
      </c>
      <c r="C3" s="675"/>
      <c r="D3" s="674" t="s">
        <v>25</v>
      </c>
      <c r="E3" s="675"/>
      <c r="F3" s="674" t="s">
        <v>26</v>
      </c>
      <c r="G3" s="676"/>
    </row>
    <row r="4" spans="1:9" s="46" customFormat="1" ht="11.25">
      <c r="A4" s="678"/>
      <c r="B4" s="183" t="s">
        <v>32</v>
      </c>
      <c r="C4" s="183" t="s">
        <v>33</v>
      </c>
      <c r="D4" s="183" t="s">
        <v>32</v>
      </c>
      <c r="E4" s="183" t="s">
        <v>33</v>
      </c>
      <c r="F4" s="183" t="s">
        <v>32</v>
      </c>
      <c r="G4" s="184" t="s">
        <v>33</v>
      </c>
    </row>
    <row r="5" spans="1:9" s="46" customFormat="1" ht="11.25">
      <c r="A5" s="187" t="s">
        <v>0</v>
      </c>
      <c r="B5" s="400">
        <v>60116293</v>
      </c>
      <c r="C5" s="431">
        <v>100</v>
      </c>
      <c r="D5" s="432">
        <v>42830588</v>
      </c>
      <c r="E5" s="433">
        <v>100</v>
      </c>
      <c r="F5" s="400">
        <v>17285705</v>
      </c>
      <c r="G5" s="431">
        <v>100</v>
      </c>
      <c r="I5" s="70"/>
    </row>
    <row r="6" spans="1:9" s="46" customFormat="1" ht="11.25">
      <c r="A6" s="185" t="s">
        <v>35</v>
      </c>
      <c r="B6" s="395">
        <v>4422708.983</v>
      </c>
      <c r="C6" s="137">
        <v>7.3569223288601648</v>
      </c>
      <c r="D6" s="133">
        <v>3079970</v>
      </c>
      <c r="E6" s="138">
        <v>7.1910523385763465</v>
      </c>
      <c r="F6" s="395">
        <v>1342738.983</v>
      </c>
      <c r="G6" s="137">
        <v>7.7679156447480731</v>
      </c>
      <c r="H6" s="378"/>
      <c r="I6" s="70"/>
    </row>
    <row r="7" spans="1:9" s="46" customFormat="1" ht="11.25">
      <c r="A7" s="185" t="s">
        <v>36</v>
      </c>
      <c r="B7" s="395">
        <v>5434824.1579999998</v>
      </c>
      <c r="C7" s="137">
        <v>9.040517781094719</v>
      </c>
      <c r="D7" s="133">
        <v>3456920</v>
      </c>
      <c r="E7" s="138">
        <v>8.0711476573704761</v>
      </c>
      <c r="F7" s="395">
        <v>1977904.1580000001</v>
      </c>
      <c r="G7" s="137">
        <v>11.442426895518579</v>
      </c>
      <c r="H7" s="378"/>
      <c r="I7" s="70"/>
    </row>
    <row r="8" spans="1:9" s="46" customFormat="1" ht="11.25">
      <c r="A8" s="185" t="s">
        <v>37</v>
      </c>
      <c r="B8" s="395">
        <v>4615249.78</v>
      </c>
      <c r="C8" s="137">
        <v>7.6772028840833544</v>
      </c>
      <c r="D8" s="133">
        <v>3337563</v>
      </c>
      <c r="E8" s="138">
        <v>7.79247532160894</v>
      </c>
      <c r="F8" s="395">
        <v>1277686.78</v>
      </c>
      <c r="G8" s="137">
        <v>7.3915803839068177</v>
      </c>
      <c r="H8" s="378"/>
      <c r="I8" s="70"/>
    </row>
    <row r="9" spans="1:9" s="46" customFormat="1" ht="11.25">
      <c r="A9" s="185" t="s">
        <v>38</v>
      </c>
      <c r="B9" s="395">
        <v>3609769.2800000003</v>
      </c>
      <c r="C9" s="137">
        <v>6.0046438325796307</v>
      </c>
      <c r="D9" s="133">
        <v>2776614</v>
      </c>
      <c r="E9" s="138">
        <v>6.4827828186715539</v>
      </c>
      <c r="F9" s="395">
        <v>833155.28</v>
      </c>
      <c r="G9" s="137">
        <v>4.8199091677198016</v>
      </c>
      <c r="H9" s="378"/>
      <c r="I9" s="70"/>
    </row>
    <row r="10" spans="1:9" s="46" customFormat="1" ht="11.25">
      <c r="A10" s="185" t="s">
        <v>39</v>
      </c>
      <c r="B10" s="395">
        <v>4584301.18</v>
      </c>
      <c r="C10" s="137">
        <v>7.6257216658385767</v>
      </c>
      <c r="D10" s="133">
        <v>3403357</v>
      </c>
      <c r="E10" s="138">
        <v>7.946089836543921</v>
      </c>
      <c r="F10" s="395">
        <v>1180944.18</v>
      </c>
      <c r="G10" s="137">
        <v>6.8319121493742943</v>
      </c>
      <c r="H10" s="378"/>
      <c r="I10" s="70"/>
    </row>
    <row r="11" spans="1:9" s="46" customFormat="1" ht="11.25">
      <c r="A11" s="185" t="s">
        <v>40</v>
      </c>
      <c r="B11" s="395">
        <v>5456609.7800000003</v>
      </c>
      <c r="C11" s="137">
        <v>9.0767569118075855</v>
      </c>
      <c r="D11" s="133">
        <v>4077716</v>
      </c>
      <c r="E11" s="138">
        <v>9.5205697386176436</v>
      </c>
      <c r="F11" s="395">
        <v>1378893.78</v>
      </c>
      <c r="G11" s="137">
        <v>7.9770757397514309</v>
      </c>
      <c r="H11" s="378"/>
      <c r="I11" s="70"/>
    </row>
    <row r="12" spans="1:9" s="46" customFormat="1" ht="11.25">
      <c r="A12" s="185" t="s">
        <v>41</v>
      </c>
      <c r="B12" s="395">
        <v>7753394.1999999993</v>
      </c>
      <c r="C12" s="137">
        <v>12.897325854739577</v>
      </c>
      <c r="D12" s="133">
        <v>4778877</v>
      </c>
      <c r="E12" s="138">
        <v>11.157626414094524</v>
      </c>
      <c r="F12" s="395">
        <v>2974517.1999999997</v>
      </c>
      <c r="G12" s="137">
        <v>17.207959987747099</v>
      </c>
      <c r="H12" s="378"/>
      <c r="I12" s="70"/>
    </row>
    <row r="13" spans="1:9" s="46" customFormat="1" ht="11.25">
      <c r="A13" s="185" t="s">
        <v>42</v>
      </c>
      <c r="B13" s="395">
        <v>7708533.1100000003</v>
      </c>
      <c r="C13" s="137">
        <v>12.822702008588587</v>
      </c>
      <c r="D13" s="133">
        <v>4819936</v>
      </c>
      <c r="E13" s="138">
        <v>11.253490145874252</v>
      </c>
      <c r="F13" s="395">
        <v>2888597.1100000003</v>
      </c>
      <c r="G13" s="137">
        <v>16.710901348831307</v>
      </c>
      <c r="H13" s="378"/>
      <c r="I13" s="70"/>
    </row>
    <row r="14" spans="1:9" s="46" customFormat="1" ht="11.25">
      <c r="A14" s="185" t="s">
        <v>43</v>
      </c>
      <c r="B14" s="395">
        <v>5460536.71</v>
      </c>
      <c r="C14" s="137">
        <v>9.0832891342784556</v>
      </c>
      <c r="D14" s="133">
        <v>4033138</v>
      </c>
      <c r="E14" s="138">
        <v>9.4164899160385094</v>
      </c>
      <c r="F14" s="395">
        <v>1427398.71</v>
      </c>
      <c r="G14" s="137">
        <v>8.2576829235486766</v>
      </c>
      <c r="H14" s="378"/>
      <c r="I14" s="70"/>
    </row>
    <row r="15" spans="1:9" s="46" customFormat="1" ht="11.25">
      <c r="A15" s="185" t="s">
        <v>44</v>
      </c>
      <c r="B15" s="395">
        <v>4315471.3600000003</v>
      </c>
      <c r="C15" s="137">
        <v>7.1785387033096004</v>
      </c>
      <c r="D15" s="133">
        <v>3337688</v>
      </c>
      <c r="E15" s="138">
        <v>7.7927671691082088</v>
      </c>
      <c r="F15" s="395">
        <v>977783.36</v>
      </c>
      <c r="G15" s="137">
        <v>5.6566009890831754</v>
      </c>
      <c r="H15" s="378"/>
      <c r="I15" s="70"/>
    </row>
    <row r="16" spans="1:9" s="46" customFormat="1" ht="11.25">
      <c r="A16" s="185" t="s">
        <v>45</v>
      </c>
      <c r="B16" s="395">
        <v>2641896.1269999999</v>
      </c>
      <c r="C16" s="137">
        <v>4.3946424424406869</v>
      </c>
      <c r="D16" s="133">
        <v>2391447</v>
      </c>
      <c r="E16" s="138">
        <v>5.5835026126655096</v>
      </c>
      <c r="F16" s="395">
        <v>250449.12700000001</v>
      </c>
      <c r="G16" s="137">
        <v>1.4488800254314187</v>
      </c>
      <c r="H16" s="378"/>
      <c r="I16" s="70"/>
    </row>
    <row r="17" spans="1:9" s="46" customFormat="1" ht="11.25">
      <c r="A17" s="186" t="s">
        <v>46</v>
      </c>
      <c r="B17" s="496">
        <v>4112998.4270000001</v>
      </c>
      <c r="C17" s="502">
        <v>6.8417366104060999</v>
      </c>
      <c r="D17" s="503">
        <v>3337362</v>
      </c>
      <c r="E17" s="504">
        <v>7.792006030830116</v>
      </c>
      <c r="F17" s="496">
        <v>775636.42700000003</v>
      </c>
      <c r="G17" s="502">
        <v>4.4871552939263974</v>
      </c>
      <c r="H17" s="378"/>
      <c r="I17" s="70"/>
    </row>
    <row r="18" spans="1:9" s="46" customFormat="1" ht="11.25"/>
    <row r="19" spans="1:9" s="46" customFormat="1" ht="11.25">
      <c r="A19" s="130" t="s">
        <v>28</v>
      </c>
    </row>
    <row r="20" spans="1:9" s="46" customFormat="1" ht="11.25">
      <c r="A20" s="47" t="s">
        <v>27</v>
      </c>
    </row>
    <row r="21" spans="1:9" s="46" customFormat="1" ht="11.25">
      <c r="A21" s="47" t="s">
        <v>337</v>
      </c>
    </row>
    <row r="22" spans="1:9" s="46" customFormat="1" ht="11.25"/>
    <row r="23" spans="1:9" s="46" customFormat="1" ht="11.25">
      <c r="A23" s="3" t="s">
        <v>54</v>
      </c>
    </row>
    <row r="24" spans="1:9" s="46" customFormat="1" ht="11.25">
      <c r="A24" s="131" t="s">
        <v>34</v>
      </c>
    </row>
    <row r="25" spans="1:9" s="46" customFormat="1" ht="11.25">
      <c r="A25" s="3"/>
    </row>
    <row r="26" spans="1:9" s="46" customFormat="1" ht="12">
      <c r="A26" s="58"/>
    </row>
    <row r="27" spans="1:9" s="46" customFormat="1" ht="11.25"/>
    <row r="28" spans="1:9" s="46" customFormat="1" ht="11.25">
      <c r="B28" s="71"/>
    </row>
    <row r="29" spans="1:9" s="46" customFormat="1" ht="11.25"/>
    <row r="30" spans="1:9" s="46" customFormat="1" ht="11.25"/>
    <row r="31" spans="1:9" s="46" customFormat="1" ht="11.25"/>
    <row r="32" spans="1:9" s="46" customFormat="1" ht="11.25"/>
    <row r="33" spans="1:1" s="46" customFormat="1" ht="11.25"/>
    <row r="34" spans="1:1" s="46" customFormat="1" ht="11.25"/>
    <row r="35" spans="1:1" s="46" customFormat="1" ht="11.25"/>
    <row r="36" spans="1:1" s="46" customFormat="1" ht="11.25"/>
    <row r="37" spans="1:1" s="46" customFormat="1" ht="11.25"/>
    <row r="38" spans="1:1" s="46" customFormat="1" ht="11.25"/>
    <row r="39" spans="1:1" s="46" customFormat="1" ht="11.25"/>
    <row r="40" spans="1:1" s="46" customFormat="1" ht="11.25"/>
    <row r="41" spans="1:1" s="46" customFormat="1" ht="11.25"/>
    <row r="42" spans="1:1" s="46" customFormat="1" ht="11.25"/>
    <row r="43" spans="1:1" s="46" customFormat="1" ht="11.25"/>
    <row r="44" spans="1:1" s="46" customFormat="1" ht="11.25"/>
    <row r="45" spans="1:1" s="46" customFormat="1" ht="11.25">
      <c r="A45" s="47"/>
    </row>
    <row r="46" spans="1:1" s="46" customFormat="1" ht="11.25"/>
    <row r="47" spans="1:1" s="46" customFormat="1" ht="11.25">
      <c r="A47" s="3"/>
    </row>
    <row r="48" spans="1:1">
      <c r="A48" s="46"/>
    </row>
  </sheetData>
  <mergeCells count="4">
    <mergeCell ref="B3:C3"/>
    <mergeCell ref="D3:E3"/>
    <mergeCell ref="F3:G3"/>
    <mergeCell ref="A3:A4"/>
  </mergeCells>
  <hyperlinks>
    <hyperlink ref="A24" r:id="rId1" display=" info-tour@bfs.admin.ch" xr:uid="{00000000-0004-0000-0300-000000000000}"/>
    <hyperlink ref="A19" r:id="rId2" xr:uid="{00000000-0004-0000-0300-000001000000}"/>
  </hyperlinks>
  <pageMargins left="0.7" right="0.7" top="0.75" bottom="0.75" header="0.3" footer="0.3"/>
  <pageSetup paperSize="9" scale="94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3"/>
  <sheetViews>
    <sheetView showGridLines="0" zoomScaleNormal="100" workbookViewId="0"/>
  </sheetViews>
  <sheetFormatPr baseColWidth="10" defaultRowHeight="12.75"/>
  <cols>
    <col min="2" max="10" width="13.7109375" customWidth="1"/>
  </cols>
  <sheetData>
    <row r="1" spans="1:12" s="262" customFormat="1" ht="12">
      <c r="A1" s="61" t="s">
        <v>342</v>
      </c>
      <c r="B1" s="61"/>
      <c r="C1" s="61"/>
      <c r="D1" s="61"/>
      <c r="E1" s="61"/>
      <c r="F1" s="348"/>
      <c r="G1" s="61"/>
      <c r="H1" s="44"/>
      <c r="I1" s="44"/>
      <c r="J1" s="82" t="s">
        <v>7</v>
      </c>
    </row>
    <row r="2" spans="1:12" s="262" customFormat="1" ht="12">
      <c r="A2" s="61"/>
      <c r="B2" s="61"/>
      <c r="C2" s="61"/>
      <c r="D2" s="61"/>
      <c r="E2" s="61"/>
      <c r="F2" s="61"/>
      <c r="G2" s="61"/>
      <c r="H2" s="44"/>
      <c r="I2" s="44"/>
      <c r="J2" s="82"/>
    </row>
    <row r="3" spans="1:12" s="58" customFormat="1" ht="12.75" customHeight="1">
      <c r="A3" s="681" t="s">
        <v>47</v>
      </c>
      <c r="B3" s="679">
        <v>2023</v>
      </c>
      <c r="C3" s="679"/>
      <c r="D3" s="679"/>
      <c r="E3" s="679">
        <v>2024</v>
      </c>
      <c r="F3" s="679"/>
      <c r="G3" s="679"/>
      <c r="H3" s="679" t="s">
        <v>343</v>
      </c>
      <c r="I3" s="679"/>
      <c r="J3" s="680"/>
    </row>
    <row r="4" spans="1:12" s="46" customFormat="1" ht="11.25">
      <c r="A4" s="682"/>
      <c r="B4" s="189" t="s">
        <v>0</v>
      </c>
      <c r="C4" s="189" t="s">
        <v>55</v>
      </c>
      <c r="D4" s="189" t="s">
        <v>56</v>
      </c>
      <c r="E4" s="189" t="s">
        <v>0</v>
      </c>
      <c r="F4" s="189" t="s">
        <v>55</v>
      </c>
      <c r="G4" s="189" t="s">
        <v>56</v>
      </c>
      <c r="H4" s="189" t="s">
        <v>0</v>
      </c>
      <c r="I4" s="189" t="s">
        <v>55</v>
      </c>
      <c r="J4" s="190" t="s">
        <v>56</v>
      </c>
    </row>
    <row r="5" spans="1:12" s="46" customFormat="1" ht="11.25">
      <c r="A5" s="380" t="s">
        <v>276</v>
      </c>
      <c r="B5" s="398">
        <v>2943247398</v>
      </c>
      <c r="C5" s="398">
        <v>1566636546</v>
      </c>
      <c r="D5" s="398">
        <v>1376610852</v>
      </c>
      <c r="E5" s="398">
        <v>3021780365</v>
      </c>
      <c r="F5" s="398">
        <v>1569688120</v>
      </c>
      <c r="G5" s="398">
        <v>1452092245</v>
      </c>
      <c r="H5" s="505">
        <v>2.6682421278403146</v>
      </c>
      <c r="I5" s="505">
        <v>0.19478506407828941</v>
      </c>
      <c r="J5" s="505">
        <v>5.4831322076487599</v>
      </c>
      <c r="L5" s="77"/>
    </row>
    <row r="6" spans="1:12" s="46" customFormat="1" ht="11.25">
      <c r="A6" s="78" t="s">
        <v>48</v>
      </c>
      <c r="B6" s="70">
        <v>431439035</v>
      </c>
      <c r="C6" s="70">
        <v>351060606</v>
      </c>
      <c r="D6" s="70">
        <v>80378429</v>
      </c>
      <c r="E6" s="70">
        <v>439619668</v>
      </c>
      <c r="F6" s="70">
        <v>354827032</v>
      </c>
      <c r="G6" s="70">
        <v>84792636</v>
      </c>
      <c r="H6" s="442">
        <v>1.8961272245567671</v>
      </c>
      <c r="I6" s="442">
        <v>1.0728705914670471</v>
      </c>
      <c r="J6" s="442">
        <v>5.4917806368173725</v>
      </c>
    </row>
    <row r="7" spans="1:12" s="46" customFormat="1" ht="11.25">
      <c r="A7" s="78" t="s">
        <v>49</v>
      </c>
      <c r="B7" s="70">
        <v>460271796</v>
      </c>
      <c r="C7" s="70">
        <v>321903813</v>
      </c>
      <c r="D7" s="70">
        <v>138367983</v>
      </c>
      <c r="E7" s="70">
        <v>457644262</v>
      </c>
      <c r="F7" s="70">
        <v>317036065</v>
      </c>
      <c r="G7" s="70">
        <v>140608197</v>
      </c>
      <c r="H7" s="442">
        <v>-0.57086574124998091</v>
      </c>
      <c r="I7" s="442">
        <v>-1.5121746942463214</v>
      </c>
      <c r="J7" s="442">
        <v>1.6190262743079806</v>
      </c>
    </row>
    <row r="8" spans="1:12" s="46" customFormat="1" ht="11.25">
      <c r="A8" s="78" t="s">
        <v>50</v>
      </c>
      <c r="B8" s="70">
        <v>447170049</v>
      </c>
      <c r="C8" s="70">
        <v>212987794</v>
      </c>
      <c r="D8" s="70">
        <v>234182255</v>
      </c>
      <c r="E8" s="70">
        <v>466158045</v>
      </c>
      <c r="F8" s="70">
        <v>212209602</v>
      </c>
      <c r="G8" s="70">
        <v>253948443</v>
      </c>
      <c r="H8" s="442">
        <v>4.2462584518937669</v>
      </c>
      <c r="I8" s="442">
        <v>-0.36536929435496196</v>
      </c>
      <c r="J8" s="442">
        <v>8.440514846011709</v>
      </c>
    </row>
    <row r="9" spans="1:12" s="46" customFormat="1" ht="11.25">
      <c r="A9" s="78" t="s">
        <v>51</v>
      </c>
      <c r="B9" s="70">
        <v>127765910</v>
      </c>
      <c r="C9" s="70">
        <v>36742409</v>
      </c>
      <c r="D9" s="70">
        <v>91023501</v>
      </c>
      <c r="E9" s="70">
        <v>131201233</v>
      </c>
      <c r="F9" s="70">
        <v>37192120</v>
      </c>
      <c r="G9" s="70">
        <v>94009113</v>
      </c>
      <c r="H9" s="442">
        <v>2.6887633798405224</v>
      </c>
      <c r="I9" s="442">
        <v>1.2239562190927655</v>
      </c>
      <c r="J9" s="442">
        <v>3.2800452270013212</v>
      </c>
    </row>
    <row r="10" spans="1:12" s="46" customFormat="1" ht="11.25">
      <c r="A10" s="188" t="s">
        <v>23</v>
      </c>
      <c r="B10" s="500">
        <v>59311203</v>
      </c>
      <c r="C10" s="500">
        <v>32813339.933352068</v>
      </c>
      <c r="D10" s="500">
        <v>26497863.244515836</v>
      </c>
      <c r="E10" s="500">
        <v>60116293</v>
      </c>
      <c r="F10" s="500">
        <v>32353856.253364444</v>
      </c>
      <c r="G10" s="500">
        <v>27762436.700424071</v>
      </c>
      <c r="H10" s="506">
        <v>1.357399545579947</v>
      </c>
      <c r="I10" s="506">
        <v>-1.4002953704831396</v>
      </c>
      <c r="J10" s="506">
        <v>4.7723601116024295</v>
      </c>
    </row>
    <row r="11" spans="1:12" s="46" customFormat="1" ht="11.25">
      <c r="A11" s="78"/>
      <c r="B11" s="132"/>
      <c r="C11" s="132"/>
      <c r="D11" s="132"/>
      <c r="E11" s="132"/>
      <c r="F11" s="132"/>
      <c r="G11" s="132"/>
      <c r="H11" s="136"/>
      <c r="I11" s="136"/>
      <c r="J11" s="136"/>
    </row>
    <row r="12" spans="1:12" s="46" customFormat="1" ht="11.25">
      <c r="A12" s="130" t="s">
        <v>28</v>
      </c>
      <c r="B12" s="79"/>
      <c r="C12" s="79"/>
      <c r="D12" s="79"/>
      <c r="E12" s="79"/>
      <c r="F12" s="79"/>
      <c r="G12" s="79"/>
      <c r="H12" s="80"/>
      <c r="I12" s="80"/>
      <c r="J12" s="80"/>
    </row>
    <row r="13" spans="1:12">
      <c r="A13" s="47" t="s">
        <v>52</v>
      </c>
    </row>
    <row r="14" spans="1:12">
      <c r="A14" s="47" t="s">
        <v>337</v>
      </c>
    </row>
    <row r="15" spans="1:12">
      <c r="A15" s="46"/>
    </row>
    <row r="16" spans="1:12">
      <c r="A16" s="3" t="s">
        <v>53</v>
      </c>
    </row>
    <row r="17" spans="1:1">
      <c r="A17" s="131" t="s">
        <v>34</v>
      </c>
    </row>
    <row r="18" spans="1:1">
      <c r="A18" s="131"/>
    </row>
    <row r="32" spans="1:1">
      <c r="A32" s="46"/>
    </row>
    <row r="33" spans="1:1">
      <c r="A33" s="3"/>
    </row>
  </sheetData>
  <mergeCells count="4">
    <mergeCell ref="B3:D3"/>
    <mergeCell ref="E3:G3"/>
    <mergeCell ref="H3:J3"/>
    <mergeCell ref="A3:A4"/>
  </mergeCells>
  <hyperlinks>
    <hyperlink ref="A17" r:id="rId1" display=" info-tour@bfs.admin.ch" xr:uid="{00000000-0004-0000-0400-000000000000}"/>
    <hyperlink ref="A12" r:id="rId2" xr:uid="{00000000-0004-0000-0400-000001000000}"/>
  </hyperlinks>
  <pageMargins left="0.7" right="0.7" top="0.75" bottom="0.75" header="0.3" footer="0.3"/>
  <pageSetup paperSize="9" scale="70" orientation="portrait" r:id="rId3"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5"/>
  <sheetViews>
    <sheetView showGridLines="0" topLeftCell="A7" workbookViewId="0">
      <selection activeCell="N45" sqref="N45"/>
    </sheetView>
  </sheetViews>
  <sheetFormatPr baseColWidth="10" defaultColWidth="11.42578125" defaultRowHeight="12.75"/>
  <cols>
    <col min="1" max="1" width="26" style="5" customWidth="1"/>
    <col min="2" max="6" width="11.28515625" style="5" customWidth="1"/>
    <col min="7" max="7" width="11.28515625" style="5" bestFit="1" customWidth="1"/>
    <col min="8" max="8" width="11.28515625" style="5" customWidth="1"/>
    <col min="9" max="16384" width="11.42578125" style="5"/>
  </cols>
  <sheetData>
    <row r="1" spans="1:14" s="44" customFormat="1" ht="12.75" customHeight="1">
      <c r="A1" s="338" t="s">
        <v>344</v>
      </c>
      <c r="B1" s="69"/>
      <c r="C1" s="349"/>
      <c r="D1" s="69"/>
      <c r="E1" s="69"/>
      <c r="F1" s="87" t="s">
        <v>8</v>
      </c>
      <c r="G1" s="69"/>
      <c r="H1" s="56"/>
      <c r="I1" s="3"/>
      <c r="J1" s="3"/>
      <c r="K1" s="3"/>
      <c r="L1" s="3"/>
      <c r="M1" s="3"/>
      <c r="N1" s="3"/>
    </row>
    <row r="2" spans="1:14" s="44" customFormat="1" ht="12">
      <c r="A2" s="57"/>
      <c r="B2" s="69"/>
      <c r="C2" s="69"/>
      <c r="D2" s="69"/>
      <c r="E2" s="69"/>
      <c r="F2" s="69"/>
      <c r="G2" s="69"/>
      <c r="H2" s="56"/>
      <c r="I2" s="3"/>
      <c r="J2" s="3"/>
      <c r="K2" s="3"/>
      <c r="L2" s="3"/>
      <c r="M2" s="3"/>
      <c r="N2" s="3"/>
    </row>
    <row r="3" spans="1:14" s="3" customFormat="1" ht="12.75" customHeight="1">
      <c r="A3" s="191"/>
      <c r="B3" s="683" t="s">
        <v>25</v>
      </c>
      <c r="C3" s="684"/>
      <c r="D3" s="684"/>
      <c r="E3" s="684"/>
      <c r="F3" s="684"/>
      <c r="G3" s="685"/>
      <c r="H3" s="685"/>
    </row>
    <row r="4" spans="1:14" s="3" customFormat="1" ht="36.75" customHeight="1">
      <c r="A4" s="192" t="s">
        <v>57</v>
      </c>
      <c r="B4" s="259" t="s">
        <v>253</v>
      </c>
      <c r="C4" s="259" t="s">
        <v>254</v>
      </c>
      <c r="D4" s="259" t="s">
        <v>255</v>
      </c>
      <c r="E4" s="260" t="s">
        <v>250</v>
      </c>
      <c r="F4" s="266" t="s">
        <v>251</v>
      </c>
      <c r="G4" s="24"/>
    </row>
    <row r="5" spans="1:14" s="3" customFormat="1">
      <c r="A5" s="195" t="s">
        <v>58</v>
      </c>
      <c r="B5" s="570">
        <v>3999.0833333333298</v>
      </c>
      <c r="C5" s="595">
        <v>135710.43715847001</v>
      </c>
      <c r="D5" s="570">
        <v>271045.595628415</v>
      </c>
      <c r="E5" s="558">
        <v>67.776931120485585</v>
      </c>
      <c r="F5" s="559">
        <v>100</v>
      </c>
      <c r="G5" s="1"/>
      <c r="H5" s="5"/>
      <c r="I5" s="5"/>
      <c r="J5" s="5"/>
    </row>
    <row r="6" spans="1:14" s="3" customFormat="1">
      <c r="A6" s="263" t="s">
        <v>59</v>
      </c>
      <c r="B6" s="395">
        <v>555.83333333333303</v>
      </c>
      <c r="C6" s="133">
        <v>18282.961748633901</v>
      </c>
      <c r="D6" s="395">
        <v>38837.718579234999</v>
      </c>
      <c r="E6" s="138">
        <v>69.872956964140968</v>
      </c>
      <c r="F6" s="401">
        <v>13.899018525078668</v>
      </c>
      <c r="G6" s="20"/>
      <c r="H6" s="5"/>
      <c r="I6" s="5"/>
      <c r="J6" s="5"/>
    </row>
    <row r="7" spans="1:14" s="3" customFormat="1">
      <c r="A7" s="263" t="s">
        <v>60</v>
      </c>
      <c r="B7" s="395">
        <v>404.25</v>
      </c>
      <c r="C7" s="133">
        <v>8747.6721311475394</v>
      </c>
      <c r="D7" s="395">
        <v>17703.4316939891</v>
      </c>
      <c r="E7" s="138">
        <v>43.793275680863573</v>
      </c>
      <c r="F7" s="401">
        <v>10.108566546500249</v>
      </c>
      <c r="G7" s="20"/>
      <c r="H7" s="5"/>
      <c r="I7" s="5"/>
      <c r="J7" s="5"/>
    </row>
    <row r="8" spans="1:14" s="3" customFormat="1">
      <c r="A8" s="263" t="s">
        <v>61</v>
      </c>
      <c r="B8" s="395">
        <v>352.08333333333297</v>
      </c>
      <c r="C8" s="133">
        <v>20727.3224043716</v>
      </c>
      <c r="D8" s="395">
        <v>39380.590163934401</v>
      </c>
      <c r="E8" s="138">
        <v>111.85019691531676</v>
      </c>
      <c r="F8" s="401">
        <v>8.8041009397987029</v>
      </c>
      <c r="G8" s="20"/>
      <c r="H8" s="5"/>
      <c r="I8" s="5"/>
      <c r="J8" s="5"/>
    </row>
    <row r="9" spans="1:14" s="3" customFormat="1">
      <c r="A9" s="263" t="s">
        <v>62</v>
      </c>
      <c r="B9" s="395">
        <v>383.41666666666703</v>
      </c>
      <c r="C9" s="133">
        <v>12558.1967213115</v>
      </c>
      <c r="D9" s="395">
        <v>25433.139344262301</v>
      </c>
      <c r="E9" s="138">
        <v>66.332899832894441</v>
      </c>
      <c r="F9" s="401">
        <v>9.5876138281689727</v>
      </c>
      <c r="G9" s="20"/>
      <c r="H9" s="5"/>
      <c r="I9" s="5"/>
      <c r="J9" s="5"/>
    </row>
    <row r="10" spans="1:14" s="3" customFormat="1">
      <c r="A10" s="263" t="s">
        <v>63</v>
      </c>
      <c r="B10" s="395">
        <v>107.583333333333</v>
      </c>
      <c r="C10" s="133">
        <v>6026.3497267759603</v>
      </c>
      <c r="D10" s="395">
        <v>11821.4644808743</v>
      </c>
      <c r="E10" s="138">
        <v>109.88193165801087</v>
      </c>
      <c r="F10" s="401">
        <v>2.690199837462746</v>
      </c>
      <c r="G10" s="20"/>
      <c r="H10" s="5"/>
      <c r="I10" s="5"/>
      <c r="J10" s="5"/>
    </row>
    <row r="11" spans="1:14" s="3" customFormat="1">
      <c r="A11" s="263" t="s">
        <v>64</v>
      </c>
      <c r="B11" s="395">
        <v>520.5</v>
      </c>
      <c r="C11" s="133">
        <v>16197.846994535499</v>
      </c>
      <c r="D11" s="395">
        <v>33523.418032786903</v>
      </c>
      <c r="E11" s="138">
        <v>64.406182579801921</v>
      </c>
      <c r="F11" s="401">
        <v>13.015482714788817</v>
      </c>
      <c r="G11" s="20"/>
      <c r="H11" s="5"/>
      <c r="I11" s="5"/>
      <c r="J11" s="5"/>
    </row>
    <row r="12" spans="1:14" s="3" customFormat="1">
      <c r="A12" s="263" t="s">
        <v>65</v>
      </c>
      <c r="B12" s="402">
        <v>180</v>
      </c>
      <c r="C12" s="133">
        <v>3098.3879781420801</v>
      </c>
      <c r="D12" s="402">
        <v>6109.8879781420801</v>
      </c>
      <c r="E12" s="138">
        <v>33.943822100789333</v>
      </c>
      <c r="F12" s="403">
        <v>4.5010314863823</v>
      </c>
      <c r="G12" s="20"/>
      <c r="H12" s="5"/>
      <c r="I12" s="5"/>
      <c r="J12" s="5"/>
    </row>
    <row r="13" spans="1:14" s="3" customFormat="1">
      <c r="A13" s="264" t="s">
        <v>292</v>
      </c>
      <c r="B13" s="402">
        <v>256.16666666666703</v>
      </c>
      <c r="C13" s="133">
        <v>10587.631147541</v>
      </c>
      <c r="D13" s="402">
        <v>20992.806010929002</v>
      </c>
      <c r="E13" s="138">
        <v>81.949795748584151</v>
      </c>
      <c r="F13" s="403">
        <v>6.4056346246014861</v>
      </c>
      <c r="G13" s="20"/>
      <c r="H13" s="5"/>
      <c r="I13" s="5"/>
      <c r="J13" s="5"/>
    </row>
    <row r="14" spans="1:14" s="3" customFormat="1">
      <c r="A14" s="263" t="s">
        <v>66</v>
      </c>
      <c r="B14" s="395">
        <v>126.166666666667</v>
      </c>
      <c r="C14" s="133">
        <v>11494.393442623001</v>
      </c>
      <c r="D14" s="395">
        <v>19808.120218579199</v>
      </c>
      <c r="E14" s="138">
        <v>156.99963185135388</v>
      </c>
      <c r="F14" s="401">
        <v>3.1548896622142686</v>
      </c>
      <c r="G14" s="20"/>
      <c r="H14" s="5"/>
      <c r="I14" s="5"/>
      <c r="J14" s="5"/>
    </row>
    <row r="15" spans="1:14" s="3" customFormat="1">
      <c r="A15" s="263" t="s">
        <v>67</v>
      </c>
      <c r="B15" s="395">
        <v>507.08333333333297</v>
      </c>
      <c r="C15" s="133">
        <v>13242.0355191257</v>
      </c>
      <c r="D15" s="395">
        <v>28250.051912568299</v>
      </c>
      <c r="E15" s="138">
        <v>55.710866549025447</v>
      </c>
      <c r="F15" s="401">
        <v>12.679989164183461</v>
      </c>
      <c r="G15" s="20"/>
      <c r="H15" s="5"/>
      <c r="I15" s="5"/>
      <c r="J15" s="5"/>
    </row>
    <row r="16" spans="1:14" s="3" customFormat="1">
      <c r="A16" s="263" t="s">
        <v>68</v>
      </c>
      <c r="B16" s="395">
        <v>328.91666666666703</v>
      </c>
      <c r="C16" s="133">
        <v>8082.2076502732198</v>
      </c>
      <c r="D16" s="395">
        <v>16504.9153005464</v>
      </c>
      <c r="E16" s="138">
        <v>50.179625945415907</v>
      </c>
      <c r="F16" s="401">
        <v>8.2248015170143329</v>
      </c>
      <c r="G16" s="20"/>
      <c r="H16" s="5"/>
      <c r="I16" s="5"/>
      <c r="J16" s="5"/>
    </row>
    <row r="17" spans="1:14" s="3" customFormat="1">
      <c r="A17" s="263" t="s">
        <v>69</v>
      </c>
      <c r="B17" s="395">
        <v>94.8333333333333</v>
      </c>
      <c r="C17" s="133">
        <v>1939.3579234972699</v>
      </c>
      <c r="D17" s="395">
        <v>3951.2240437158498</v>
      </c>
      <c r="E17" s="138">
        <v>41.664928404736571</v>
      </c>
      <c r="F17" s="401">
        <v>2.3713767738440072</v>
      </c>
      <c r="G17" s="20"/>
      <c r="H17" s="5"/>
      <c r="I17" s="5"/>
      <c r="J17" s="5"/>
    </row>
    <row r="18" spans="1:14" s="3" customFormat="1">
      <c r="A18" s="265" t="s">
        <v>299</v>
      </c>
      <c r="B18" s="571">
        <v>182.25</v>
      </c>
      <c r="C18" s="503">
        <v>4726.0737704918001</v>
      </c>
      <c r="D18" s="571">
        <v>8728.8278688524606</v>
      </c>
      <c r="E18" s="572">
        <v>47.894803121275501</v>
      </c>
      <c r="F18" s="573">
        <v>4.5572943799620784</v>
      </c>
      <c r="G18" s="20"/>
      <c r="H18" s="5"/>
      <c r="I18" s="5"/>
      <c r="J18" s="5"/>
    </row>
    <row r="19" spans="1:14" s="3" customFormat="1">
      <c r="G19" s="20"/>
      <c r="H19" s="5"/>
      <c r="I19" s="5"/>
      <c r="J19" s="5"/>
    </row>
    <row r="20" spans="1:14" s="3" customFormat="1">
      <c r="A20" s="7" t="s">
        <v>71</v>
      </c>
      <c r="H20" s="5"/>
      <c r="I20" s="5"/>
      <c r="J20" s="5"/>
    </row>
    <row r="21" spans="1:14" s="3" customFormat="1">
      <c r="A21" s="7" t="s">
        <v>72</v>
      </c>
      <c r="H21" s="5"/>
      <c r="I21" s="5"/>
      <c r="J21" s="5"/>
    </row>
    <row r="22" spans="1:14" s="3" customFormat="1">
      <c r="A22" s="85"/>
      <c r="B22" s="46"/>
      <c r="C22" s="46"/>
      <c r="H22" s="5"/>
      <c r="I22" s="5"/>
      <c r="J22" s="5"/>
    </row>
    <row r="23" spans="1:14" s="3" customFormat="1">
      <c r="A23" s="85"/>
      <c r="B23" s="46"/>
      <c r="C23" s="46"/>
      <c r="D23" s="28"/>
      <c r="H23" s="5"/>
      <c r="I23" s="5"/>
      <c r="J23" s="5"/>
    </row>
    <row r="24" spans="1:14" s="3" customFormat="1" ht="12.75" customHeight="1">
      <c r="A24" s="194"/>
      <c r="B24" s="683" t="s">
        <v>25</v>
      </c>
      <c r="C24" s="684"/>
      <c r="D24" s="684"/>
      <c r="E24" s="684"/>
      <c r="F24" s="684"/>
      <c r="I24" s="5"/>
      <c r="J24" s="5"/>
      <c r="K24" s="5"/>
      <c r="L24" s="5"/>
      <c r="M24" s="5"/>
      <c r="N24" s="5"/>
    </row>
    <row r="25" spans="1:14" s="3" customFormat="1" ht="33.75" customHeight="1">
      <c r="A25" s="86" t="s">
        <v>73</v>
      </c>
      <c r="B25" s="259" t="s">
        <v>253</v>
      </c>
      <c r="C25" s="259" t="s">
        <v>254</v>
      </c>
      <c r="D25" s="259" t="s">
        <v>255</v>
      </c>
      <c r="E25" s="260" t="s">
        <v>250</v>
      </c>
      <c r="F25" s="266" t="s">
        <v>251</v>
      </c>
      <c r="I25" s="5"/>
      <c r="J25" s="5"/>
      <c r="K25" s="5"/>
      <c r="L25" s="5"/>
      <c r="M25" s="5"/>
      <c r="N25" s="5"/>
    </row>
    <row r="26" spans="1:14" s="3" customFormat="1" ht="12.75" customHeight="1">
      <c r="A26" s="195" t="s">
        <v>23</v>
      </c>
      <c r="B26" s="595">
        <f>SUM(B27:B33)</f>
        <v>3999.0833333333326</v>
      </c>
      <c r="C26" s="595">
        <f t="shared" ref="C26:D26" si="0">SUM(C27:C33)</f>
        <v>135710.43715846995</v>
      </c>
      <c r="D26" s="595">
        <f t="shared" si="0"/>
        <v>271045.59562841529</v>
      </c>
      <c r="E26" s="558">
        <f>D26/B26</f>
        <v>67.776931120485614</v>
      </c>
      <c r="F26" s="559">
        <v>100</v>
      </c>
      <c r="I26" s="5"/>
      <c r="J26" s="5"/>
      <c r="K26" s="5"/>
      <c r="L26" s="5"/>
      <c r="M26" s="5"/>
      <c r="N26" s="5"/>
    </row>
    <row r="27" spans="1:14" s="3" customFormat="1" ht="12.75" customHeight="1">
      <c r="A27" s="196" t="s">
        <v>74</v>
      </c>
      <c r="B27" s="133">
        <v>859.41666666666663</v>
      </c>
      <c r="C27" s="133">
        <v>22933.751366120217</v>
      </c>
      <c r="D27" s="133">
        <v>46843.497267759565</v>
      </c>
      <c r="E27" s="138">
        <f t="shared" ref="E27:E33" si="1">D27/B27</f>
        <v>54.506154098042742</v>
      </c>
      <c r="F27" s="378">
        <f>B27*100/$B$26</f>
        <v>21.490341536602141</v>
      </c>
      <c r="I27" s="5"/>
      <c r="J27" s="5"/>
      <c r="K27" s="5"/>
      <c r="L27" s="5"/>
      <c r="M27" s="5"/>
      <c r="N27" s="5"/>
    </row>
    <row r="28" spans="1:14" s="3" customFormat="1" ht="12.75" customHeight="1">
      <c r="A28" s="196" t="s">
        <v>75</v>
      </c>
      <c r="B28" s="133">
        <v>234.75</v>
      </c>
      <c r="C28" s="133">
        <v>9515.2650273224044</v>
      </c>
      <c r="D28" s="133">
        <v>18056.32513661202</v>
      </c>
      <c r="E28" s="138">
        <f t="shared" si="1"/>
        <v>76.91725297811297</v>
      </c>
      <c r="F28" s="378">
        <f t="shared" ref="F28:F33" si="2">B28*100/$B$26</f>
        <v>5.8700952301569123</v>
      </c>
      <c r="I28" s="5"/>
      <c r="J28" s="5"/>
      <c r="K28" s="5"/>
      <c r="L28" s="5"/>
      <c r="M28" s="5"/>
      <c r="N28" s="5"/>
    </row>
    <row r="29" spans="1:14" s="3" customFormat="1" ht="12.75" customHeight="1">
      <c r="A29" s="196" t="s">
        <v>76</v>
      </c>
      <c r="B29" s="133">
        <v>975.5</v>
      </c>
      <c r="C29" s="133">
        <v>27320.97267759563</v>
      </c>
      <c r="D29" s="133">
        <v>57139.494535519123</v>
      </c>
      <c r="E29" s="138">
        <f t="shared" si="1"/>
        <v>58.574571538205149</v>
      </c>
      <c r="F29" s="378">
        <f t="shared" si="2"/>
        <v>24.39309008314406</v>
      </c>
      <c r="I29" s="5"/>
      <c r="J29" s="5"/>
      <c r="K29" s="5"/>
      <c r="L29" s="5"/>
      <c r="M29" s="5"/>
      <c r="N29" s="5"/>
    </row>
    <row r="30" spans="1:14" s="3" customFormat="1" ht="12.75" customHeight="1">
      <c r="A30" s="196" t="s">
        <v>77</v>
      </c>
      <c r="B30" s="133">
        <v>889.41666666666663</v>
      </c>
      <c r="C30" s="133">
        <v>35324.060109289618</v>
      </c>
      <c r="D30" s="133">
        <v>69050.978142076507</v>
      </c>
      <c r="E30" s="138">
        <f t="shared" si="1"/>
        <v>77.636253884092397</v>
      </c>
      <c r="F30" s="378">
        <f t="shared" si="2"/>
        <v>22.240513450999188</v>
      </c>
      <c r="I30" s="5"/>
      <c r="J30" s="5"/>
      <c r="K30" s="5"/>
      <c r="L30" s="5"/>
      <c r="M30" s="5"/>
      <c r="N30" s="5"/>
    </row>
    <row r="31" spans="1:14" s="3" customFormat="1" ht="12.75" customHeight="1">
      <c r="A31" s="196" t="s">
        <v>78</v>
      </c>
      <c r="B31" s="133">
        <v>328.91666666666669</v>
      </c>
      <c r="C31" s="133">
        <v>8082.2076502732243</v>
      </c>
      <c r="D31" s="133">
        <v>16504.915300546447</v>
      </c>
      <c r="E31" s="138">
        <f t="shared" si="1"/>
        <v>50.179625945416099</v>
      </c>
      <c r="F31" s="378">
        <f t="shared" si="2"/>
        <v>8.2248015170143187</v>
      </c>
      <c r="I31" s="5"/>
      <c r="J31" s="5"/>
      <c r="K31" s="5"/>
      <c r="L31" s="5"/>
      <c r="M31" s="5"/>
      <c r="N31" s="5"/>
    </row>
    <row r="32" spans="1:14" s="3" customFormat="1" ht="12.75" customHeight="1">
      <c r="A32" s="196" t="s">
        <v>79</v>
      </c>
      <c r="B32" s="133">
        <v>427.16666666666669</v>
      </c>
      <c r="C32" s="133">
        <v>14289.387978142076</v>
      </c>
      <c r="D32" s="133">
        <v>28403.745901639344</v>
      </c>
      <c r="E32" s="138">
        <f t="shared" si="1"/>
        <v>66.493357553584104</v>
      </c>
      <c r="F32" s="378">
        <f t="shared" si="2"/>
        <v>10.681614536664656</v>
      </c>
      <c r="I32" s="5"/>
      <c r="J32" s="5"/>
      <c r="K32" s="5"/>
      <c r="L32" s="5"/>
      <c r="M32" s="5"/>
      <c r="N32" s="5"/>
    </row>
    <row r="33" spans="1:14" s="3" customFormat="1" ht="12.75" customHeight="1">
      <c r="A33" s="197" t="s">
        <v>80</v>
      </c>
      <c r="B33" s="503">
        <v>283.91666666666669</v>
      </c>
      <c r="C33" s="503">
        <v>18244.792349726777</v>
      </c>
      <c r="D33" s="503">
        <v>35046.639344262294</v>
      </c>
      <c r="E33" s="504">
        <f t="shared" si="1"/>
        <v>123.43988028504477</v>
      </c>
      <c r="F33" s="501">
        <f t="shared" si="2"/>
        <v>7.0995436454187431</v>
      </c>
      <c r="I33" s="5"/>
      <c r="J33" s="5"/>
      <c r="K33" s="5"/>
      <c r="L33" s="5"/>
      <c r="M33" s="5"/>
      <c r="N33" s="5"/>
    </row>
    <row r="34" spans="1:14" s="3" customFormat="1">
      <c r="A34" s="25"/>
      <c r="B34" s="358"/>
      <c r="C34" s="27"/>
      <c r="D34" s="23"/>
      <c r="I34" s="5"/>
      <c r="J34" s="5"/>
      <c r="K34" s="5"/>
      <c r="L34" s="5"/>
      <c r="M34" s="5"/>
      <c r="N34" s="5"/>
    </row>
    <row r="35" spans="1:14" s="3" customFormat="1">
      <c r="A35" s="130" t="s">
        <v>28</v>
      </c>
      <c r="B35" s="23"/>
      <c r="C35" s="23"/>
      <c r="D35" s="23"/>
      <c r="I35" s="5"/>
      <c r="J35" s="5"/>
      <c r="K35" s="5"/>
      <c r="L35" s="5"/>
      <c r="M35" s="5"/>
      <c r="N35" s="5"/>
    </row>
    <row r="36" spans="1:14" s="3" customFormat="1">
      <c r="A36" s="47" t="s">
        <v>81</v>
      </c>
      <c r="I36" s="5"/>
      <c r="J36" s="5"/>
      <c r="K36" s="5"/>
      <c r="L36" s="5"/>
      <c r="M36" s="5"/>
      <c r="N36" s="5"/>
    </row>
    <row r="37" spans="1:14" s="3" customFormat="1">
      <c r="A37" s="47" t="s">
        <v>337</v>
      </c>
      <c r="I37" s="5"/>
      <c r="J37" s="5"/>
      <c r="K37" s="5"/>
      <c r="L37" s="5"/>
      <c r="M37" s="5"/>
      <c r="N37" s="5"/>
    </row>
    <row r="38" spans="1:14" s="3" customFormat="1">
      <c r="A38" s="46"/>
      <c r="I38" s="5"/>
      <c r="J38" s="5"/>
      <c r="K38" s="5"/>
      <c r="L38" s="5"/>
      <c r="M38" s="5"/>
      <c r="N38" s="5"/>
    </row>
    <row r="39" spans="1:14" s="3" customFormat="1">
      <c r="A39" s="3" t="s">
        <v>54</v>
      </c>
      <c r="I39" s="5"/>
      <c r="J39" s="5"/>
      <c r="K39" s="5"/>
      <c r="L39" s="5"/>
      <c r="M39" s="5"/>
      <c r="N39" s="5"/>
    </row>
    <row r="40" spans="1:14" s="3" customFormat="1">
      <c r="A40" s="131" t="s">
        <v>34</v>
      </c>
      <c r="I40" s="5"/>
      <c r="J40" s="5"/>
      <c r="K40" s="5"/>
      <c r="L40" s="5"/>
      <c r="M40" s="5"/>
      <c r="N40" s="5"/>
    </row>
    <row r="41" spans="1:14" s="3" customFormat="1">
      <c r="A41" s="5"/>
      <c r="I41" s="5"/>
      <c r="J41" s="5"/>
      <c r="K41" s="5"/>
      <c r="L41" s="5"/>
      <c r="M41" s="5"/>
      <c r="N41" s="5"/>
    </row>
    <row r="42" spans="1:14" s="3" customFormat="1">
      <c r="I42" s="5"/>
      <c r="J42" s="5"/>
      <c r="K42" s="5"/>
      <c r="L42" s="5"/>
      <c r="M42" s="5"/>
      <c r="N42" s="5"/>
    </row>
    <row r="43" spans="1:14" s="3" customFormat="1">
      <c r="I43" s="5"/>
      <c r="J43" s="5"/>
      <c r="K43" s="5"/>
      <c r="L43" s="5"/>
      <c r="M43" s="5"/>
      <c r="N43" s="5"/>
    </row>
    <row r="44" spans="1:14" s="3" customFormat="1">
      <c r="I44" s="5"/>
      <c r="J44" s="5"/>
      <c r="K44" s="5"/>
      <c r="L44" s="5"/>
      <c r="M44" s="5"/>
      <c r="N44" s="5"/>
    </row>
    <row r="45" spans="1:14" s="3" customFormat="1">
      <c r="I45" s="5"/>
      <c r="J45" s="5"/>
      <c r="K45" s="5"/>
      <c r="L45" s="5"/>
      <c r="M45" s="5"/>
      <c r="N45" s="5"/>
    </row>
  </sheetData>
  <mergeCells count="3">
    <mergeCell ref="B3:F3"/>
    <mergeCell ref="G3:H3"/>
    <mergeCell ref="B24:F24"/>
  </mergeCells>
  <hyperlinks>
    <hyperlink ref="A35" r:id="rId1" xr:uid="{00000000-0004-0000-0500-000000000000}"/>
    <hyperlink ref="A40" r:id="rId2" display=" info-tour@bfs.admin.ch" xr:uid="{00000000-0004-0000-0500-000001000000}"/>
  </hyperlink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61"/>
  <sheetViews>
    <sheetView showGridLines="0" zoomScaleNormal="100" workbookViewId="0"/>
  </sheetViews>
  <sheetFormatPr baseColWidth="10" defaultColWidth="11.42578125" defaultRowHeight="12.75"/>
  <cols>
    <col min="1" max="1" width="24.5703125" style="5" customWidth="1"/>
    <col min="2" max="11" width="12.28515625" style="5" customWidth="1"/>
    <col min="12" max="16384" width="11.42578125" style="5"/>
  </cols>
  <sheetData>
    <row r="1" spans="1:24" s="44" customFormat="1" ht="12.75" customHeight="1">
      <c r="A1" s="337" t="s">
        <v>345</v>
      </c>
      <c r="E1" s="350"/>
      <c r="K1" s="82" t="s">
        <v>13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s="44" customFormat="1" ht="12.75" customHeight="1">
      <c r="A2" s="89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3" customFormat="1" ht="12.75" customHeight="1">
      <c r="A3" s="686" t="s">
        <v>82</v>
      </c>
      <c r="B3" s="690">
        <v>2015</v>
      </c>
      <c r="C3" s="690"/>
      <c r="D3" s="690">
        <v>2023</v>
      </c>
      <c r="E3" s="690"/>
      <c r="F3" s="690">
        <v>2024</v>
      </c>
      <c r="G3" s="690"/>
      <c r="H3" s="688" t="s">
        <v>346</v>
      </c>
      <c r="I3" s="688"/>
      <c r="J3" s="688" t="s">
        <v>347</v>
      </c>
      <c r="K3" s="689"/>
    </row>
    <row r="4" spans="1:24" s="3" customFormat="1" ht="24" customHeight="1">
      <c r="A4" s="687"/>
      <c r="B4" s="204" t="s">
        <v>97</v>
      </c>
      <c r="C4" s="204" t="s">
        <v>252</v>
      </c>
      <c r="D4" s="204" t="s">
        <v>97</v>
      </c>
      <c r="E4" s="204" t="s">
        <v>252</v>
      </c>
      <c r="F4" s="204" t="s">
        <v>97</v>
      </c>
      <c r="G4" s="204" t="s">
        <v>252</v>
      </c>
      <c r="H4" s="204" t="s">
        <v>97</v>
      </c>
      <c r="I4" s="204" t="s">
        <v>252</v>
      </c>
      <c r="J4" s="204" t="s">
        <v>97</v>
      </c>
      <c r="K4" s="205" t="s">
        <v>252</v>
      </c>
    </row>
    <row r="5" spans="1:24" s="3" customFormat="1" ht="11.25" customHeight="1">
      <c r="A5" s="198" t="s">
        <v>58</v>
      </c>
      <c r="B5" s="404">
        <v>5055</v>
      </c>
      <c r="C5" s="561">
        <v>141017.84109589001</v>
      </c>
      <c r="D5" s="404">
        <v>4493.9166666666697</v>
      </c>
      <c r="E5" s="561">
        <v>145307.64383561601</v>
      </c>
      <c r="F5" s="404">
        <v>4455.6666666666697</v>
      </c>
      <c r="G5" s="404">
        <v>146162.423497268</v>
      </c>
      <c r="H5" s="445">
        <v>-11.85624793933393</v>
      </c>
      <c r="I5" s="445">
        <v>3.6481783874990361</v>
      </c>
      <c r="J5" s="446">
        <v>-0.85115062955476783</v>
      </c>
      <c r="K5" s="446">
        <v>0.5882551248432526</v>
      </c>
    </row>
    <row r="6" spans="1:24" s="3" customFormat="1" ht="11.25" customHeight="1">
      <c r="A6" s="199" t="s">
        <v>83</v>
      </c>
      <c r="B6" s="405">
        <v>748</v>
      </c>
      <c r="C6" s="405">
        <v>22225.75</v>
      </c>
      <c r="D6" s="405">
        <v>657.41666666666697</v>
      </c>
      <c r="E6" s="405">
        <v>21757.175342465802</v>
      </c>
      <c r="F6" s="405">
        <v>654.41666666666663</v>
      </c>
      <c r="G6" s="405">
        <v>21726.916666666668</v>
      </c>
      <c r="H6" s="138">
        <v>-12.511140819964353</v>
      </c>
      <c r="I6" s="138">
        <v>-2.2443937024997229</v>
      </c>
      <c r="J6" s="447">
        <v>-0.45633160096341835</v>
      </c>
      <c r="K6" s="447">
        <v>-0.13907446772318297</v>
      </c>
    </row>
    <row r="7" spans="1:24" s="3" customFormat="1" ht="11.25" customHeight="1">
      <c r="A7" s="199" t="s">
        <v>84</v>
      </c>
      <c r="B7" s="405">
        <v>554.25</v>
      </c>
      <c r="C7" s="405">
        <v>10238.416666666666</v>
      </c>
      <c r="D7" s="405">
        <v>445.58333333333297</v>
      </c>
      <c r="E7" s="405">
        <v>9189.5726027397304</v>
      </c>
      <c r="F7" s="405">
        <v>440.33333333333331</v>
      </c>
      <c r="G7" s="405">
        <v>9213.25</v>
      </c>
      <c r="H7" s="138">
        <v>-20.553300255600664</v>
      </c>
      <c r="I7" s="138">
        <v>-10.012941454163643</v>
      </c>
      <c r="J7" s="447">
        <v>-1.1782307836169059</v>
      </c>
      <c r="K7" s="447">
        <v>0.25765504320854399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s="3" customFormat="1" ht="11.25" customHeight="1">
      <c r="A8" s="199" t="s">
        <v>85</v>
      </c>
      <c r="B8" s="405">
        <v>381.75</v>
      </c>
      <c r="C8" s="405">
        <v>17566.166666666668</v>
      </c>
      <c r="D8" s="405">
        <v>368.08333333333297</v>
      </c>
      <c r="E8" s="405">
        <v>20992.969863013699</v>
      </c>
      <c r="F8" s="405">
        <v>366</v>
      </c>
      <c r="G8" s="405">
        <v>21163.583333333332</v>
      </c>
      <c r="H8" s="138">
        <v>-4.1257367387033401</v>
      </c>
      <c r="I8" s="138">
        <v>20.479235651868631</v>
      </c>
      <c r="J8" s="447">
        <v>-0.56599501924373341</v>
      </c>
      <c r="K8" s="447">
        <v>0.81271716880910239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s="3" customFormat="1" ht="11.25" customHeight="1">
      <c r="A9" s="199" t="s">
        <v>86</v>
      </c>
      <c r="B9" s="405">
        <v>489.75</v>
      </c>
      <c r="C9" s="405">
        <v>13164.25</v>
      </c>
      <c r="D9" s="405">
        <v>434.66666666666703</v>
      </c>
      <c r="E9" s="405">
        <v>13485.621917808199</v>
      </c>
      <c r="F9" s="405">
        <v>426.75</v>
      </c>
      <c r="G9" s="405">
        <v>13407.4666666667</v>
      </c>
      <c r="H9" s="138">
        <v>-12.863705972434916</v>
      </c>
      <c r="I9" s="138">
        <v>1.8475542979410138</v>
      </c>
      <c r="J9" s="447">
        <v>-1.8213190184049894</v>
      </c>
      <c r="K9" s="447">
        <v>-0.57954502667980612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s="3" customFormat="1" ht="11.25" customHeight="1">
      <c r="A10" s="199" t="s">
        <v>87</v>
      </c>
      <c r="B10" s="405">
        <v>117.08333333333333</v>
      </c>
      <c r="C10" s="405">
        <v>5437.25</v>
      </c>
      <c r="D10" s="405">
        <v>114.666666666667</v>
      </c>
      <c r="E10" s="405">
        <v>6218.2630136986299</v>
      </c>
      <c r="F10" s="405">
        <v>112.41666666666667</v>
      </c>
      <c r="G10" s="405">
        <v>6173.75</v>
      </c>
      <c r="H10" s="138">
        <v>-3.9857651245551526</v>
      </c>
      <c r="I10" s="138">
        <v>13.545450365534048</v>
      </c>
      <c r="J10" s="447">
        <v>-1.9622093023258607</v>
      </c>
      <c r="K10" s="447">
        <v>-0.71584321217306557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s="3" customFormat="1" ht="11.25" customHeight="1">
      <c r="A11" s="199" t="s">
        <v>88</v>
      </c>
      <c r="B11" s="405">
        <v>649.41666666666663</v>
      </c>
      <c r="C11" s="405">
        <v>16776.833333333332</v>
      </c>
      <c r="D11" s="405">
        <v>587.25</v>
      </c>
      <c r="E11" s="405">
        <v>17499.416438356198</v>
      </c>
      <c r="F11" s="405">
        <v>576.16666666666663</v>
      </c>
      <c r="G11" s="405">
        <v>17367.166666666668</v>
      </c>
      <c r="H11" s="138">
        <v>-11.279353265751316</v>
      </c>
      <c r="I11" s="138">
        <v>3.5187411211889557</v>
      </c>
      <c r="J11" s="447">
        <v>-1.8873279409677941</v>
      </c>
      <c r="K11" s="447">
        <v>-0.75573818221536826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s="3" customFormat="1" ht="11.25" customHeight="1">
      <c r="A12" s="199" t="s">
        <v>89</v>
      </c>
      <c r="B12" s="405">
        <v>227.08333333333334</v>
      </c>
      <c r="C12" s="405">
        <v>3369.3333333333335</v>
      </c>
      <c r="D12" s="405">
        <v>187.75</v>
      </c>
      <c r="E12" s="405">
        <v>3092.9041095890402</v>
      </c>
      <c r="F12" s="405">
        <v>190.16666666666666</v>
      </c>
      <c r="G12" s="405">
        <v>3201.0833333333335</v>
      </c>
      <c r="H12" s="138">
        <v>-16.256880733944961</v>
      </c>
      <c r="I12" s="138">
        <v>-4.9935694499406411</v>
      </c>
      <c r="J12" s="447">
        <v>1.287172658677314</v>
      </c>
      <c r="K12" s="447">
        <v>3.4976585083547009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s="3" customFormat="1" ht="11.25" customHeight="1">
      <c r="A13" s="200" t="s">
        <v>292</v>
      </c>
      <c r="B13" s="405">
        <v>310.5</v>
      </c>
      <c r="C13" s="405">
        <v>10443.916666666666</v>
      </c>
      <c r="D13" s="405">
        <v>272.41666666666703</v>
      </c>
      <c r="E13" s="405">
        <v>10527.9287671233</v>
      </c>
      <c r="F13" s="405">
        <v>273.16666666666669</v>
      </c>
      <c r="G13" s="405">
        <v>10931</v>
      </c>
      <c r="H13" s="138">
        <v>-12.023617820719263</v>
      </c>
      <c r="I13" s="138">
        <v>4.6637995005066806</v>
      </c>
      <c r="J13" s="447">
        <v>0.27531355154468939</v>
      </c>
      <c r="K13" s="447">
        <v>3.8285900464620779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s="3" customFormat="1" ht="11.25" customHeight="1">
      <c r="A14" s="199" t="s">
        <v>90</v>
      </c>
      <c r="B14" s="405">
        <v>126.66666666666667</v>
      </c>
      <c r="C14" s="405">
        <v>9431.5</v>
      </c>
      <c r="D14" s="405">
        <v>126.583333333333</v>
      </c>
      <c r="E14" s="405">
        <v>11222.7698630137</v>
      </c>
      <c r="F14" s="405">
        <v>128.41666666666666</v>
      </c>
      <c r="G14" s="405">
        <v>11594.916666666666</v>
      </c>
      <c r="H14" s="138">
        <v>1.3815789473684097</v>
      </c>
      <c r="I14" s="138">
        <v>22.938203537790024</v>
      </c>
      <c r="J14" s="447">
        <v>1.4483212639897249</v>
      </c>
      <c r="K14" s="447">
        <v>3.3159978168975091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s="3" customFormat="1" ht="11.25" customHeight="1">
      <c r="A15" s="199" t="s">
        <v>91</v>
      </c>
      <c r="B15" s="405">
        <v>674.75</v>
      </c>
      <c r="C15" s="405">
        <v>16167.166666666666</v>
      </c>
      <c r="D15" s="405">
        <v>604.83333333333303</v>
      </c>
      <c r="E15" s="405">
        <v>15288.630136986299</v>
      </c>
      <c r="F15" s="405">
        <v>603.08333333333337</v>
      </c>
      <c r="G15" s="405">
        <v>15321.916666666666</v>
      </c>
      <c r="H15" s="138">
        <v>-10.621217734963562</v>
      </c>
      <c r="I15" s="138">
        <v>-5.2281888189025087</v>
      </c>
      <c r="J15" s="447">
        <v>-0.28933590520799007</v>
      </c>
      <c r="K15" s="447">
        <v>0.21772081201598117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s="3" customFormat="1" ht="11.25" customHeight="1">
      <c r="A16" s="199" t="s">
        <v>92</v>
      </c>
      <c r="B16" s="405">
        <v>416.91666666666669</v>
      </c>
      <c r="C16" s="405">
        <v>9410.6666666666661</v>
      </c>
      <c r="D16" s="405">
        <v>393.58333333333297</v>
      </c>
      <c r="E16" s="405">
        <v>9150.5863013698599</v>
      </c>
      <c r="F16" s="405">
        <v>396.75</v>
      </c>
      <c r="G16" s="405">
        <v>9278.5833333333339</v>
      </c>
      <c r="H16" s="138">
        <v>-4.8370977413551914</v>
      </c>
      <c r="I16" s="138">
        <v>-1.4035491640691284</v>
      </c>
      <c r="J16" s="447">
        <v>0.80457336438713423</v>
      </c>
      <c r="K16" s="447">
        <v>1.3987850368048287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s="3" customFormat="1" ht="11.25" customHeight="1">
      <c r="A17" s="199" t="s">
        <v>93</v>
      </c>
      <c r="B17" s="405">
        <v>126.08333333333333</v>
      </c>
      <c r="C17" s="405">
        <v>2199.3333333333335</v>
      </c>
      <c r="D17" s="405">
        <v>101.833333333333</v>
      </c>
      <c r="E17" s="405">
        <v>2025.8630136986301</v>
      </c>
      <c r="F17" s="405">
        <v>98.416666666666671</v>
      </c>
      <c r="G17" s="405">
        <v>1978.1666666666667</v>
      </c>
      <c r="H17" s="138">
        <v>-21.943159286186379</v>
      </c>
      <c r="I17" s="138">
        <v>-10.056077599272511</v>
      </c>
      <c r="J17" s="447">
        <v>-3.3551554828147383</v>
      </c>
      <c r="K17" s="447">
        <v>-2.3543717768401251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s="3" customFormat="1" ht="11.25" customHeight="1">
      <c r="A18" s="201" t="s">
        <v>70</v>
      </c>
      <c r="B18" s="507">
        <v>232.75</v>
      </c>
      <c r="C18" s="507">
        <v>4588.666666666667</v>
      </c>
      <c r="D18" s="507">
        <v>199.25</v>
      </c>
      <c r="E18" s="507">
        <v>4855.94246575343</v>
      </c>
      <c r="F18" s="507">
        <v>189.58333333333334</v>
      </c>
      <c r="G18" s="507">
        <v>4803.5666666666702</v>
      </c>
      <c r="H18" s="572">
        <v>-18.546365914786964</v>
      </c>
      <c r="I18" s="504">
        <v>4.6832776405637784</v>
      </c>
      <c r="J18" s="508">
        <v>-4.8515265579255491</v>
      </c>
      <c r="K18" s="508">
        <v>-1.0785918378592931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s="3" customFormat="1" ht="11.25" customHeight="1"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s="3" customFormat="1" ht="11.25" customHeight="1">
      <c r="A20" s="9" t="s">
        <v>94</v>
      </c>
      <c r="J20" s="19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s="3" customFormat="1" ht="11.25" customHeight="1">
      <c r="A21" s="9" t="s">
        <v>95</v>
      </c>
      <c r="J21" s="19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s="3" customFormat="1" ht="11.25" customHeight="1">
      <c r="J22" s="19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s="3" customFormat="1" ht="11.25" customHeight="1">
      <c r="A23" s="52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s="3" customFormat="1" ht="11.25" customHeight="1">
      <c r="A24" s="686" t="s">
        <v>96</v>
      </c>
      <c r="B24" s="690">
        <v>2015</v>
      </c>
      <c r="C24" s="690"/>
      <c r="D24" s="690">
        <v>2023</v>
      </c>
      <c r="E24" s="690"/>
      <c r="F24" s="690">
        <v>2024</v>
      </c>
      <c r="G24" s="690"/>
      <c r="H24" s="688" t="s">
        <v>346</v>
      </c>
      <c r="I24" s="688"/>
      <c r="J24" s="688" t="s">
        <v>347</v>
      </c>
      <c r="K24" s="689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s="3" customFormat="1" ht="22.5">
      <c r="A25" s="691"/>
      <c r="B25" s="204" t="s">
        <v>97</v>
      </c>
      <c r="C25" s="204" t="s">
        <v>252</v>
      </c>
      <c r="D25" s="204" t="s">
        <v>97</v>
      </c>
      <c r="E25" s="204" t="s">
        <v>252</v>
      </c>
      <c r="F25" s="204" t="s">
        <v>97</v>
      </c>
      <c r="G25" s="204" t="s">
        <v>252</v>
      </c>
      <c r="H25" s="204" t="s">
        <v>97</v>
      </c>
      <c r="I25" s="204" t="s">
        <v>252</v>
      </c>
      <c r="J25" s="204" t="s">
        <v>97</v>
      </c>
      <c r="K25" s="205" t="s">
        <v>252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s="3" customFormat="1" ht="11.25" customHeight="1">
      <c r="A26" s="193" t="s">
        <v>23</v>
      </c>
      <c r="B26" s="596">
        <f>SUM(B27:B33)</f>
        <v>5055.0000000000009</v>
      </c>
      <c r="C26" s="596">
        <f>SUM(C27:C33)</f>
        <v>141017.84109589041</v>
      </c>
      <c r="D26" s="596">
        <f t="shared" ref="D26:G26" si="0">SUM(D27:D33)</f>
        <v>4493.916666666667</v>
      </c>
      <c r="E26" s="596">
        <f t="shared" si="0"/>
        <v>145307.64383561644</v>
      </c>
      <c r="F26" s="596">
        <f t="shared" si="0"/>
        <v>4455.666666666667</v>
      </c>
      <c r="G26" s="596">
        <f t="shared" si="0"/>
        <v>146162.42349726777</v>
      </c>
      <c r="H26" s="445">
        <f>((D26-B26)/B26)*100</f>
        <v>-11.099571381470501</v>
      </c>
      <c r="I26" s="445">
        <f t="shared" ref="I26:K33" si="1">((E26-C26)/C26)*100</f>
        <v>3.0420283748416037</v>
      </c>
      <c r="J26" s="445">
        <f t="shared" si="1"/>
        <v>-0.85115062955476839</v>
      </c>
      <c r="K26" s="445">
        <f t="shared" si="1"/>
        <v>0.58825512484279008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s="3" customFormat="1" ht="11.25" customHeight="1">
      <c r="A27" s="202" t="s">
        <v>74</v>
      </c>
      <c r="B27" s="597">
        <v>1082.6666666666667</v>
      </c>
      <c r="C27" s="597">
        <v>24072.032876712328</v>
      </c>
      <c r="D27" s="597">
        <v>947.91666666666663</v>
      </c>
      <c r="E27" s="597">
        <v>24404.646575342467</v>
      </c>
      <c r="F27" s="597">
        <v>933</v>
      </c>
      <c r="G27" s="597">
        <v>24285.39344262295</v>
      </c>
      <c r="H27" s="138">
        <f t="shared" ref="H27:H33" si="2">((D27-B27)/B27)*100</f>
        <v>-12.446120689655181</v>
      </c>
      <c r="I27" s="138">
        <f t="shared" si="1"/>
        <v>1.3817432882950023</v>
      </c>
      <c r="J27" s="138">
        <f t="shared" si="1"/>
        <v>-1.5736263736263696</v>
      </c>
      <c r="K27" s="138">
        <f t="shared" si="1"/>
        <v>-0.4886492920573835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s="3" customFormat="1" ht="11.25" customHeight="1">
      <c r="A28" s="202" t="s">
        <v>75</v>
      </c>
      <c r="B28" s="597">
        <v>278.75</v>
      </c>
      <c r="C28" s="597">
        <v>8658.6</v>
      </c>
      <c r="D28" s="597">
        <v>251.83333333333334</v>
      </c>
      <c r="E28" s="597">
        <v>9745.7424657534248</v>
      </c>
      <c r="F28" s="597">
        <v>242.75</v>
      </c>
      <c r="G28" s="597">
        <v>9699.6748633879779</v>
      </c>
      <c r="H28" s="138">
        <f t="shared" si="2"/>
        <v>-9.6562032884902802</v>
      </c>
      <c r="I28" s="138">
        <f t="shared" si="1"/>
        <v>12.555637929381474</v>
      </c>
      <c r="J28" s="138">
        <f t="shared" si="1"/>
        <v>-3.6068828590337563</v>
      </c>
      <c r="K28" s="138">
        <f t="shared" si="1"/>
        <v>-0.47269464104277942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s="3" customFormat="1" ht="11.25" customHeight="1">
      <c r="A29" s="202" t="s">
        <v>76</v>
      </c>
      <c r="B29" s="597">
        <v>1322.25</v>
      </c>
      <c r="C29" s="597">
        <v>32719.942465753425</v>
      </c>
      <c r="D29" s="597">
        <v>1120</v>
      </c>
      <c r="E29" s="597">
        <v>31240.008219178082</v>
      </c>
      <c r="F29" s="597">
        <v>1111.75</v>
      </c>
      <c r="G29" s="597">
        <v>31237.628415300547</v>
      </c>
      <c r="H29" s="138">
        <f t="shared" si="2"/>
        <v>-15.295897145017962</v>
      </c>
      <c r="I29" s="138">
        <f t="shared" si="1"/>
        <v>-4.5230343791842778</v>
      </c>
      <c r="J29" s="138">
        <f t="shared" si="1"/>
        <v>-0.73660714285714279</v>
      </c>
      <c r="K29" s="138">
        <f t="shared" si="1"/>
        <v>-7.6178081031166925E-3</v>
      </c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s="3" customFormat="1" ht="11.25" customHeight="1">
      <c r="A30" s="202" t="s">
        <v>77</v>
      </c>
      <c r="B30" s="597">
        <v>1111.9166666666667</v>
      </c>
      <c r="C30" s="597">
        <v>36042.189041095888</v>
      </c>
      <c r="D30" s="597">
        <v>1003.8333333333334</v>
      </c>
      <c r="E30" s="597">
        <v>37039.32876712329</v>
      </c>
      <c r="F30" s="597">
        <v>1004.6666666666666</v>
      </c>
      <c r="G30" s="597">
        <v>37848.273224043718</v>
      </c>
      <c r="H30" s="138">
        <f t="shared" si="2"/>
        <v>-9.7204526718129394</v>
      </c>
      <c r="I30" s="138">
        <f t="shared" si="1"/>
        <v>2.7665903557923399</v>
      </c>
      <c r="J30" s="138">
        <f t="shared" si="1"/>
        <v>8.3015108749784919E-2</v>
      </c>
      <c r="K30" s="138">
        <f t="shared" si="1"/>
        <v>2.1840148940238358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s="3" customFormat="1" ht="11.25" customHeight="1">
      <c r="A31" s="202" t="s">
        <v>78</v>
      </c>
      <c r="B31" s="597">
        <v>416.91666666666669</v>
      </c>
      <c r="C31" s="597">
        <v>9410.9890410958906</v>
      </c>
      <c r="D31" s="597">
        <v>393.58333333333331</v>
      </c>
      <c r="E31" s="598">
        <v>9150.5863013698636</v>
      </c>
      <c r="F31" s="597">
        <v>396.75</v>
      </c>
      <c r="G31" s="598">
        <v>9278.8087431693984</v>
      </c>
      <c r="H31" s="138">
        <f t="shared" si="2"/>
        <v>-5.5966420147911338</v>
      </c>
      <c r="I31" s="138">
        <f t="shared" si="1"/>
        <v>-2.7670071507776788</v>
      </c>
      <c r="J31" s="138">
        <f t="shared" si="1"/>
        <v>0.80457336438704696</v>
      </c>
      <c r="K31" s="138">
        <f t="shared" si="1"/>
        <v>1.4012483744384736</v>
      </c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s="3" customFormat="1" ht="11.25" customHeight="1">
      <c r="A32" s="202" t="s">
        <v>79</v>
      </c>
      <c r="B32" s="597">
        <v>542.83333333333337</v>
      </c>
      <c r="C32" s="597">
        <v>15046.230136986302</v>
      </c>
      <c r="D32" s="597">
        <v>478.66666666666669</v>
      </c>
      <c r="E32" s="597">
        <v>15210.945205479453</v>
      </c>
      <c r="F32" s="597">
        <v>471.08333333333331</v>
      </c>
      <c r="G32" s="597">
        <v>15141.866120218579</v>
      </c>
      <c r="H32" s="138">
        <f t="shared" si="2"/>
        <v>-11.8206938900829</v>
      </c>
      <c r="I32" s="138">
        <f t="shared" si="1"/>
        <v>1.0947264995518866</v>
      </c>
      <c r="J32" s="138">
        <f t="shared" si="1"/>
        <v>-1.5842618384401195</v>
      </c>
      <c r="K32" s="138">
        <f t="shared" si="1"/>
        <v>-0.45414064890582195</v>
      </c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s="3" customFormat="1" ht="11.25" customHeight="1">
      <c r="A33" s="203" t="s">
        <v>80</v>
      </c>
      <c r="B33" s="599">
        <v>299.66666666666669</v>
      </c>
      <c r="C33" s="600">
        <v>15067.857534246576</v>
      </c>
      <c r="D33" s="599">
        <v>298.08333333333331</v>
      </c>
      <c r="E33" s="600">
        <v>18516.386301369865</v>
      </c>
      <c r="F33" s="599">
        <v>295.66666666666669</v>
      </c>
      <c r="G33" s="600">
        <v>18670.778688524591</v>
      </c>
      <c r="H33" s="504">
        <f t="shared" si="2"/>
        <v>-0.52836484983316057</v>
      </c>
      <c r="I33" s="504">
        <f t="shared" si="1"/>
        <v>22.886656309866172</v>
      </c>
      <c r="J33" s="504">
        <f t="shared" si="1"/>
        <v>-0.81073525300529914</v>
      </c>
      <c r="K33" s="504">
        <f t="shared" si="1"/>
        <v>0.83381489585419055</v>
      </c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s="3" customFormat="1">
      <c r="H34" s="46"/>
      <c r="I34" s="46"/>
      <c r="J34" s="46"/>
      <c r="K34" s="46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s="3" customFormat="1" ht="11.25" customHeight="1">
      <c r="A35" s="9" t="s">
        <v>94</v>
      </c>
      <c r="J35" s="19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s="3" customFormat="1" ht="11.25" customHeight="1">
      <c r="A36" s="9" t="s">
        <v>95</v>
      </c>
      <c r="J36" s="19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s="3" customFormat="1" ht="11.25" customHeight="1"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s="3" customFormat="1" ht="11.25" customHeight="1">
      <c r="A38" s="130" t="s">
        <v>28</v>
      </c>
      <c r="E38" s="261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s="3" customFormat="1" ht="11.25" customHeight="1">
      <c r="A39" s="47" t="s">
        <v>81</v>
      </c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s="3" customFormat="1" ht="11.25" customHeight="1">
      <c r="A40" s="47" t="s">
        <v>337</v>
      </c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s="3" customFormat="1" ht="11.25" customHeight="1">
      <c r="A41" s="46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s="3" customFormat="1" ht="11.25" customHeight="1">
      <c r="A42" s="3" t="s">
        <v>54</v>
      </c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s="3" customFormat="1" ht="11.25" customHeight="1">
      <c r="A43" s="131" t="s">
        <v>34</v>
      </c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s="3" customFormat="1"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s="3" customFormat="1"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s="3" customFormat="1"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s="3" customFormat="1"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s="3" customFormat="1"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2:24" s="3" customFormat="1"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2" spans="2:24">
      <c r="B52" s="102"/>
      <c r="C52" s="102"/>
      <c r="D52" s="102"/>
      <c r="E52" s="102"/>
      <c r="F52" s="102"/>
      <c r="G52" s="102"/>
    </row>
    <row r="53" spans="2:24">
      <c r="B53" s="102"/>
      <c r="C53" s="102"/>
      <c r="D53" s="102"/>
      <c r="E53" s="102"/>
      <c r="F53" s="102"/>
      <c r="G53" s="102"/>
    </row>
    <row r="54" spans="2:24">
      <c r="B54" s="102"/>
      <c r="C54" s="102"/>
      <c r="D54" s="102"/>
      <c r="E54" s="102"/>
      <c r="F54" s="102"/>
      <c r="G54" s="102"/>
    </row>
    <row r="55" spans="2:24">
      <c r="B55" s="102"/>
      <c r="C55" s="102"/>
      <c r="D55" s="102"/>
      <c r="E55" s="102"/>
      <c r="F55" s="102"/>
      <c r="G55" s="102"/>
    </row>
    <row r="56" spans="2:24">
      <c r="B56" s="102"/>
      <c r="C56" s="102"/>
      <c r="D56" s="102"/>
      <c r="E56" s="102"/>
      <c r="F56" s="102"/>
      <c r="G56" s="102"/>
    </row>
    <row r="57" spans="2:24">
      <c r="B57" s="102"/>
      <c r="C57" s="102"/>
      <c r="D57" s="102"/>
      <c r="E57" s="102"/>
      <c r="F57" s="102"/>
      <c r="G57" s="102"/>
    </row>
    <row r="58" spans="2:24">
      <c r="B58" s="102"/>
      <c r="C58" s="102"/>
      <c r="D58" s="102"/>
      <c r="E58" s="102"/>
      <c r="F58" s="102"/>
      <c r="G58" s="102"/>
    </row>
    <row r="59" spans="2:24">
      <c r="B59" s="102"/>
      <c r="C59" s="102"/>
      <c r="D59" s="102"/>
      <c r="E59" s="102"/>
      <c r="F59" s="102"/>
      <c r="G59" s="102"/>
    </row>
    <row r="60" spans="2:24">
      <c r="B60" s="102"/>
      <c r="C60" s="102"/>
      <c r="D60" s="102"/>
      <c r="E60" s="102"/>
      <c r="F60" s="102"/>
      <c r="G60" s="102"/>
    </row>
    <row r="61" spans="2:24">
      <c r="B61" s="102"/>
      <c r="C61" s="102"/>
      <c r="D61" s="102"/>
      <c r="E61" s="102"/>
      <c r="F61" s="102"/>
      <c r="G61" s="102"/>
    </row>
  </sheetData>
  <sortState xmlns:xlrd2="http://schemas.microsoft.com/office/spreadsheetml/2017/richdata2" ref="A30:H43">
    <sortCondition ref="A30:A43"/>
  </sortState>
  <mergeCells count="12">
    <mergeCell ref="A3:A4"/>
    <mergeCell ref="J24:K24"/>
    <mergeCell ref="J3:K3"/>
    <mergeCell ref="B3:C3"/>
    <mergeCell ref="D3:E3"/>
    <mergeCell ref="H3:I3"/>
    <mergeCell ref="F3:G3"/>
    <mergeCell ref="A24:A25"/>
    <mergeCell ref="B24:C24"/>
    <mergeCell ref="D24:E24"/>
    <mergeCell ref="F24:G24"/>
    <mergeCell ref="H24:I24"/>
  </mergeCells>
  <phoneticPr fontId="18" type="noConversion"/>
  <hyperlinks>
    <hyperlink ref="A38" r:id="rId1" xr:uid="{00000000-0004-0000-0600-000000000000}"/>
    <hyperlink ref="A43" r:id="rId2" display=" info-tour@bfs.admin.ch" xr:uid="{00000000-0004-0000-0600-000001000000}"/>
  </hyperlinks>
  <pageMargins left="0.78740157499999996" right="0.78740157499999996" top="0.984251969" bottom="0.984251969" header="0.4921259845" footer="0.4921259845"/>
  <pageSetup paperSize="9" scale="65" orientation="landscape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F8050-5700-4F2E-90EA-5B0B72014A25}">
  <dimension ref="A1:D21"/>
  <sheetViews>
    <sheetView showGridLines="0" workbookViewId="0"/>
  </sheetViews>
  <sheetFormatPr baseColWidth="10" defaultRowHeight="12.75"/>
  <cols>
    <col min="1" max="1" width="18.85546875" customWidth="1"/>
    <col min="2" max="2" width="21.140625" customWidth="1"/>
    <col min="3" max="3" width="30.5703125" customWidth="1"/>
  </cols>
  <sheetData>
    <row r="1" spans="1:4">
      <c r="A1" s="56" t="s">
        <v>348</v>
      </c>
      <c r="B1" s="44"/>
      <c r="C1" s="82" t="s">
        <v>319</v>
      </c>
      <c r="D1" s="44"/>
    </row>
    <row r="2" spans="1:4">
      <c r="A2" s="76"/>
      <c r="B2" s="3"/>
      <c r="C2" s="3"/>
      <c r="D2" s="3"/>
    </row>
    <row r="3" spans="1:4">
      <c r="A3" s="273" t="s">
        <v>98</v>
      </c>
      <c r="B3" s="274" t="s">
        <v>32</v>
      </c>
      <c r="C3" s="274" t="s">
        <v>282</v>
      </c>
      <c r="D3" s="3"/>
    </row>
    <row r="4" spans="1:4">
      <c r="A4" s="406">
        <v>2015</v>
      </c>
      <c r="B4" s="381">
        <v>35628476</v>
      </c>
      <c r="C4" s="407">
        <v>-0.84889002778242206</v>
      </c>
      <c r="D4" s="10"/>
    </row>
    <row r="5" spans="1:4">
      <c r="A5" s="408">
        <v>2016</v>
      </c>
      <c r="B5" s="381">
        <v>35532576</v>
      </c>
      <c r="C5" s="407">
        <v>-0.26916671933988978</v>
      </c>
      <c r="D5" s="10"/>
    </row>
    <row r="6" spans="1:4">
      <c r="A6" s="408">
        <v>2017</v>
      </c>
      <c r="B6" s="381">
        <v>37392740</v>
      </c>
      <c r="C6" s="407">
        <v>5.2350946916992447</v>
      </c>
      <c r="D6" s="10"/>
    </row>
    <row r="7" spans="1:4">
      <c r="A7" s="408">
        <v>2018</v>
      </c>
      <c r="B7" s="381">
        <v>38806777</v>
      </c>
      <c r="C7" s="407">
        <v>3.7815816653179199</v>
      </c>
      <c r="D7" s="10"/>
    </row>
    <row r="8" spans="1:4">
      <c r="A8" s="408">
        <v>2019</v>
      </c>
      <c r="B8" s="381">
        <v>39562039</v>
      </c>
      <c r="C8" s="407">
        <v>1.9462116114409604</v>
      </c>
      <c r="D8" s="10"/>
    </row>
    <row r="9" spans="1:4">
      <c r="A9" s="408">
        <v>2020</v>
      </c>
      <c r="B9" s="381">
        <v>23730738</v>
      </c>
      <c r="C9" s="407">
        <v>-40.016392987226972</v>
      </c>
      <c r="D9" s="42"/>
    </row>
    <row r="10" spans="1:4">
      <c r="A10" s="408">
        <v>2021</v>
      </c>
      <c r="B10" s="381">
        <v>29558849</v>
      </c>
      <c r="C10" s="407">
        <v>24.559333131569698</v>
      </c>
      <c r="D10" s="14"/>
    </row>
    <row r="11" spans="1:4">
      <c r="A11" s="408">
        <v>2022</v>
      </c>
      <c r="B11" s="381">
        <v>38241145</v>
      </c>
      <c r="C11" s="407">
        <v>29.372916381148674</v>
      </c>
      <c r="D11" s="14"/>
    </row>
    <row r="12" spans="1:4">
      <c r="A12" s="408">
        <v>2023</v>
      </c>
      <c r="B12" s="381">
        <v>41759083</v>
      </c>
      <c r="C12" s="407">
        <v>9.1999999999999993</v>
      </c>
      <c r="D12" s="14"/>
    </row>
    <row r="13" spans="1:4">
      <c r="A13" s="574">
        <v>2024</v>
      </c>
      <c r="B13" s="575">
        <v>42830588</v>
      </c>
      <c r="C13" s="576">
        <v>2.6</v>
      </c>
      <c r="D13" s="14"/>
    </row>
    <row r="14" spans="1:4">
      <c r="A14" s="76"/>
      <c r="B14" s="3"/>
      <c r="C14" s="3"/>
      <c r="D14" s="3"/>
    </row>
    <row r="15" spans="1:4">
      <c r="A15" s="130" t="s">
        <v>28</v>
      </c>
      <c r="B15" s="3"/>
      <c r="C15" s="3"/>
      <c r="D15" s="3"/>
    </row>
    <row r="16" spans="1:4">
      <c r="A16" s="47" t="s">
        <v>81</v>
      </c>
      <c r="B16" s="3"/>
      <c r="C16" s="3"/>
      <c r="D16" s="3"/>
    </row>
    <row r="17" spans="1:4">
      <c r="A17" s="47" t="s">
        <v>337</v>
      </c>
      <c r="B17" s="3"/>
      <c r="C17" s="3"/>
      <c r="D17" s="3"/>
    </row>
    <row r="18" spans="1:4">
      <c r="A18" s="46"/>
      <c r="B18" s="3"/>
      <c r="C18" s="3"/>
      <c r="D18" s="3"/>
    </row>
    <row r="19" spans="1:4">
      <c r="A19" s="3" t="s">
        <v>54</v>
      </c>
      <c r="B19" s="3"/>
      <c r="C19" s="3"/>
      <c r="D19" s="3"/>
    </row>
    <row r="20" spans="1:4">
      <c r="A20" s="131" t="s">
        <v>34</v>
      </c>
      <c r="B20" s="3"/>
      <c r="C20" s="3"/>
      <c r="D20" s="3"/>
    </row>
    <row r="21" spans="1:4">
      <c r="A21" s="3"/>
      <c r="B21" s="3"/>
      <c r="C21" s="3"/>
      <c r="D21" s="3"/>
    </row>
  </sheetData>
  <hyperlinks>
    <hyperlink ref="A15" r:id="rId1" xr:uid="{E9DEE524-7B8C-4CC4-A88A-CC34EA88BE44}"/>
    <hyperlink ref="A20" r:id="rId2" display=" info-tour@bfs.admin.ch" xr:uid="{E0068351-EF46-445F-827C-B6C52DD9CB2D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6A89F-6089-4A0C-8146-4227FF4C3746}">
  <dimension ref="A1:F20"/>
  <sheetViews>
    <sheetView showGridLines="0" workbookViewId="0"/>
  </sheetViews>
  <sheetFormatPr baseColWidth="10" defaultRowHeight="12.75"/>
  <cols>
    <col min="2" max="2" width="17.5703125" customWidth="1"/>
    <col min="3" max="3" width="21.42578125" customWidth="1"/>
    <col min="4" max="4" width="20.140625" customWidth="1"/>
    <col min="5" max="5" width="26.28515625" customWidth="1"/>
  </cols>
  <sheetData>
    <row r="1" spans="1:6">
      <c r="A1" s="56" t="s">
        <v>349</v>
      </c>
      <c r="B1" s="44"/>
      <c r="C1" s="44"/>
      <c r="D1" s="44"/>
      <c r="E1" s="44"/>
      <c r="F1" s="82" t="s">
        <v>316</v>
      </c>
    </row>
    <row r="2" spans="1:6">
      <c r="A2" s="76"/>
      <c r="B2" s="3"/>
      <c r="C2" s="3"/>
      <c r="D2" s="3"/>
      <c r="E2" s="3"/>
      <c r="F2" s="3"/>
    </row>
    <row r="3" spans="1:6">
      <c r="A3" s="328" t="s">
        <v>98</v>
      </c>
      <c r="B3" s="329" t="s">
        <v>270</v>
      </c>
      <c r="C3" s="329" t="s">
        <v>271</v>
      </c>
      <c r="D3" s="329" t="s">
        <v>272</v>
      </c>
      <c r="E3" s="329" t="s">
        <v>282</v>
      </c>
      <c r="F3" s="3"/>
    </row>
    <row r="4" spans="1:6">
      <c r="A4" s="409">
        <v>2015</v>
      </c>
      <c r="B4" s="410">
        <v>19576295</v>
      </c>
      <c r="C4" s="410">
        <v>16052181</v>
      </c>
      <c r="D4" s="410">
        <v>35628476</v>
      </c>
      <c r="E4" s="407">
        <v>-0.84889002778242206</v>
      </c>
      <c r="F4" s="3"/>
    </row>
    <row r="5" spans="1:6">
      <c r="A5" s="409">
        <v>2016</v>
      </c>
      <c r="B5" s="410">
        <v>19288015</v>
      </c>
      <c r="C5" s="410">
        <v>16244561</v>
      </c>
      <c r="D5" s="410">
        <v>35532576</v>
      </c>
      <c r="E5" s="407">
        <v>-0.26916671933988978</v>
      </c>
      <c r="F5" s="3"/>
    </row>
    <row r="6" spans="1:6">
      <c r="A6" s="409">
        <v>2017</v>
      </c>
      <c r="B6" s="410">
        <v>20472865</v>
      </c>
      <c r="C6" s="410">
        <v>16919875</v>
      </c>
      <c r="D6" s="410">
        <v>37392740</v>
      </c>
      <c r="E6" s="407">
        <v>5.2350946916992447</v>
      </c>
      <c r="F6" s="3"/>
    </row>
    <row r="7" spans="1:6">
      <c r="A7" s="409">
        <v>2018</v>
      </c>
      <c r="B7" s="410">
        <v>21393736</v>
      </c>
      <c r="C7" s="410">
        <v>17413041</v>
      </c>
      <c r="D7" s="410">
        <v>38806777</v>
      </c>
      <c r="E7" s="407">
        <v>3.7815816653179199</v>
      </c>
      <c r="F7" s="3"/>
    </row>
    <row r="8" spans="1:6">
      <c r="A8" s="409">
        <v>2019</v>
      </c>
      <c r="B8" s="410">
        <v>21639611</v>
      </c>
      <c r="C8" s="410">
        <v>17922428</v>
      </c>
      <c r="D8" s="410">
        <v>39562039</v>
      </c>
      <c r="E8" s="407">
        <v>1.9462116114409604</v>
      </c>
      <c r="F8" s="3"/>
    </row>
    <row r="9" spans="1:6">
      <c r="A9" s="409">
        <v>2020</v>
      </c>
      <c r="B9" s="410">
        <v>7341347</v>
      </c>
      <c r="C9" s="410">
        <v>16389391</v>
      </c>
      <c r="D9" s="410">
        <v>23730738</v>
      </c>
      <c r="E9" s="407">
        <v>-40.016392987226972</v>
      </c>
      <c r="F9" s="3"/>
    </row>
    <row r="10" spans="1:6">
      <c r="A10" s="409">
        <v>2021</v>
      </c>
      <c r="B10" s="395">
        <v>8598184</v>
      </c>
      <c r="C10" s="395">
        <v>20960665</v>
      </c>
      <c r="D10" s="395">
        <v>29558849</v>
      </c>
      <c r="E10" s="407">
        <v>24.559333131569698</v>
      </c>
      <c r="F10" s="3"/>
    </row>
    <row r="11" spans="1:6">
      <c r="A11" s="409">
        <v>2022</v>
      </c>
      <c r="B11" s="395">
        <v>17178922</v>
      </c>
      <c r="C11" s="395">
        <v>21062223</v>
      </c>
      <c r="D11" s="395">
        <v>38241145</v>
      </c>
      <c r="E11" s="407">
        <v>29.372916381148674</v>
      </c>
      <c r="F11" s="3"/>
    </row>
    <row r="12" spans="1:6">
      <c r="A12" s="409">
        <v>2023</v>
      </c>
      <c r="B12" s="395">
        <v>20920942</v>
      </c>
      <c r="C12" s="395">
        <v>20838141</v>
      </c>
      <c r="D12" s="395">
        <v>41759083</v>
      </c>
      <c r="E12" s="407">
        <v>9.1993532097430659</v>
      </c>
      <c r="F12" s="3"/>
    </row>
    <row r="13" spans="1:6">
      <c r="A13" s="577">
        <v>2023</v>
      </c>
      <c r="B13" s="571">
        <v>21980004</v>
      </c>
      <c r="C13" s="571">
        <v>20850584</v>
      </c>
      <c r="D13" s="571">
        <v>42830588</v>
      </c>
      <c r="E13" s="576">
        <v>2.6</v>
      </c>
      <c r="F13" s="3"/>
    </row>
    <row r="14" spans="1:6">
      <c r="A14" s="76"/>
      <c r="B14" s="3"/>
      <c r="C14" s="3"/>
      <c r="D14" s="3"/>
      <c r="E14" s="3"/>
      <c r="F14" s="3"/>
    </row>
    <row r="15" spans="1:6">
      <c r="A15" s="130" t="s">
        <v>28</v>
      </c>
      <c r="B15" s="3"/>
      <c r="C15" s="3"/>
      <c r="D15" s="3"/>
      <c r="E15" s="3"/>
      <c r="F15" s="3"/>
    </row>
    <row r="16" spans="1:6">
      <c r="A16" s="47" t="s">
        <v>81</v>
      </c>
      <c r="B16" s="3"/>
      <c r="C16" s="3"/>
      <c r="D16" s="3"/>
      <c r="E16" s="3"/>
      <c r="F16" s="44"/>
    </row>
    <row r="17" spans="1:6">
      <c r="A17" s="47" t="s">
        <v>337</v>
      </c>
      <c r="B17" s="3"/>
      <c r="C17" s="3"/>
      <c r="D17" s="3"/>
      <c r="E17" s="3"/>
      <c r="F17" s="3"/>
    </row>
    <row r="18" spans="1:6">
      <c r="A18" s="46"/>
      <c r="B18" s="3"/>
      <c r="C18" s="3"/>
      <c r="D18" s="3"/>
      <c r="E18" s="3"/>
      <c r="F18" s="3"/>
    </row>
    <row r="19" spans="1:6">
      <c r="A19" s="3" t="s">
        <v>54</v>
      </c>
      <c r="B19" s="3"/>
      <c r="C19" s="3"/>
      <c r="D19" s="3"/>
      <c r="E19" s="3"/>
      <c r="F19" s="3"/>
    </row>
    <row r="20" spans="1:6">
      <c r="A20" s="131" t="s">
        <v>34</v>
      </c>
      <c r="B20" s="3"/>
      <c r="C20" s="3"/>
      <c r="D20" s="3"/>
      <c r="E20" s="3"/>
      <c r="F20" s="3"/>
    </row>
  </sheetData>
  <hyperlinks>
    <hyperlink ref="A15" r:id="rId1" xr:uid="{695208D4-A48B-4984-B6F1-839C07FD7EB0}"/>
    <hyperlink ref="A20" r:id="rId2" display=" info-tour@bfs.admin.ch" xr:uid="{0B133482-01A6-481E-BBA5-F5214056076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22</vt:i4>
      </vt:variant>
      <vt:variant>
        <vt:lpstr>Plages nommées</vt:lpstr>
      </vt:variant>
      <vt:variant>
        <vt:i4>5</vt:i4>
      </vt:variant>
    </vt:vector>
  </HeadingPairs>
  <TitlesOfParts>
    <vt:vector size="27" baseType="lpstr">
      <vt:lpstr>T0</vt:lpstr>
      <vt:lpstr>T2.1.1</vt:lpstr>
      <vt:lpstr>T2.1.2</vt:lpstr>
      <vt:lpstr>T2.1.3</vt:lpstr>
      <vt:lpstr>T2.1.4</vt:lpstr>
      <vt:lpstr>T2.2.1</vt:lpstr>
      <vt:lpstr>T2.2.2</vt:lpstr>
      <vt:lpstr>T.2.2.3</vt:lpstr>
      <vt:lpstr>T.2.2.4</vt:lpstr>
      <vt:lpstr>T2.2.5</vt:lpstr>
      <vt:lpstr>T2.2.6</vt:lpstr>
      <vt:lpstr>T2.2.7</vt:lpstr>
      <vt:lpstr>T2.2.8</vt:lpstr>
      <vt:lpstr>T2.3.1</vt:lpstr>
      <vt:lpstr>T2.3.2.1</vt:lpstr>
      <vt:lpstr>T2.3.2.2</vt:lpstr>
      <vt:lpstr>T2.3.3</vt:lpstr>
      <vt:lpstr>T3.1</vt:lpstr>
      <vt:lpstr>T3.2</vt:lpstr>
      <vt:lpstr>T4.1</vt:lpstr>
      <vt:lpstr>T4.2</vt:lpstr>
      <vt:lpstr>T4.3</vt:lpstr>
      <vt:lpstr>T0!Zone_d_impression</vt:lpstr>
      <vt:lpstr>T2.1.4!Zone_d_impression</vt:lpstr>
      <vt:lpstr>T4.1!Zone_d_impression</vt:lpstr>
      <vt:lpstr>T4.2!Zone_d_impression</vt:lpstr>
      <vt:lpstr>T4.3!Zone_d_impression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Jahan Wenger</dc:creator>
  <cp:lastModifiedBy>Portenier Isabelle BFS</cp:lastModifiedBy>
  <cp:lastPrinted>2022-01-31T12:00:10Z</cp:lastPrinted>
  <dcterms:created xsi:type="dcterms:W3CDTF">2010-06-11T08:07:52Z</dcterms:created>
  <dcterms:modified xsi:type="dcterms:W3CDTF">2026-01-20T09:00:20Z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2025-09-04T10:06:07Z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48a3e67a-3bd0-485d-8a4a-aaae4b649d86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