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B6DF252E-90E5-462F-A630-630D554D5BA5}" xr6:coauthVersionLast="47" xr6:coauthVersionMax="47" xr10:uidLastSave="{00000000-0000-0000-0000-000000000000}"/>
  <bookViews>
    <workbookView xWindow="28680" yWindow="-120" windowWidth="29040" windowHeight="15720" xr2:uid="{49582194-BE2E-485E-93EC-5695976C62DB}"/>
  </bookViews>
  <sheets>
    <sheet name="TOC" sheetId="1" r:id="rId1"/>
    <sheet name="SURVEY_RELEVANT_CHARACTERS" sheetId="2" r:id="rId2"/>
    <sheet name="WEIGHT_ZP" sheetId="3" r:id="rId3"/>
    <sheet name="ZP" sheetId="4" r:id="rId4"/>
    <sheet name="WEIGHT_HH" sheetId="5" r:id="rId5"/>
    <sheet name="HH" sheetId="6" r:id="rId6"/>
    <sheet name="HHM" sheetId="7" r:id="rId7"/>
  </sheets>
  <definedNames>
    <definedName name="_xlnm._FilterDatabase" localSheetId="5">HH!$A$3:$G$57</definedName>
    <definedName name="_xlnm._FilterDatabase" localSheetId="6">HHM!$A$3:$G$90</definedName>
    <definedName name="_xlnm._FilterDatabase" localSheetId="1">SURVEY_RELEVANT_CHARACTERS!$A$3:$G$25</definedName>
    <definedName name="_xlnm._FilterDatabase" localSheetId="4">WEIGHT_HH!$A$3:$G$5</definedName>
    <definedName name="_xlnm._FilterDatabase" localSheetId="2">WEIGHT_ZP!$A$3:$G$4</definedName>
    <definedName name="_xlnm._FilterDatabase" localSheetId="3">ZP!$A$3:$G$282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0" i="7" l="1"/>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1" i="7"/>
  <c r="E36" i="7"/>
  <c r="E35" i="7"/>
  <c r="E34" i="7"/>
  <c r="E33" i="7"/>
  <c r="E32" i="7"/>
  <c r="E31" i="7"/>
  <c r="E30" i="7"/>
  <c r="E29" i="7"/>
  <c r="E26" i="7"/>
  <c r="E25" i="7"/>
  <c r="E24" i="7"/>
  <c r="E23" i="7"/>
  <c r="E22" i="7"/>
  <c r="E21" i="7"/>
  <c r="E18" i="7"/>
  <c r="E17" i="7"/>
  <c r="E14" i="7"/>
  <c r="E13" i="7"/>
  <c r="E12" i="7"/>
  <c r="E11" i="7"/>
  <c r="E10" i="7"/>
  <c r="E9" i="7"/>
  <c r="E8" i="7"/>
  <c r="E7" i="7"/>
  <c r="E6" i="7"/>
  <c r="E5" i="7"/>
  <c r="E4" i="7"/>
  <c r="F3" i="7"/>
  <c r="E57" i="6"/>
  <c r="E56" i="6"/>
  <c r="E55" i="6"/>
  <c r="E54" i="6"/>
  <c r="E53" i="6"/>
  <c r="E52" i="6"/>
  <c r="E51" i="6"/>
  <c r="E46" i="6"/>
  <c r="E42" i="6"/>
  <c r="E41" i="6"/>
  <c r="E40" i="6"/>
  <c r="E39" i="6"/>
  <c r="E38" i="6"/>
  <c r="E37" i="6"/>
  <c r="E36" i="6"/>
  <c r="E35" i="6"/>
  <c r="E34" i="6"/>
  <c r="E33" i="6"/>
  <c r="E32" i="6"/>
  <c r="E31" i="6"/>
  <c r="E30" i="6"/>
  <c r="E29" i="6"/>
  <c r="E28" i="6"/>
  <c r="E27" i="6"/>
  <c r="F3" i="6"/>
  <c r="F3" i="5"/>
  <c r="E282" i="4"/>
  <c r="E281" i="4"/>
  <c r="E280" i="4"/>
  <c r="E279" i="4"/>
  <c r="E278" i="4"/>
  <c r="E277" i="4"/>
  <c r="E276" i="4"/>
  <c r="E275" i="4"/>
  <c r="E274" i="4"/>
  <c r="E273" i="4"/>
  <c r="E271" i="4"/>
  <c r="E270" i="4"/>
  <c r="E269" i="4"/>
  <c r="E268" i="4"/>
  <c r="E267" i="4"/>
  <c r="E266" i="4"/>
  <c r="E265" i="4"/>
  <c r="E264" i="4"/>
  <c r="E263" i="4"/>
  <c r="E262" i="4"/>
  <c r="E261" i="4"/>
  <c r="E260" i="4"/>
  <c r="E259" i="4"/>
  <c r="E258" i="4"/>
  <c r="E257" i="4"/>
  <c r="E256" i="4"/>
  <c r="E255" i="4"/>
  <c r="E254" i="4"/>
  <c r="E252" i="4"/>
  <c r="E251" i="4"/>
  <c r="E249" i="4"/>
  <c r="E248" i="4"/>
  <c r="E247" i="4"/>
  <c r="E245" i="4"/>
  <c r="E244" i="4"/>
  <c r="E239" i="4"/>
  <c r="E238" i="4"/>
  <c r="E237" i="4"/>
  <c r="E234" i="4"/>
  <c r="E233" i="4"/>
  <c r="E232" i="4"/>
  <c r="E231" i="4"/>
  <c r="E230" i="4"/>
  <c r="E229" i="4"/>
  <c r="E228" i="4"/>
  <c r="E227" i="4"/>
  <c r="E226" i="4"/>
  <c r="E225" i="4"/>
  <c r="E224" i="4"/>
  <c r="E223" i="4"/>
  <c r="E221" i="4"/>
  <c r="E220" i="4"/>
  <c r="E219" i="4"/>
  <c r="E216" i="4"/>
  <c r="E215" i="4"/>
  <c r="E210" i="4"/>
  <c r="E209" i="4"/>
  <c r="E208" i="4"/>
  <c r="E207" i="4"/>
  <c r="E206" i="4"/>
  <c r="E205" i="4"/>
  <c r="E202" i="4"/>
  <c r="E201" i="4"/>
  <c r="E200" i="4"/>
  <c r="E199" i="4"/>
  <c r="E198" i="4"/>
  <c r="E197" i="4"/>
  <c r="E196" i="4"/>
  <c r="E195" i="4"/>
  <c r="E194" i="4"/>
  <c r="E193" i="4"/>
  <c r="E192" i="4"/>
  <c r="E191" i="4"/>
  <c r="E188" i="4"/>
  <c r="E187" i="4"/>
  <c r="E182" i="4"/>
  <c r="E181" i="4"/>
  <c r="E180" i="4"/>
  <c r="E179" i="4"/>
  <c r="E178" i="4"/>
  <c r="E177" i="4"/>
  <c r="E176" i="4"/>
  <c r="E173" i="4"/>
  <c r="E172" i="4"/>
  <c r="E167" i="4"/>
  <c r="E166" i="4"/>
  <c r="E165" i="4"/>
  <c r="E164" i="4"/>
  <c r="E163" i="4"/>
  <c r="E162"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4" i="4"/>
  <c r="E93" i="4"/>
  <c r="E92" i="4"/>
  <c r="E91" i="4"/>
  <c r="E89" i="4"/>
  <c r="E87" i="4"/>
  <c r="E86"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1" i="4"/>
  <c r="E36" i="4"/>
  <c r="E35" i="4"/>
  <c r="E34" i="4"/>
  <c r="E33" i="4"/>
  <c r="E32" i="4"/>
  <c r="E31" i="4"/>
  <c r="E30" i="4"/>
  <c r="E29" i="4"/>
  <c r="E28" i="4"/>
  <c r="E26" i="4"/>
  <c r="E25" i="4"/>
  <c r="E24" i="4"/>
  <c r="E23" i="4"/>
  <c r="E22" i="4"/>
  <c r="E21" i="4"/>
  <c r="E20" i="4"/>
  <c r="E17" i="4"/>
  <c r="E16" i="4"/>
  <c r="E13" i="4"/>
  <c r="E12" i="4"/>
  <c r="E11" i="4"/>
  <c r="E10" i="4"/>
  <c r="E9" i="4"/>
  <c r="E8" i="4"/>
  <c r="E7" i="4"/>
  <c r="E6" i="4"/>
  <c r="E5" i="4"/>
  <c r="E4" i="4"/>
  <c r="F3" i="4"/>
  <c r="F3" i="3"/>
  <c r="F3" i="2"/>
</calcChain>
</file>

<file path=xl/sharedStrings.xml><?xml version="1.0" encoding="utf-8"?>
<sst xmlns="http://schemas.openxmlformats.org/spreadsheetml/2006/main" count="2856" uniqueCount="924">
  <si>
    <t>11/10/2025 11:37:13</t>
  </si>
  <si>
    <t/>
  </si>
  <si>
    <t>Sommario</t>
  </si>
  <si>
    <t>Caratteristiche importanti ai fini della rilevazione</t>
  </si>
  <si>
    <t>Peso specifico persona</t>
  </si>
  <si>
    <t>Informazioni sulla persona intervistata</t>
  </si>
  <si>
    <t>Ponderazioni economia domestica</t>
  </si>
  <si>
    <t>Informazioni sull'economia domestica della persona intervistata</t>
  </si>
  <si>
    <t>Informazioni sulle persone dell'economia domestica</t>
  </si>
  <si>
    <t>SURVEY_RELEVANT_CHARACTERS</t>
  </si>
  <si>
    <t>Variable</t>
  </si>
  <si>
    <t>Text</t>
  </si>
  <si>
    <t>Type</t>
  </si>
  <si>
    <t xml:space="preserve"> Length</t>
  </si>
  <si>
    <t>Codes</t>
  </si>
  <si>
    <t>Description</t>
  </si>
  <si>
    <t>CHVAR1</t>
  </si>
  <si>
    <t>Variabile di calibratura Svizzera 1: sesso x classe d'età dettaglio</t>
  </si>
  <si>
    <t>String</t>
  </si>
  <si>
    <t>4</t>
  </si>
  <si>
    <t>Definizione della variabile da parte della Sezione Metodologia statistica (METH) dell'UST</t>
  </si>
  <si>
    <t>CHVAR2</t>
  </si>
  <si>
    <t>Variabile di calibratura Svizzera 2: gruppo di nazionalità dettaglio</t>
  </si>
  <si>
    <t>CHVAR3</t>
  </si>
  <si>
    <t>Variabile di calibratura Svizzera 3: sesso x classe d'età generale x gruppo di nazionalità generale</t>
  </si>
  <si>
    <t>9</t>
  </si>
  <si>
    <t>CHVAR4</t>
  </si>
  <si>
    <t>Variabile di calibratura Svizzera 4: grandezza dell'economia domestica</t>
  </si>
  <si>
    <t>1</t>
  </si>
  <si>
    <t>CHVAR5</t>
  </si>
  <si>
    <t>Variabile di calibratura Svizzera 5: sesso x classe d'età generale x stato civile</t>
  </si>
  <si>
    <t>6</t>
  </si>
  <si>
    <t>CHVAR6</t>
  </si>
  <si>
    <t>Variabile di calibratura Svizzera 6: sesso x classe d'età generale x categoria di stranieri</t>
  </si>
  <si>
    <t>7</t>
  </si>
  <si>
    <t>CHVAR7</t>
  </si>
  <si>
    <t>Variabile di calibratura Svizzera 7: regione</t>
  </si>
  <si>
    <t>CHVAR8</t>
  </si>
  <si>
    <t xml:space="preserve">Variabile di calibratura Svizzera 8: composizione dell'economia domestica </t>
  </si>
  <si>
    <t>3</t>
  </si>
  <si>
    <t>KTVAR1</t>
  </si>
  <si>
    <t>Variabile di calibratura Cantoni 1: sesso</t>
  </si>
  <si>
    <t>KTVAR2</t>
  </si>
  <si>
    <t>Variabile di calibratura Cantoni 2: classe d'età generale</t>
  </si>
  <si>
    <t>KTVAR3</t>
  </si>
  <si>
    <t>Variabile di calibratura Cantoni 3: nazionalità</t>
  </si>
  <si>
    <t>KTVAR4</t>
  </si>
  <si>
    <t>Variabile di calibratura Cantoni 4: categoria di stranieri</t>
  </si>
  <si>
    <t>KTVAR5</t>
  </si>
  <si>
    <t>Variabile di calibratura Cantoni 5: gruppo di nazionalità generale</t>
  </si>
  <si>
    <t>KTVAR6</t>
  </si>
  <si>
    <t>Variabile di calibratura Cantoni 6: sesso x classe d'età generale</t>
  </si>
  <si>
    <t>KTVAR7</t>
  </si>
  <si>
    <t>Variabile di calibratura Cantoni 7: sesso x nazionalità</t>
  </si>
  <si>
    <t>8</t>
  </si>
  <si>
    <t>KTVAR8</t>
  </si>
  <si>
    <t>Variabile di calibratura Cantoni 8: sesso x categoria di stranieri</t>
  </si>
  <si>
    <t>KTVAR9</t>
  </si>
  <si>
    <t>Variabile di calibratura Cantoni 9 sesso x gruppo di nazionalità generale</t>
  </si>
  <si>
    <t>11</t>
  </si>
  <si>
    <t>KTVAR10</t>
  </si>
  <si>
    <t>Variabile di calibratura Cantoni 10: classe d'età generale x nazionalità</t>
  </si>
  <si>
    <t>HOUSEHOLDYEARLYID</t>
  </si>
  <si>
    <t>Numero progressivo annuale per le economie domestiche</t>
  </si>
  <si>
    <t>Integer</t>
  </si>
  <si>
    <t>10</t>
  </si>
  <si>
    <t>Variabile elaborata nella preparazione dei dati statistici della RS</t>
  </si>
  <si>
    <t>STATYEAR</t>
  </si>
  <si>
    <t>Anno statistico</t>
  </si>
  <si>
    <t>Year</t>
  </si>
  <si>
    <t>ZONE</t>
  </si>
  <si>
    <t>Stratificazione persone</t>
  </si>
  <si>
    <t>ZONE_HH</t>
  </si>
  <si>
    <t>Stratificazione economia domestica</t>
  </si>
  <si>
    <t>WEIGHT_ZP</t>
  </si>
  <si>
    <t>WEIGHT2024</t>
  </si>
  <si>
    <t>Peso specifico persona 2024</t>
  </si>
  <si>
    <t>Decimal</t>
  </si>
  <si>
    <t>12</t>
  </si>
  <si>
    <t>ZP</t>
  </si>
  <si>
    <t>AGE</t>
  </si>
  <si>
    <t>Età</t>
  </si>
  <si>
    <t>Variabile tratta da STATPOP</t>
  </si>
  <si>
    <t>BIRTH_CANTON</t>
  </si>
  <si>
    <t>Luogo di nascita: cantone</t>
  </si>
  <si>
    <t>2</t>
  </si>
  <si>
    <t>-3, -9</t>
  </si>
  <si>
    <t>La variable BIRTH_MUN funge da base; classificazione secondo l'elenco ufficiale dei Comuni della Svizzera</t>
  </si>
  <si>
    <t>BIRTH_CTRY</t>
  </si>
  <si>
    <t>Paese/territorio di nascita</t>
  </si>
  <si>
    <t>-9</t>
  </si>
  <si>
    <t>La variabile BIRTH_MUN funge da base, classificazione secondo la nomenclatura Stati e territori.</t>
  </si>
  <si>
    <t>BIRTH_DISTRICT</t>
  </si>
  <si>
    <t>Luogo di nascita: distretto</t>
  </si>
  <si>
    <t>BIRTH_HISTMUN</t>
  </si>
  <si>
    <t>Comune di nascita (storicizzato)</t>
  </si>
  <si>
    <t>5</t>
  </si>
  <si>
    <t>BIRTH_MUN</t>
  </si>
  <si>
    <t>Comune di nascita</t>
  </si>
  <si>
    <t>BIRTH_MUNCAT</t>
  </si>
  <si>
    <t>Tipo di comune di nascita</t>
  </si>
  <si>
    <t>FAMILYREUNION</t>
  </si>
  <si>
    <t>Ricongiungimento familiare</t>
  </si>
  <si>
    <t>-8, -9</t>
  </si>
  <si>
    <t>CANCELATIONREASON</t>
  </si>
  <si>
    <t>Unione domestica sciolta</t>
  </si>
  <si>
    <t>CLASSOFMARITALSTATUS</t>
  </si>
  <si>
    <t>Stato civile (aggregato)</t>
  </si>
  <si>
    <t>-7, -9</t>
  </si>
  <si>
    <t>DATEOFMARITALSTATUS</t>
  </si>
  <si>
    <t>Data dell'ultimo evento dello stato civile</t>
  </si>
  <si>
    <t>DateTime</t>
  </si>
  <si>
    <t>9998-12-31, 9999-12-31</t>
  </si>
  <si>
    <t>DATEOFSEPARATION</t>
  </si>
  <si>
    <t>Data della separazione</t>
  </si>
  <si>
    <t>MARITALSTATUS</t>
  </si>
  <si>
    <t>Stato civile</t>
  </si>
  <si>
    <t>SEPARATION</t>
  </si>
  <si>
    <t>Separazione</t>
  </si>
  <si>
    <t>-8</t>
  </si>
  <si>
    <t>YEAROFMARITALSTATUS</t>
  </si>
  <si>
    <t>Data dell'ultimo cambiamento dello stato civile</t>
  </si>
  <si>
    <t>YEAROFSEPARATION</t>
  </si>
  <si>
    <t>Anno della separazione</t>
  </si>
  <si>
    <t>CHCOMESFROMCTRY</t>
  </si>
  <si>
    <t>Stato/territorio di provenienza all'ultimo arrivo in Svizzera</t>
  </si>
  <si>
    <t>-6, -9</t>
  </si>
  <si>
    <t>CHCOMESFROMCTRYAGG</t>
  </si>
  <si>
    <t>Stato/territorio di provenienza all'ultimo arrivo in Svizzera (aggregato)</t>
  </si>
  <si>
    <t>Variabile elaborata nella preparazione dei dati statistici della RS e derivante dalla variabile CHCOMESFROMCTRY</t>
  </si>
  <si>
    <t>COMESFROMCANTON</t>
  </si>
  <si>
    <t>Comune di provenienza: cantone</t>
  </si>
  <si>
    <t>-3, -5, -9</t>
  </si>
  <si>
    <t>La variabile COMESFROMMUN funge da base; classificazione secondo l'elenco ufficiale dei Comuni della Svizzera</t>
  </si>
  <si>
    <t>COMESFROMDISTRICT</t>
  </si>
  <si>
    <t>Comune di provenienza: distretto</t>
  </si>
  <si>
    <t>COMESFROMHISTMUN</t>
  </si>
  <si>
    <t>Comune di provenienza (stor.)</t>
  </si>
  <si>
    <t>COMESFROMMUN</t>
  </si>
  <si>
    <t>Comune di provenienza</t>
  </si>
  <si>
    <t>MUNSTAYDURATION</t>
  </si>
  <si>
    <t>Durata di residenza nel comune</t>
  </si>
  <si>
    <t>-5, -9</t>
  </si>
  <si>
    <t>MUNSTAYYEARS</t>
  </si>
  <si>
    <t>Numero di anni nel comune</t>
  </si>
  <si>
    <t>NATIONALITYAGG</t>
  </si>
  <si>
    <t>Paese/territorio di nazionalità (agg.)</t>
  </si>
  <si>
    <t>-1, -9</t>
  </si>
  <si>
    <t>Variabile elaborata nella preparazione dei dati statistici della RS e derivante dalla variabile NATIONALITYID</t>
  </si>
  <si>
    <t>NATIONALITYCAT</t>
  </si>
  <si>
    <t>Categoria di nazionalità</t>
  </si>
  <si>
    <t>NATIONALITYCONTI</t>
  </si>
  <si>
    <t>Paese di nazionalità (continente)</t>
  </si>
  <si>
    <t>NATIONALITYSTATE</t>
  </si>
  <si>
    <t>Paese di nazionalità</t>
  </si>
  <si>
    <t>POPULATIONGROUP</t>
  </si>
  <si>
    <t>Gruppo di popolazione</t>
  </si>
  <si>
    <t>REPORTINGHISTMUN</t>
  </si>
  <si>
    <t>Comune di notifica (storicizzato)</t>
  </si>
  <si>
    <t>MAINRESIDENCECATEGORY</t>
  </si>
  <si>
    <t>Domicili principale e secondario</t>
  </si>
  <si>
    <t>RES_CANTON</t>
  </si>
  <si>
    <t>Domicilio: cantone</t>
  </si>
  <si>
    <t>La variabile RES_MUN funge da base; classificazione secondo l'elenco ufficiale dei Comuni della Svizzera</t>
  </si>
  <si>
    <t>RES_DISTRICT</t>
  </si>
  <si>
    <t>Domicilio: distretto</t>
  </si>
  <si>
    <t>RES_GLOC1</t>
  </si>
  <si>
    <t>Domicilio: codice locale 1</t>
  </si>
  <si>
    <t>Codice locale allocata dalla comune</t>
  </si>
  <si>
    <t>RES_GLOC2</t>
  </si>
  <si>
    <t>Domicilio: codice locale 2</t>
  </si>
  <si>
    <t>RES_GLOC3</t>
  </si>
  <si>
    <t>Domicilio: codice locale 3</t>
  </si>
  <si>
    <t>RES_GLOC4</t>
  </si>
  <si>
    <t>Domicilio: codice locale 4</t>
  </si>
  <si>
    <t>RES_MUN</t>
  </si>
  <si>
    <t>Domicilio: comune</t>
  </si>
  <si>
    <t>RES_QUARTER</t>
  </si>
  <si>
    <t>Domicilio: quartiere</t>
  </si>
  <si>
    <t>Quartiere per qualche città</t>
  </si>
  <si>
    <t>RES_1YEARAGO</t>
  </si>
  <si>
    <t>Domicilio 1 anno fa</t>
  </si>
  <si>
    <t>RES_2YEARAGO</t>
  </si>
  <si>
    <t>Domicilio 2 anni fa</t>
  </si>
  <si>
    <t>RES_3YEARAGO</t>
  </si>
  <si>
    <t>Domicilio 3 anni fa</t>
  </si>
  <si>
    <t>RES_4YEARAGO</t>
  </si>
  <si>
    <t>Domicilio 4 anni fa</t>
  </si>
  <si>
    <t>RES_5YEARAGO</t>
  </si>
  <si>
    <t>Domicilio 5 anni fa</t>
  </si>
  <si>
    <t>RES_CTRY1YEARAGO</t>
  </si>
  <si>
    <t>Domicilio 1 anno fa: paese/territorio</t>
  </si>
  <si>
    <t>RES_CTRY2YEARAGO</t>
  </si>
  <si>
    <t>Domicilio 2 anni fa: paese/territorio</t>
  </si>
  <si>
    <t>RES_CTRY3YEARAGO</t>
  </si>
  <si>
    <t>Domicilio 3 anni fa: paese/territorio</t>
  </si>
  <si>
    <t>RES_CTRY4YEARAGO</t>
  </si>
  <si>
    <t>Domicilio 4 anni fa: paese/territorio</t>
  </si>
  <si>
    <t>RES_CTRY5YEARAGO</t>
  </si>
  <si>
    <t>Domicilio 5 anni fa: paese/territorio</t>
  </si>
  <si>
    <t>RES_HISTMUN1YEARAGO</t>
  </si>
  <si>
    <t>Domicilio 1 anno fa: comune (stor.)</t>
  </si>
  <si>
    <t>RES_HISTMUN2YEARAGO</t>
  </si>
  <si>
    <t>Domicilio 2 anni fa: comune (stor.)</t>
  </si>
  <si>
    <t>RES_HISTMUN3YEARAGO</t>
  </si>
  <si>
    <t>Domicilio 3 anni fa: comune (stor.)</t>
  </si>
  <si>
    <t>RES_HISTMUN4YEARAGO</t>
  </si>
  <si>
    <t>Domicilio 4 anni fa: comune (stor.)</t>
  </si>
  <si>
    <t>RES_HISTMUN5YEARAGO</t>
  </si>
  <si>
    <t>Domicilio 5 anni fa: comune (stor.)</t>
  </si>
  <si>
    <t>RES_MUN1YEARAGO</t>
  </si>
  <si>
    <t>Comune di domicilio 1 anno fa</t>
  </si>
  <si>
    <t>RES_MUN2YEARAGO</t>
  </si>
  <si>
    <t>Comune di domicilio 2 anni fa</t>
  </si>
  <si>
    <t>RES_MUN3YEARAGO</t>
  </si>
  <si>
    <t>Comune di domicilio 3 anni fa</t>
  </si>
  <si>
    <t>RES_MUN4YEARAGO</t>
  </si>
  <si>
    <t>Comune di domicilio 4 anni fa</t>
  </si>
  <si>
    <t>RES_MUN5YEARAGO</t>
  </si>
  <si>
    <t>Comune di domicilio 5 anni fa</t>
  </si>
  <si>
    <t>RESIDENTPERMIT</t>
  </si>
  <si>
    <t>Autorizzazione di residenza</t>
  </si>
  <si>
    <t>-2</t>
  </si>
  <si>
    <t>SEX</t>
  </si>
  <si>
    <t>Sesso</t>
  </si>
  <si>
    <t>TYPEOFARRIVAL</t>
  </si>
  <si>
    <t>Tipo di arrivo nel comune di domicilio</t>
  </si>
  <si>
    <t>PLACEOFORIGINID1</t>
  </si>
  <si>
    <t>Luogo di origine 1</t>
  </si>
  <si>
    <t>PLACEOFORIGINID2</t>
  </si>
  <si>
    <t>Luogo di origine 2</t>
  </si>
  <si>
    <t>PLACEOFORIGINID3</t>
  </si>
  <si>
    <t>Luogo di origine 3</t>
  </si>
  <si>
    <t>PLACEOFORIGINID4</t>
  </si>
  <si>
    <t>Luogo di origine 4</t>
  </si>
  <si>
    <t>PLACEOFORIGINID5</t>
  </si>
  <si>
    <t>Luogo di origine 5</t>
  </si>
  <si>
    <t>HIGHESTCOMPLEDU</t>
  </si>
  <si>
    <t>Formazione più elevata conclusa</t>
  </si>
  <si>
    <t>Variabile elaborata nell'ambito della preparazione dei dati statistici della RS, tratta dal dal questionario della RS, i valori mancanti o inconsistenti vengono inseriti</t>
  </si>
  <si>
    <t>HIGHESTCOMPLEDUAGGI</t>
  </si>
  <si>
    <t>Formazione più elevata conclusa (aggregato I)</t>
  </si>
  <si>
    <t>HIGHESTCOMPLEDUAGGII</t>
  </si>
  <si>
    <t>Formazione più elevata conclusa (aggregato II)</t>
  </si>
  <si>
    <t>HIGHESTCOMPLEDUAGGIII</t>
  </si>
  <si>
    <t>Formazione più elevata conclusa (aggregato III)</t>
  </si>
  <si>
    <t>IN_EDUCATION</t>
  </si>
  <si>
    <t>In formazione</t>
  </si>
  <si>
    <t>Variabile elaborata nell'ambito della preparazione dei dati statistici della RS (condizione: variabile del questionario CURRENTACTIVITYSTATUS5=1), i valori mancanti o inconsistenti vengono inseriti</t>
  </si>
  <si>
    <t>ONGOINGEDUCATION</t>
  </si>
  <si>
    <t>Formazione attualmente in corso</t>
  </si>
  <si>
    <t>ONGOINGEDUCATIONAGG</t>
  </si>
  <si>
    <t>Formazione attualmente in corso (aggregato)</t>
  </si>
  <si>
    <t>CORRESPONDENCECOURSE</t>
  </si>
  <si>
    <t>Studi per corrispondenza</t>
  </si>
  <si>
    <t>Variabile tratta dal questionario della RS</t>
  </si>
  <si>
    <t>SCHOOL_ADDRESSCTRY</t>
  </si>
  <si>
    <t>Scuola: paese</t>
  </si>
  <si>
    <t>-7, -8, -9</t>
  </si>
  <si>
    <t>Variabile tratta dal questionario della RS, classificazione secondo la nomenclatura Stati e territori</t>
  </si>
  <si>
    <t>SCHOOL_CANTON</t>
  </si>
  <si>
    <t>Scuola: cantone</t>
  </si>
  <si>
    <t>-6, -7, -8, -9</t>
  </si>
  <si>
    <t>Variabile elaborata nell'ambito della preparazione dei dati statistici della RS, classificazione secondo l'elenco ufficiale dei Comuni della Svizzera</t>
  </si>
  <si>
    <t>SCHOOL_DISTRICT</t>
  </si>
  <si>
    <t>Scuola: distretto</t>
  </si>
  <si>
    <t>SCHOOL_GLOC1</t>
  </si>
  <si>
    <t>Scuola: codice locale 1</t>
  </si>
  <si>
    <t>SCHOOL_GLOC2</t>
  </si>
  <si>
    <t>Scuola: codice locale 2</t>
  </si>
  <si>
    <t>SCHOOL_GLOC3</t>
  </si>
  <si>
    <t>Scuola: codice locale 3</t>
  </si>
  <si>
    <t>SCHOOL_GLOC4</t>
  </si>
  <si>
    <t>Scuola: codice locale 4</t>
  </si>
  <si>
    <t>SCHOOL_HISTMUN</t>
  </si>
  <si>
    <t>Scuola: comune (storicizzato)</t>
  </si>
  <si>
    <t>Variabile elaborata nell'ambito della preparazione dei dati statistici della RS, allineamento con i dati del REA</t>
  </si>
  <si>
    <t>SCHOOL_MUN</t>
  </si>
  <si>
    <t>Scuola: comune</t>
  </si>
  <si>
    <t>SCHOOL_QUARTER</t>
  </si>
  <si>
    <t>Scuola: quartiere</t>
  </si>
  <si>
    <t>SCHOOLENPNOGA</t>
  </si>
  <si>
    <t>Scuola: impresa NOGA (RIS)</t>
  </si>
  <si>
    <t>Variabile elaborata nell'ambito della preparazione dei dati statistici della RS, allineamento dei dati con il RIS</t>
  </si>
  <si>
    <t>SCHOOLENPSIZE</t>
  </si>
  <si>
    <t>Scuola: Dimensione dell'impresa (equivalenti a tempo pieno)</t>
  </si>
  <si>
    <t>SCHOOLLEGALFORM</t>
  </si>
  <si>
    <t>Scuola: forma giuridica</t>
  </si>
  <si>
    <t>SCHOOLLOCUNNOGA</t>
  </si>
  <si>
    <t>Scuola: NOGA dello stabilimento</t>
  </si>
  <si>
    <t>SCHOOLLOCUNSECTOR</t>
  </si>
  <si>
    <t>Scuola: ramo economico dello stabilimento</t>
  </si>
  <si>
    <t>SCHOOLENPSECTOR</t>
  </si>
  <si>
    <t>Scuola: attività economica dell'impresa</t>
  </si>
  <si>
    <t>SCHOOLSIZE</t>
  </si>
  <si>
    <t>Scuola: dimensione della scuola (stabilimento) - equivalenti a tempo piano</t>
  </si>
  <si>
    <t>LANGUAGEHOME1</t>
  </si>
  <si>
    <t>Lingua parlata a casa: svizzero tedesco</t>
  </si>
  <si>
    <t>Variabile tratta dal questionario della SE, i valori mancanti o inconsistenti vengono inseriti</t>
  </si>
  <si>
    <t>LANGUAGEHOME10</t>
  </si>
  <si>
    <t>Lingua parlata a casa: spagnolo</t>
  </si>
  <si>
    <t>LANGUAGEHOME11</t>
  </si>
  <si>
    <t>Lingua parlata a casa: inglese</t>
  </si>
  <si>
    <t>LANGUAGEHOME12</t>
  </si>
  <si>
    <t>Lingua/e parlata/e a casa: altra/e lingua/e</t>
  </si>
  <si>
    <t>LANGUAGEHOME2</t>
  </si>
  <si>
    <t>Lingua parlata a casa: tedesco standard</t>
  </si>
  <si>
    <t>LANGUAGEHOME3</t>
  </si>
  <si>
    <t>Lingua parlata a casa: francese</t>
  </si>
  <si>
    <t>LANGUAGEHOME4</t>
  </si>
  <si>
    <t>Lingua parlata a casa: italiano (dialetto)</t>
  </si>
  <si>
    <t>LANGUAGEHOME5</t>
  </si>
  <si>
    <t>Lingua parlata a casa: italiano</t>
  </si>
  <si>
    <t>LANGUAGEHOME6</t>
  </si>
  <si>
    <t>Lingua parlata a casa: romancio</t>
  </si>
  <si>
    <t>LANGUAGEHOME7</t>
  </si>
  <si>
    <t>Lingua parlata a casa: tedesco serbo/croato</t>
  </si>
  <si>
    <t>LANGUAGEHOME8</t>
  </si>
  <si>
    <t>Lingua parlata a casa: albanese</t>
  </si>
  <si>
    <t>LANGUAGEHOME9</t>
  </si>
  <si>
    <t>Lingua parlata a casa: portoghese</t>
  </si>
  <si>
    <t>LANGUAGESCHOOL1</t>
  </si>
  <si>
    <t>Lingua parlata nel luogo di formazione: svizzero tedesco</t>
  </si>
  <si>
    <t>LANGUAGESCHOOL10</t>
  </si>
  <si>
    <t>Lingua parlata nel luogo di formazione: spagnolo</t>
  </si>
  <si>
    <t>LANGUAGESCHOOL11</t>
  </si>
  <si>
    <t>Lingua parlata nel luogo di formazione: inglese</t>
  </si>
  <si>
    <t>LANGUAGESCHOOL12</t>
  </si>
  <si>
    <t>Lingua/e parlata/e nel luogo di formazione: altra/e lingua/e</t>
  </si>
  <si>
    <t>LANGUAGESCHOOL2</t>
  </si>
  <si>
    <t>Lingua parlata nel luogo di formazione: tedesco standard</t>
  </si>
  <si>
    <t>LANGUAGESCHOOL3</t>
  </si>
  <si>
    <t>Lingua parlata nel luogo di formazione: francese</t>
  </si>
  <si>
    <t>LANGUAGESCHOOL4</t>
  </si>
  <si>
    <t>Lingua parlata nel luogo di formazione: italiano (dialetto)</t>
  </si>
  <si>
    <t>LANGUAGESCHOOL5</t>
  </si>
  <si>
    <t>Lingua parlata nel luogo di formazione: italiano</t>
  </si>
  <si>
    <t>LANGUAGESCHOOL6</t>
  </si>
  <si>
    <t>Lingua parlata nel luogo di formazione: romancio</t>
  </si>
  <si>
    <t>LANGUAGESCHOOL7</t>
  </si>
  <si>
    <t>Lingua parlata nel luogo di formazione: serbo/croato</t>
  </si>
  <si>
    <t>LANGUAGESCHOOL8</t>
  </si>
  <si>
    <t>Lingua parlata nel luogo di formazione: albanese</t>
  </si>
  <si>
    <t>LANGUAGESCHOOL9</t>
  </si>
  <si>
    <t>Lingua parlata nel luogo di formazione: portoghese</t>
  </si>
  <si>
    <t>LANGUAGEWORK1</t>
  </si>
  <si>
    <t>Lingua parlata al lavoro: svizzero tedesco</t>
  </si>
  <si>
    <t>LANGUAGEWORK10</t>
  </si>
  <si>
    <t>Lingua parlata al lavoro: spagnolo</t>
  </si>
  <si>
    <t>LANGUAGEWORK11</t>
  </si>
  <si>
    <t>Lingua parlata al lavoro: inglese</t>
  </si>
  <si>
    <t>LANGUAGEWORK12</t>
  </si>
  <si>
    <t>Lingua/e parlata/e al lavoro: altra/e lingua/e</t>
  </si>
  <si>
    <t>LANGUAGEWORK2</t>
  </si>
  <si>
    <t>Lingua parlata al lavoro: tedesco standard</t>
  </si>
  <si>
    <t>LANGUAGEWORK3</t>
  </si>
  <si>
    <t>Lingua parlata al lavoro: francese</t>
  </si>
  <si>
    <t>LANGUAGEWORK4</t>
  </si>
  <si>
    <t>Lingua parlata al lavoro: italiano (dialetto)</t>
  </si>
  <si>
    <t>LANGUAGEWORK5</t>
  </si>
  <si>
    <t>Lingua parlata al lavoro: italiano</t>
  </si>
  <si>
    <t>LANGUAGEWORK6</t>
  </si>
  <si>
    <t>Lingua parlata al lavoro: romancio</t>
  </si>
  <si>
    <t>LANGUAGEWORK7</t>
  </si>
  <si>
    <t>Lingua parlata al lavoro: serbo/croato</t>
  </si>
  <si>
    <t>LANGUAGEWORK8</t>
  </si>
  <si>
    <t>Lingua parlata al lavoro: albanese</t>
  </si>
  <si>
    <t>LANGUAGEWORK9</t>
  </si>
  <si>
    <t>Lingua parlata al lavoro: portoghese</t>
  </si>
  <si>
    <t>MAINLANGUAGEAGG1</t>
  </si>
  <si>
    <t>Lingua principale: tedesco</t>
  </si>
  <si>
    <t>MAINLANGUAGEAGG10</t>
  </si>
  <si>
    <t>Lingua principale: turco</t>
  </si>
  <si>
    <t>MAINLANGUAGEAGG11</t>
  </si>
  <si>
    <t>Lingua principale: tamilico</t>
  </si>
  <si>
    <t>MAINLANGUAGEAGG12</t>
  </si>
  <si>
    <t>Lingua principale: arabo</t>
  </si>
  <si>
    <t>MAINLANGUAGEAGG13</t>
  </si>
  <si>
    <t>Lingua principale: neerlandese</t>
  </si>
  <si>
    <t>MAINLANGUAGEAGG14</t>
  </si>
  <si>
    <t>Lingua principale: altra/e lingua/e</t>
  </si>
  <si>
    <t>MAINLANGUAGEAGG2</t>
  </si>
  <si>
    <t>Lingua principale: francese</t>
  </si>
  <si>
    <t>MAINLANGUAGEAGG3</t>
  </si>
  <si>
    <t>Lingua principale: italiano</t>
  </si>
  <si>
    <t>MAINLANGUAGEAGG4</t>
  </si>
  <si>
    <t>Lingua principale: romancio</t>
  </si>
  <si>
    <t>MAINLANGUAGEAGG5</t>
  </si>
  <si>
    <t>Lingua principale: serbo/croato</t>
  </si>
  <si>
    <t>MAINLANGUAGEAGG6</t>
  </si>
  <si>
    <t>Lingua principale: albanese</t>
  </si>
  <si>
    <t>MAINLANGUAGEAGG7</t>
  </si>
  <si>
    <t>Lingua principale: portoghese</t>
  </si>
  <si>
    <t>MAINLANGUAGEAGG8</t>
  </si>
  <si>
    <t>Lingua principale: spagnolo</t>
  </si>
  <si>
    <t>MAINLANGUAGEAGG9</t>
  </si>
  <si>
    <t>Lingua principale: inglese</t>
  </si>
  <si>
    <t>MAINLANGUAGEI</t>
  </si>
  <si>
    <t>Prima lingua principale</t>
  </si>
  <si>
    <t>Variabile elaborata nell'ambito della preparazione dei dati statistici della RS, classificazione secondo la nomenclatura delle lingue</t>
  </si>
  <si>
    <t>MAINLANGUAGEII</t>
  </si>
  <si>
    <t>Seconda lingua principale</t>
  </si>
  <si>
    <t>MAINLANGUAGEIII</t>
  </si>
  <si>
    <t>Terza lingua principale</t>
  </si>
  <si>
    <t>MULTILINGUAL</t>
  </si>
  <si>
    <t>Plurilinguismo</t>
  </si>
  <si>
    <t>Variabile tratta dal dal questionario della RS, elaborata nell'ambito della preparazione dei dati statistici della RS</t>
  </si>
  <si>
    <t>CITIZBIRTHANDTODAY</t>
  </si>
  <si>
    <t>Cittadinanza alla nascita e attuale</t>
  </si>
  <si>
    <t>Variabile tratta dalla variabile TYPEOFCITIZACQ_DI, i valori mancanti o inconsistenti vengono inseriti</t>
  </si>
  <si>
    <t>CTRYOFBIRTHOFFATHER</t>
  </si>
  <si>
    <t>Stato natale del padre</t>
  </si>
  <si>
    <t>CTRYOFBIRTHOFMOTHER</t>
  </si>
  <si>
    <t>Stato natale della madre</t>
  </si>
  <si>
    <t>CTRYOFBIRTHOFPARENTS</t>
  </si>
  <si>
    <t>Stato natale dei genitori</t>
  </si>
  <si>
    <t>-7</t>
  </si>
  <si>
    <t>SECCITIZENSHIP</t>
  </si>
  <si>
    <t>Nazionalità supplementare: sì/no</t>
  </si>
  <si>
    <t>CTRYOFSECCITIZ</t>
  </si>
  <si>
    <t>Nazionalità supplementare: stato</t>
  </si>
  <si>
    <t>-6, -8, -9</t>
  </si>
  <si>
    <t>CHBORN_EVER_ABROAD</t>
  </si>
  <si>
    <t>Nato/a in Svizzera e vissuto/a almeno un anno all'estero?</t>
  </si>
  <si>
    <t>MIGRATIONSTATUS</t>
  </si>
  <si>
    <t>Statuto migratorio</t>
  </si>
  <si>
    <t>Variabile elaborata sia sulla base del questionario RS sia di STATPOP, i valori mancanti o inconsistenti vengono inseriti</t>
  </si>
  <si>
    <t>MIGRATIONSTATUSAGG</t>
  </si>
  <si>
    <t>Statuto migratorio (aggregato)</t>
  </si>
  <si>
    <t>Variabile elaborata nell'ambito della preparazione dei dati statistici della RS e derivante dalla variabile MIGRATIONSTATUS</t>
  </si>
  <si>
    <t>TYPEOFCITIZACQ_DI</t>
  </si>
  <si>
    <t>Tipo di acquisizione della nazionalità svizzera</t>
  </si>
  <si>
    <t>CHARRIVALYEAR</t>
  </si>
  <si>
    <t>Anno di arrivo in Svizzera</t>
  </si>
  <si>
    <t>Variabile tratta da STATPOP. Osservazione: poiché le persone compilano male la caratteristica YEAROFARRIVAL della RS, a tutte le persone è stato attribuito il codice -9. Il set di dati è completato con la variabile CHARRIVALYEAR tratta da STATPOP. Questa caratteristica proviene dal Sistema d’informazione centrale sulla migrazione (SIMIC). Non vengono più fornite indicazioni per le persone nate in Svizzera ma che hanno vissuto ininterrottamente almeno un anno all'estero.</t>
  </si>
  <si>
    <t>YEAROFCITIZACQ_SWISS</t>
  </si>
  <si>
    <t>Anno di acquisizione della cittadinanza svizzera</t>
  </si>
  <si>
    <t>COMMUTERTOWORK</t>
  </si>
  <si>
    <t>La persona fa il/la pendolare per andare al lavoro</t>
  </si>
  <si>
    <t>COMMUTERTOWORK_DETAIL</t>
  </si>
  <si>
    <t>La persona fa il/la pendolare per andare al lavoro (dettagliato)</t>
  </si>
  <si>
    <t>-7, -8</t>
  </si>
  <si>
    <t>DEPFORWORK</t>
  </si>
  <si>
    <t>Indirizzo di partenza (lavoro)</t>
  </si>
  <si>
    <t>DEPFORWORKCANTON</t>
  </si>
  <si>
    <t>Luogo di partenza (lavoro): cantone</t>
  </si>
  <si>
    <t>La variabile DEPFORWORKMUN funge da base, classificazione secondo l'elenco ufficiale dei Comuni della Svizzera</t>
  </si>
  <si>
    <t>DEPFORWORKCTRY</t>
  </si>
  <si>
    <t>Luogo di partenza (lavoro): paese</t>
  </si>
  <si>
    <t>DEPFORWORKDISTRICT</t>
  </si>
  <si>
    <t>Luogo di partenza (lavoro): distretto</t>
  </si>
  <si>
    <t>DEPFORWORKGLOC1</t>
  </si>
  <si>
    <t>Luogo di partenza (lavoro): codice locale 1</t>
  </si>
  <si>
    <t>DEPFORWORKGLOC2</t>
  </si>
  <si>
    <t>Luogo di partenza (lavoro): codice locale 2</t>
  </si>
  <si>
    <t>DEPFORWORKGLOC3</t>
  </si>
  <si>
    <t>Luogo di partenza (lavoro): codice locale 3</t>
  </si>
  <si>
    <t>DEPFORWORKGLOC4</t>
  </si>
  <si>
    <t>Luogo di partenza (lavoro): codice locale 4</t>
  </si>
  <si>
    <t>DEPFORWORKHISTMUN</t>
  </si>
  <si>
    <t>Luogo di partenza (lavoro): comune (stor.)</t>
  </si>
  <si>
    <t>DEPFORWORKMUN</t>
  </si>
  <si>
    <t>Luogo di partenza (lavoro): comune</t>
  </si>
  <si>
    <t>DEPFORWORKQUARTER</t>
  </si>
  <si>
    <t>Luogo di partenza (lavoro): quartiere</t>
  </si>
  <si>
    <t>FREQPERWEEK_TOWORK</t>
  </si>
  <si>
    <t>Numero di tragitti percorsi alla settimana (lavoro)</t>
  </si>
  <si>
    <t>FREQTOWORKCAT</t>
  </si>
  <si>
    <t>Numero di tragitti percorsi alla settimana (lavoro) - aggregato</t>
  </si>
  <si>
    <t>MAINMODETRANSPWORK</t>
  </si>
  <si>
    <t>Mezzo di trasporto principale (lavoro)</t>
  </si>
  <si>
    <t>MAINMODETRANSPWORKAGG</t>
  </si>
  <si>
    <t>Mezzo di trasporto principale - lavoro (aggregato)</t>
  </si>
  <si>
    <t>STARTWORK</t>
  </si>
  <si>
    <t>Luogo dell'entrata in servizio</t>
  </si>
  <si>
    <t>STARTWORK_CANTON</t>
  </si>
  <si>
    <t>Comune - inizio del lavoro: cantone</t>
  </si>
  <si>
    <t>La variabile STARTWORK_MUN funge da base, classificazione secondo l'elenco ufficiale dei Comuni della Svizzera</t>
  </si>
  <si>
    <t>STARTWORK_CTRY</t>
  </si>
  <si>
    <t>Comune - inizio del lavoro: paese</t>
  </si>
  <si>
    <t>STARTWORK_DISTRICT</t>
  </si>
  <si>
    <t>Comune - inizio del lavoro: distretto</t>
  </si>
  <si>
    <t>STARTWORK_GLOC1</t>
  </si>
  <si>
    <t>Comune - inizio del lavoro: Codice locale 1</t>
  </si>
  <si>
    <t>STARTWORK_GLOC2</t>
  </si>
  <si>
    <t>Comune - inizio del lavoro: Codice locale 2</t>
  </si>
  <si>
    <t>STARTWORK_GLOC3</t>
  </si>
  <si>
    <t>Comune - inizio del lavoro: Codice locale 3</t>
  </si>
  <si>
    <t>STARTWORK_GLOC4</t>
  </si>
  <si>
    <t>Comune - inizio del lavoro: Codice locale 4</t>
  </si>
  <si>
    <t>STARTWORK_HISTMUN</t>
  </si>
  <si>
    <t>Inizio del lavoro: comune (stor.)</t>
  </si>
  <si>
    <t>STARTWORK_MUN</t>
  </si>
  <si>
    <t>Inizio del lavoro: comune</t>
  </si>
  <si>
    <t>STARTWORK_QUARTER</t>
  </si>
  <si>
    <t>Comune - inizio del lavoro: quartiere</t>
  </si>
  <si>
    <t>TIMETOWORK</t>
  </si>
  <si>
    <t>Durata (tragitto casa - lavoro)</t>
  </si>
  <si>
    <t>TIMETOWORKCAT</t>
  </si>
  <si>
    <t>Durata (tragitto casa - lavoro) - aggregato</t>
  </si>
  <si>
    <t>TRANSPORTTOWORK1</t>
  </si>
  <si>
    <t>Mezzo di trasporto (lavoro): a piedi</t>
  </si>
  <si>
    <t>TRANSPORTTOWORK10</t>
  </si>
  <si>
    <t>Mezzo di trasporto (lavoro): altro</t>
  </si>
  <si>
    <t>TRANSPORTTOWORK11</t>
  </si>
  <si>
    <t>Mezzo di trasporto (lavoro): bicicletta</t>
  </si>
  <si>
    <t>TRANSPORTTOWORK12</t>
  </si>
  <si>
    <t>Mezzo di trasporto (lavoro): bicicletta elettrica</t>
  </si>
  <si>
    <t>TRANSPORTTOWORK2</t>
  </si>
  <si>
    <t>Mezzo di trasporto (lavoro): monopattino, skateboard, pattini a rotelle ecc.</t>
  </si>
  <si>
    <t>TRANSPORTTOWORK4</t>
  </si>
  <si>
    <t>Mezzo di trasporto (lavoro): motorino, ciclomotore, motocicletta, scooter</t>
  </si>
  <si>
    <t>TRANSPORTTOWORK5</t>
  </si>
  <si>
    <t>Mezzo di trasporto (lavoro): automobile</t>
  </si>
  <si>
    <t>TRANSPORTTOWORK6</t>
  </si>
  <si>
    <t>Mezzo di trasporto (lavoro): bus dell'azienda</t>
  </si>
  <si>
    <t>TRANSPORTTOWORK7</t>
  </si>
  <si>
    <t>Mezzo di trasporto (lavoro): treno</t>
  </si>
  <si>
    <t>TRANSPORTTOWORK8</t>
  </si>
  <si>
    <t>Mezzo di trasporto (lavoro): tram, metro</t>
  </si>
  <si>
    <t>TRANSPORTTOWORK9</t>
  </si>
  <si>
    <t>Mezzo di trasporto (lavoro): bus</t>
  </si>
  <si>
    <t>DISTTOWORK_AIR</t>
  </si>
  <si>
    <t>Distanza al lavoro in chilometri (in linea d'aria)</t>
  </si>
  <si>
    <t>Variabile elaborata nell'ambito della preparazione dei dati statistici della RS</t>
  </si>
  <si>
    <t>DISTTOWORK_ROUT</t>
  </si>
  <si>
    <t>Distanza al lavoro in chilometri (strada)</t>
  </si>
  <si>
    <t>Definizione della variabile da parte della Sezione GEO dell'UST</t>
  </si>
  <si>
    <t>COMMUTERTOSCHOOL</t>
  </si>
  <si>
    <t>La persona fa il/la pendolare per andare a scuola</t>
  </si>
  <si>
    <t>COMMUTERTOSCHOOL_DETAIL</t>
  </si>
  <si>
    <t>La persona fa il/la pendolare per andare a scuola (dettagliato)</t>
  </si>
  <si>
    <t>DEPFORSCHOOL</t>
  </si>
  <si>
    <t>Indirizzo di partenza (scuola)</t>
  </si>
  <si>
    <t>Variabile elaborata nell'ambito della preparazione dei dati statistici della RS, tratta dal questionario della RS</t>
  </si>
  <si>
    <t>DEPFORSCHOOLCANTON</t>
  </si>
  <si>
    <t>Luogo di partenza (scuola): cantone</t>
  </si>
  <si>
    <t>La variabile DEPFORSCHOOLMUN funge da base, classificazione secondo l'elenco ufficiale dei Comuni della Svizzera</t>
  </si>
  <si>
    <t>DEPFORSCHOOLCTRY</t>
  </si>
  <si>
    <t>Luogo di partenza (scuola): paese</t>
  </si>
  <si>
    <t>DEPFORSCHOOLDISTRICT</t>
  </si>
  <si>
    <t>Luogo di partenza (scuola): distretto</t>
  </si>
  <si>
    <t>DEPFORSCHOOLGLOC1</t>
  </si>
  <si>
    <t>Luogo di partenza (scuola): codice locale 1</t>
  </si>
  <si>
    <t>DEPFORSCHOOLGLOC2</t>
  </si>
  <si>
    <t>Luogo di partenza (scuola): codice locale 2</t>
  </si>
  <si>
    <t>DEPFORSCHOOLGLOC3</t>
  </si>
  <si>
    <t>Luogo di partenza (scuola): codice locale 3</t>
  </si>
  <si>
    <t>DEPFORSCHOOLGLOC4</t>
  </si>
  <si>
    <t>Luogo di partenza (scuola): codice locale 4</t>
  </si>
  <si>
    <t>DEPFORSCHOOLHISTMUN</t>
  </si>
  <si>
    <t>Luogo di partenza (scuola): comune (stor.)</t>
  </si>
  <si>
    <t>DEPFORSCHOOLMUN</t>
  </si>
  <si>
    <t>Luogo di partenza (scuola): comune</t>
  </si>
  <si>
    <t>DEPFORSCHOOLQUARTER</t>
  </si>
  <si>
    <t>Luogo di partenza (scuola): quartiere</t>
  </si>
  <si>
    <t>FREQPERWEEK_TOSCHOOL</t>
  </si>
  <si>
    <t>Numero di tragitti percorsi alla settimana (scuola)</t>
  </si>
  <si>
    <t>FREQTOSCHOOLCAT</t>
  </si>
  <si>
    <t>Numero di tragitti percorsi alla settimana (scuola) - aggregato</t>
  </si>
  <si>
    <t>Variabile elaborata nell'ambito della preparazione dei dati statistici della RS, tratta dal questionario RS</t>
  </si>
  <si>
    <t>MAINMODETRANSPSCHOOL</t>
  </si>
  <si>
    <t>Mezzo di trasporto principale (scuola)</t>
  </si>
  <si>
    <t>MAINMODETRANSPSCHOOLAGG</t>
  </si>
  <si>
    <t>Mezzo di trasporto principale - scuola (aggregato)</t>
  </si>
  <si>
    <t>TIMETOSCHOOL</t>
  </si>
  <si>
    <t>Durata (tragitto casa - scuola)</t>
  </si>
  <si>
    <t>TIMETOSCHOOLCAT</t>
  </si>
  <si>
    <t>Durata (tragitto casa - scuola) - aggregato</t>
  </si>
  <si>
    <t>Variablie elaborata nell'ambito della preparazione dei dati statistici della RS, tratta dal questionario della RS</t>
  </si>
  <si>
    <t>TRANSPORTTOSCHOOL1</t>
  </si>
  <si>
    <t>Mezzo di trasporto (scuola): a piedi</t>
  </si>
  <si>
    <t>TRANSPORTTOSCHOOL10</t>
  </si>
  <si>
    <t>Mezzo di trasporto (scuola): altro</t>
  </si>
  <si>
    <t>TRANSPORTTOSCHOOL11</t>
  </si>
  <si>
    <t>Mezzo di trasporto (scuola): bicicletta</t>
  </si>
  <si>
    <t>TRANSPORTTOSCHOOL12</t>
  </si>
  <si>
    <t>Mezzo di trasporto (scuola): bicicletta elettrica</t>
  </si>
  <si>
    <t>TRANSPORTTOSCHOOL2</t>
  </si>
  <si>
    <t>Mezzo di trasporto (scuola): monopattino, skateboard, pattini a rotelle ecc.</t>
  </si>
  <si>
    <t>TRANSPORTTOSCHOOL4</t>
  </si>
  <si>
    <t>Mezzo di trasporto (scuola): motorino, ciclomotore, motocicletta, scooter</t>
  </si>
  <si>
    <t>TRANSPORTTOSCHOOL5</t>
  </si>
  <si>
    <t>Mezzo di trasporto (scuola): automobile</t>
  </si>
  <si>
    <t>TRANSPORTTOSCHOOL6</t>
  </si>
  <si>
    <t>Mezzo di trasporto (scuola): scuolabus</t>
  </si>
  <si>
    <t>TRANSPORTTOSCHOOL7</t>
  </si>
  <si>
    <t>Mezzo di trasporto (scuola): treno</t>
  </si>
  <si>
    <t>TRANSPORTTOSCHOOL8</t>
  </si>
  <si>
    <t>Mezzo di trasporto (scuola): tram, metro</t>
  </si>
  <si>
    <t>TRANSPORTTOSCHOOL9</t>
  </si>
  <si>
    <t>Mezzo di trasporto (scuola): bus</t>
  </si>
  <si>
    <t>DISTTOSCHOOL_AIR</t>
  </si>
  <si>
    <t>Distanza alla scuola in chilometri (in linea d'aria)</t>
  </si>
  <si>
    <t>DISTTOSCHOOL_ROUT</t>
  </si>
  <si>
    <t>Distanza alla scuola in chilometri (strada)</t>
  </si>
  <si>
    <t>COMPANY_CANTON</t>
  </si>
  <si>
    <t>Luogo di lavoro: cantone</t>
  </si>
  <si>
    <t>La variabile COMPANY_MUN, funge da base; classificazione secondo l'elenco ufficiale dei Comuni della Svizzera</t>
  </si>
  <si>
    <t>COMPANY_CTRY</t>
  </si>
  <si>
    <t>Datore di lavoro: paese</t>
  </si>
  <si>
    <t>COMPANY_DISTRICT</t>
  </si>
  <si>
    <t>Luogo di lavoro: distretto</t>
  </si>
  <si>
    <t>COMPANY_GLOC1</t>
  </si>
  <si>
    <t>Luogo di lavoro: codice locale 1</t>
  </si>
  <si>
    <t>COMPANY_GLOC2</t>
  </si>
  <si>
    <t>Luogo di lavoro: codice locale 2</t>
  </si>
  <si>
    <t>COMPANY_GLOC3</t>
  </si>
  <si>
    <t>Luogo di lavoro: codice locale 3</t>
  </si>
  <si>
    <t>COMPANY_GLOC4</t>
  </si>
  <si>
    <t>Luogo di lavoro: codice locale 4</t>
  </si>
  <si>
    <t>COMPANY_HISTMUN</t>
  </si>
  <si>
    <t>Luogo di lavoro: codice della comune storicizzato</t>
  </si>
  <si>
    <t>COMPANY_MUN</t>
  </si>
  <si>
    <t>Luogo di lavoro: comune</t>
  </si>
  <si>
    <t>COMPANY_QUARTER</t>
  </si>
  <si>
    <t>Luogo di lavoro: quartiere</t>
  </si>
  <si>
    <t>COMPANYENPLEGALFORM</t>
  </si>
  <si>
    <t>Forma giuridica dell'impresa</t>
  </si>
  <si>
    <t>COMPANYENPNOGA</t>
  </si>
  <si>
    <t>NOGA dell'impresa</t>
  </si>
  <si>
    <t>COMPANYENPSECTOR</t>
  </si>
  <si>
    <t>Attività economica dell'impresa</t>
  </si>
  <si>
    <t>COMPANYENPSIZE</t>
  </si>
  <si>
    <t>Dimensione dell'impresa (equivalenti a tempo pieno)</t>
  </si>
  <si>
    <t>COMPANYLOCUNNOGA</t>
  </si>
  <si>
    <t>NOGA dello stabilimento</t>
  </si>
  <si>
    <t>COMPANYLOCUNSECTOR</t>
  </si>
  <si>
    <t>Ramo economico dello stabilimento</t>
  </si>
  <si>
    <t>COMPANYLOCUNSIZE</t>
  </si>
  <si>
    <t>Dimensione dello stabilimento (equivalenti a tempo pieno)</t>
  </si>
  <si>
    <t>CURRACTIVITYSTATUSI</t>
  </si>
  <si>
    <t>Stato sul mercato del lavoro 1</t>
  </si>
  <si>
    <t>CURRACTIVITYSTATUSII</t>
  </si>
  <si>
    <t>Stato sul mercato del lavoro 2</t>
  </si>
  <si>
    <t>CURRACTIVITYSTATUSIII</t>
  </si>
  <si>
    <t>Stato sul mercato del lavoro 3</t>
  </si>
  <si>
    <t>CURRACTIVITY_FULL</t>
  </si>
  <si>
    <t>Persona con un’attività professionale a tempo pieno</t>
  </si>
  <si>
    <t>CURRACTIVITY_PART</t>
  </si>
  <si>
    <t>Persona con un’attività professionale a tempo parziale</t>
  </si>
  <si>
    <t>CURRACTIVITY_MULTI</t>
  </si>
  <si>
    <t>Persona con più attività professionali a tempo parziale</t>
  </si>
  <si>
    <t>CURRACTIVITY_DISOCC</t>
  </si>
  <si>
    <t>Persona alla ricerca di un posto di lavoro (iscritto/a o no alla disoccupazione)</t>
  </si>
  <si>
    <t>CURRACTIVITY_STUDENT</t>
  </si>
  <si>
    <t>In formazione (allievo/a, studente/essa, apprendista)</t>
  </si>
  <si>
    <t>CURRACTIVITY_HOME</t>
  </si>
  <si>
    <t>Casalingo/a</t>
  </si>
  <si>
    <t>CURRACTIVITY_DISAB</t>
  </si>
  <si>
    <t>Invalido/a o parzialmente invalido/a (per es. beneficiario/a AI)</t>
  </si>
  <si>
    <t>CURRACTIVITY_PENSION</t>
  </si>
  <si>
    <t>Pensionato/a o beneficiario/a di una pensione (AVS o altre)</t>
  </si>
  <si>
    <t>CURRACTIVITY_OTHER</t>
  </si>
  <si>
    <t>Altra situazione senza attività professionale</t>
  </si>
  <si>
    <t>CURROCCUPATIONISCO</t>
  </si>
  <si>
    <t>Professione esercitata (ISCO)</t>
  </si>
  <si>
    <t>Variabile elaborata nell'ambito della preparazione dei dati statistici della RS, classificazione secondo la Nomenclatura delle professioni</t>
  </si>
  <si>
    <t>CURROCCUPATIONISCO_CH</t>
  </si>
  <si>
    <t>Professione esercitata (CH ISCO 19)</t>
  </si>
  <si>
    <t>CURROCCUPATIONISCOAGG</t>
  </si>
  <si>
    <t>Professione esercitata (ISCO), aggregato</t>
  </si>
  <si>
    <t>LEARNOCCUPATIONISCO</t>
  </si>
  <si>
    <t>Professione appresa (ISCO)</t>
  </si>
  <si>
    <t>LEARNOCCUPATIONISCO_CH</t>
  </si>
  <si>
    <t>Professione appresa (CH ISCO 19)</t>
  </si>
  <si>
    <t>LEARNOCCUPATIONISCOAGG</t>
  </si>
  <si>
    <t>Professione appresa (ISCO), aggregato</t>
  </si>
  <si>
    <t>TIMEWORKEDPERWEEKSUM</t>
  </si>
  <si>
    <t>Numero medio di ore settimanali</t>
  </si>
  <si>
    <t>PROTECTEDWORKPLACE</t>
  </si>
  <si>
    <t>Atelier protetto</t>
  </si>
  <si>
    <t>SOCIOPROFGROUP</t>
  </si>
  <si>
    <t>Categoria socio-professionale</t>
  </si>
  <si>
    <t>Variabile elaborata nell'ambito della preparazione dei dati statistici della RS, tratta dal questionario della RS.</t>
  </si>
  <si>
    <t>STATUSINEMPL_DETAIL</t>
  </si>
  <si>
    <t>Posizione professionale dettagliato</t>
  </si>
  <si>
    <t>STATUSINEMPL_LEGAL</t>
  </si>
  <si>
    <t>Posizione professionale (giuridico)</t>
  </si>
  <si>
    <t>STATUSINEMPL_SOCIO</t>
  </si>
  <si>
    <t>Posizione professionale (sociologico)</t>
  </si>
  <si>
    <t>WORKSTATUS_DETAIL</t>
  </si>
  <si>
    <t>Condizione professionale dettagliato</t>
  </si>
  <si>
    <t>WORKSTATUS_LEGAL</t>
  </si>
  <si>
    <t>Condizione professionale (giuridico)</t>
  </si>
  <si>
    <t>WORKSTATUS_SOCIO</t>
  </si>
  <si>
    <t>Condizione professionale (sociologico)</t>
  </si>
  <si>
    <t>RELIGIONI</t>
  </si>
  <si>
    <t>Comunità religiosa I</t>
  </si>
  <si>
    <t>Variabile elaborata nell'ambito della preparazione dei dati statisci della RS, tratta dal questionario della RS</t>
  </si>
  <si>
    <t>RELIGIONII</t>
  </si>
  <si>
    <t>Comunità religiosa II</t>
  </si>
  <si>
    <t>WEIGHT_HH</t>
  </si>
  <si>
    <t>HH_WEIGHT2024</t>
  </si>
  <si>
    <t>Ponderazione economia domestica 2024</t>
  </si>
  <si>
    <t>P_WEIGHT2024</t>
  </si>
  <si>
    <t>Ponderazione persona 2024</t>
  </si>
  <si>
    <t>HH</t>
  </si>
  <si>
    <t>HH_COUNTOFMALEMINOR</t>
  </si>
  <si>
    <t>Numero di uomini di 0-17 anni</t>
  </si>
  <si>
    <t>Variabile elaborata sulla base sia del questionario della RS sia di STATPOP</t>
  </si>
  <si>
    <t>HH_COUNTOFMALE1517</t>
  </si>
  <si>
    <t>Numero di uomini di 15-17 anni</t>
  </si>
  <si>
    <t>HH_COUNTOFMALE1864</t>
  </si>
  <si>
    <t>Numero di uomini di 18-64 anni</t>
  </si>
  <si>
    <t>HH_COUNTOFMALEU25</t>
  </si>
  <si>
    <t>Numero di uomini di 0-24 anni</t>
  </si>
  <si>
    <t>HH_COUNTOFMALE2564</t>
  </si>
  <si>
    <t>Numero di uomini di 25-64 anni</t>
  </si>
  <si>
    <t>HH_COUNTOFMALEO65</t>
  </si>
  <si>
    <t>Numero di uomini di 65-79 anni</t>
  </si>
  <si>
    <t>HH_COUNTOFMALEO80</t>
  </si>
  <si>
    <t>Numero di uomini di 80 anni e più</t>
  </si>
  <si>
    <t>HH_COUNTOFFEMALEMINOR</t>
  </si>
  <si>
    <t>Numero di donne di 0-17 anni</t>
  </si>
  <si>
    <t>HH_COUNTOFFEMALE1517</t>
  </si>
  <si>
    <t>Numero di donne di 15-17 anni</t>
  </si>
  <si>
    <t>HH_COUNTOFFEMALE1864</t>
  </si>
  <si>
    <t>Numero di donne di 18-64 anni</t>
  </si>
  <si>
    <t>HH_COUNTOFFEMALEU25</t>
  </si>
  <si>
    <t>Numero di donne di 0-24 anni</t>
  </si>
  <si>
    <t>HH_COUNTOFFEMALE2564</t>
  </si>
  <si>
    <t>Numero di donne di 25-64 anni</t>
  </si>
  <si>
    <t>HH_COUNTOFFEMALEO65</t>
  </si>
  <si>
    <t>Numero di donne di 65-79 anni</t>
  </si>
  <si>
    <t>HH_COUNTOFFEMALEO80</t>
  </si>
  <si>
    <t>Numero di donne di 80 anni e più</t>
  </si>
  <si>
    <t>HH_COUNTOFPERSON</t>
  </si>
  <si>
    <t>Numero di persone</t>
  </si>
  <si>
    <t>HH_COUNTOF00_04</t>
  </si>
  <si>
    <t>Numero di persone di 0-4 anni</t>
  </si>
  <si>
    <t>HH_COUNTOF05_15</t>
  </si>
  <si>
    <t>Numero di persone di 5-15 anni</t>
  </si>
  <si>
    <t>HH_COUNTOF16_19</t>
  </si>
  <si>
    <t>Numero di persone di 16-19 anni</t>
  </si>
  <si>
    <t>HH_COUNTOF20_24</t>
  </si>
  <si>
    <t>Numero di persone di 20-24 anni</t>
  </si>
  <si>
    <t>HH_COUNTOF25_44</t>
  </si>
  <si>
    <t>Numero di persone di 25-44 anni</t>
  </si>
  <si>
    <t>HH_COUNTOF45_64</t>
  </si>
  <si>
    <t>Numero di persone di 45-64 anni</t>
  </si>
  <si>
    <t>HH_COUNTOF65_79</t>
  </si>
  <si>
    <t>Numero di persone di 65-79 anni</t>
  </si>
  <si>
    <t>HH_COUNTOF80</t>
  </si>
  <si>
    <t>Numero di persone di 80 anni e più</t>
  </si>
  <si>
    <t>HH_FAMU25_CHILDREN</t>
  </si>
  <si>
    <t>Economie domestiche monofamiliari secondo il numero di figli di meno di 25 anni</t>
  </si>
  <si>
    <t>HH_FAMU18_CHILDREN</t>
  </si>
  <si>
    <t>Economie domestiche monofamiliari secondo il numero di figli di meno di 18 anni</t>
  </si>
  <si>
    <t>HH_TYPE</t>
  </si>
  <si>
    <t>Tipologia delle economie domestiche (limite di età dei figli 25 anni)</t>
  </si>
  <si>
    <t>HH_TYPE_AGG</t>
  </si>
  <si>
    <t>Tipologia di economia domestica aggregata</t>
  </si>
  <si>
    <t>HH_18_TYPE</t>
  </si>
  <si>
    <t>Tipologia delle economie domestiche (limite di età dei figli 18 anni)</t>
  </si>
  <si>
    <t>HH_ZP_POS_IN_HH</t>
  </si>
  <si>
    <t>Posizione nell'economia domestica della persona target</t>
  </si>
  <si>
    <t>HHBYPLACEBIRTHPERM</t>
  </si>
  <si>
    <t>Economie domestiche secondo il luogo di nascita (popolazione residente permanente al domicilio principale)</t>
  </si>
  <si>
    <t>HH_HHBYAGE18</t>
  </si>
  <si>
    <t>Economie domestiche per classi di età minore/maggiore</t>
  </si>
  <si>
    <t>HH_HHBYAGE25</t>
  </si>
  <si>
    <t>Economie domestiche per classi di età 0-24 anni/25 anni e più</t>
  </si>
  <si>
    <t>HH_NATAGG_GROUPS</t>
  </si>
  <si>
    <t>Composizione dei membri dell'economia domestica secondo la nazionalità</t>
  </si>
  <si>
    <t>HH_NATCAT_GROUPS</t>
  </si>
  <si>
    <t>Composizione dei membri dell'economia domestica secondo la categoria di stranieri</t>
  </si>
  <si>
    <t>HH_HEDUAGGI_OLD_30</t>
  </si>
  <si>
    <t>Composizione dei membri dell'economia domestica di 30 anni o più secondo il grado di formazione più elevato</t>
  </si>
  <si>
    <t>HH_HEDUAGGI_OLD_25</t>
  </si>
  <si>
    <t>Composizione dei membri dell'economia domestica di 25 anni o più secondo il grado di formazione più elevato</t>
  </si>
  <si>
    <t>HH_HEDUAGGI_COUPLES</t>
  </si>
  <si>
    <t>Composizione della coppia che costituisce un'economia domestica secondo il grado di formazione più elevato</t>
  </si>
  <si>
    <t>GKATS</t>
  </si>
  <si>
    <t>Categoria di edificio SEA</t>
  </si>
  <si>
    <t>Variabile tratta dalla SEA</t>
  </si>
  <si>
    <t>GBAUPS</t>
  </si>
  <si>
    <t>Epoca di costruzione SEA</t>
  </si>
  <si>
    <t>GASTWS</t>
  </si>
  <si>
    <t>Numero di piani SEA</t>
  </si>
  <si>
    <t>GAZWOT</t>
  </si>
  <si>
    <t>Numero di abitazioni SEA</t>
  </si>
  <si>
    <t>NUMBEROFROOMS</t>
  </si>
  <si>
    <t>Numero di stanze</t>
  </si>
  <si>
    <t>TYPEOFOWNERSHIP</t>
  </si>
  <si>
    <t>Tipo di occupante</t>
  </si>
  <si>
    <t>RENTNET</t>
  </si>
  <si>
    <t>Affitto netto</t>
  </si>
  <si>
    <t>WAREAS</t>
  </si>
  <si>
    <t>Superficie dell'abitazione</t>
  </si>
  <si>
    <t>GAREAS</t>
  </si>
  <si>
    <t>Superficie dell'edificio</t>
  </si>
  <si>
    <t>YEAROFMOVINGIN</t>
  </si>
  <si>
    <t>Anno del contratto di locazione</t>
  </si>
  <si>
    <t>GWAERZH1S</t>
  </si>
  <si>
    <t>Generatore di calore per il riscaldamento</t>
  </si>
  <si>
    <t>GENH1S</t>
  </si>
  <si>
    <t>Fonte di energia / di calore per il riscaldamento</t>
  </si>
  <si>
    <t>GWAERZW1S</t>
  </si>
  <si>
    <t>Generatore di calore per l'acqua calda</t>
  </si>
  <si>
    <t>GENW1S</t>
  </si>
  <si>
    <t>Fonte d'energia / di calore per l'acqua calda</t>
  </si>
  <si>
    <t>HH_MAINLANG_SAME</t>
  </si>
  <si>
    <t>Economia domestica in cui tutte le persone hanno almeno una lingua principale in comune</t>
  </si>
  <si>
    <t>HH_MAINLANG_NAT</t>
  </si>
  <si>
    <t>Economia domestica in cui tutte le persone hanno almeno una lingua nazionale quale lingua principale</t>
  </si>
  <si>
    <t>HH_CURRACTSTI_GROUPS</t>
  </si>
  <si>
    <t>Composizione dei membri dell'economia domestica secondo la situazione attuale sul mercato del lavoro 1</t>
  </si>
  <si>
    <t>HHM</t>
  </si>
  <si>
    <t>HH_POS_IN_HH</t>
  </si>
  <si>
    <t>Posizione nell'economia domestica</t>
  </si>
  <si>
    <t>HH_PERSONNUMBER</t>
  </si>
  <si>
    <t>Numero di persona nell'economia domestica</t>
  </si>
  <si>
    <t>HH_AGE</t>
  </si>
  <si>
    <t>HH_BIRTH_CANTON</t>
  </si>
  <si>
    <t>-3, -8, -9</t>
  </si>
  <si>
    <t>La variabile HH_BIRTH_MUN funge da base, classificazione secondo l'elenco ufficiale dei Comuni della Svizzera</t>
  </si>
  <si>
    <t>HH_BIRTH_CTRY</t>
  </si>
  <si>
    <t>La variabile HH_BIRTH_MUN funge da base, classificazione secondo la nomeclatura Stati e territori</t>
  </si>
  <si>
    <t>HH_BIRTH_DISTRICT</t>
  </si>
  <si>
    <t>HH_BIRTH_HISTMUN</t>
  </si>
  <si>
    <t>HH_BIRTH_MUN</t>
  </si>
  <si>
    <t>HH_FAMILYREUNION</t>
  </si>
  <si>
    <t>HH_CANCELATIONREASON</t>
  </si>
  <si>
    <t>HH_CLASSOFMARITALSTATUS</t>
  </si>
  <si>
    <t>HH_DATEOFMARITALSTATUS</t>
  </si>
  <si>
    <t>Data dell'ultimo evento di stato civile</t>
  </si>
  <si>
    <t>HH_DATEOFSEPARATION</t>
  </si>
  <si>
    <t>HH_MARITALSTATUS</t>
  </si>
  <si>
    <t>HH_SEPARATION</t>
  </si>
  <si>
    <t>HH_YEAROFMARITALSTATUS</t>
  </si>
  <si>
    <t>HH_YEAROFSEPARATION</t>
  </si>
  <si>
    <t>HH_CHCOMESFROMCTRY</t>
  </si>
  <si>
    <t>HH_CHCOMESFROMCTRYAGG</t>
  </si>
  <si>
    <t>Variabile elaborata nell'ambito della preparazione dei dati statistici della RS e derivante dalla variabile HH_CHCOMESFROMCTRY</t>
  </si>
  <si>
    <t>HH_COMESFROMCANTON</t>
  </si>
  <si>
    <t>Località di provenienza: cantone</t>
  </si>
  <si>
    <t>-3, -5, -8, -9</t>
  </si>
  <si>
    <t>La variabile HH_COMESFROMMUN funge da base, classificazione secondo l'elenco ufficiale dei Comuni della Svizzera</t>
  </si>
  <si>
    <t>HH_COMESFROMDISTRICT</t>
  </si>
  <si>
    <t>Località di provenienza: distretto</t>
  </si>
  <si>
    <t>HH_COMESFROMHISTMUN</t>
  </si>
  <si>
    <t>Comune di provenienza (ist.)</t>
  </si>
  <si>
    <t>HH_COMESFROMMUN</t>
  </si>
  <si>
    <t>Codice UST del comune di provenienza</t>
  </si>
  <si>
    <t>HH_MUNSTAYDURATION</t>
  </si>
  <si>
    <t>-5, -8, -9</t>
  </si>
  <si>
    <t>HH_MUNSTAYYEARS</t>
  </si>
  <si>
    <t>HH_NATIONALITYAGG</t>
  </si>
  <si>
    <t>-1, -6, -8, -9</t>
  </si>
  <si>
    <t>Variabile elaborata nell'ambito della preparazione dei dati statistici della RS e derivante dalla variabile HH_NATIONALITYID</t>
  </si>
  <si>
    <t>HH_NATIONALITYCAT</t>
  </si>
  <si>
    <t>HH_NATIONALITYCONTI</t>
  </si>
  <si>
    <t>-1, -8, -9</t>
  </si>
  <si>
    <t>HH_NATIONALITYSTATE</t>
  </si>
  <si>
    <t>HH_POPULATIONGROUP</t>
  </si>
  <si>
    <t>HH_REPORTINGHISTMUN</t>
  </si>
  <si>
    <t>HH_RES_CANTON</t>
  </si>
  <si>
    <t>La variabile HH_RES_MUN funge da base, classificazione secondo l'elenco ufficiale dei Comuni della Svizzera</t>
  </si>
  <si>
    <t>HH_RES_DISTRICT</t>
  </si>
  <si>
    <t>HH_RES_GLOC1</t>
  </si>
  <si>
    <t>HH_RES_GLOC2</t>
  </si>
  <si>
    <t>HH_RES_GLOC3</t>
  </si>
  <si>
    <t>HH_RES_GLOC4</t>
  </si>
  <si>
    <t>HH_RES_MUN</t>
  </si>
  <si>
    <t>HH_RES_QUARTER</t>
  </si>
  <si>
    <t>HH_MAINRESCATEGORY</t>
  </si>
  <si>
    <t>HH_RES_1YEARAGO</t>
  </si>
  <si>
    <t>-4, -8, -9</t>
  </si>
  <si>
    <t>HH_RES_2YEARAGO</t>
  </si>
  <si>
    <t>HH_RES_3YEARAGO</t>
  </si>
  <si>
    <t>HH_RES_4YEARAGO</t>
  </si>
  <si>
    <t>HH_RES_5YEARAGO</t>
  </si>
  <si>
    <t>HH_RES_CTRY1YEARAGO</t>
  </si>
  <si>
    <t>-4, -6, -8, -9</t>
  </si>
  <si>
    <t>HH_RES_CTRY2YEARAGO</t>
  </si>
  <si>
    <t>HH_RES_CTRY3YEARAGO</t>
  </si>
  <si>
    <t>HH_RES_CTRY4YEARAGO</t>
  </si>
  <si>
    <t>HH_RES_CTRY5YEARAGO</t>
  </si>
  <si>
    <t>HH_RES_HISTMUN1YEARAGO</t>
  </si>
  <si>
    <t>-3, -4, -8, -9</t>
  </si>
  <si>
    <t>HH_RES_HISTMUN2YEARAGO</t>
  </si>
  <si>
    <t>HH_RES_HISTMUN3YEARAGO</t>
  </si>
  <si>
    <t>HH_RES_HISTMUN4YEARAGO</t>
  </si>
  <si>
    <t>HH_RES_HISTMUN5YEARAGO</t>
  </si>
  <si>
    <t>HH_RES_MUN1YEARAGO</t>
  </si>
  <si>
    <t>HH_RES_MUN2YEARAGO</t>
  </si>
  <si>
    <t>HH_RES_MUN3YEARAGO</t>
  </si>
  <si>
    <t>HH_RES_MUN4YEARAGO</t>
  </si>
  <si>
    <t>HH_RES_MUN5YEARAGO</t>
  </si>
  <si>
    <t>HH_RESIDENTPERMIT</t>
  </si>
  <si>
    <t>-2, -8</t>
  </si>
  <si>
    <t>HH_SEX</t>
  </si>
  <si>
    <t>HH_TYPEOFARRIVAL</t>
  </si>
  <si>
    <t>HH_PLACEOFORIGINID1</t>
  </si>
  <si>
    <t>HH_PLACEOFORIGINID2</t>
  </si>
  <si>
    <t>HH_PLACEOFORIGINID3</t>
  </si>
  <si>
    <t>HH_PLACEOFORIGINID4</t>
  </si>
  <si>
    <t>HH_PLACEOFORIGINID5</t>
  </si>
  <si>
    <t>HH_HIGHESTCOMPLEDUAGGI</t>
  </si>
  <si>
    <t>Formazione più elevata conclusa (aggregato)</t>
  </si>
  <si>
    <t>HH_HIGHESTCOMPLEDUAGGII</t>
  </si>
  <si>
    <t>HH_HIGHESTCOMPLEDUAGGIII</t>
  </si>
  <si>
    <t>HH_MULTILINGUAL</t>
  </si>
  <si>
    <t>Variabile elaborata nell'ambito della preparazione dei dati statistici della RS, tratta dal questionario della RS, per le persone intervistate vengono inseriti i valori mancanti o inconsistenti</t>
  </si>
  <si>
    <t>HH_MAINLANGUAGEAGG1</t>
  </si>
  <si>
    <t>HH_MAINLANGUAGEAGG2</t>
  </si>
  <si>
    <t>HH_MAINLANGUAGEAGG3</t>
  </si>
  <si>
    <t>HH_MAINLANGUAGEAGG4</t>
  </si>
  <si>
    <t>HH_MAINLANGUAGEAGG5</t>
  </si>
  <si>
    <t>HH_MAINLANGUAGEAGG6</t>
  </si>
  <si>
    <t>HH_MAINLANGUAGEAGG7</t>
  </si>
  <si>
    <t>HH_MAINLANGUAGEAGG8</t>
  </si>
  <si>
    <t>HH_MAINLANGUAGEAGG9</t>
  </si>
  <si>
    <t>HH_MAINLANGUAGEAGG14</t>
  </si>
  <si>
    <t>HH_CURRACTIVITYSTATUSI</t>
  </si>
  <si>
    <t>Situazione attuale sul mercato del lavoro 1</t>
  </si>
  <si>
    <t>HH_CURRACTIVITYSTATUSII</t>
  </si>
  <si>
    <t>Situazione attuale sul mercato del lavoro 2</t>
  </si>
  <si>
    <t>HH_CURRACTIVITYSTATUSIII</t>
  </si>
  <si>
    <t>Situazione attuale sul mercato del lavoro 3</t>
  </si>
  <si>
    <t>HH_TIMEWORKEDWEEKSUM</t>
  </si>
  <si>
    <t>Numero medio di ore settimanali persone occupate a tempo parziale</t>
  </si>
  <si>
    <t>HH_STATUSINEMPL_SOCIO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</si>
</sst>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
      <u/>
      <sz val="11"/>
      <color indexed="12"/>
      <name val="Arial"/>
    </font>
    <font>
      <u/>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21" fillId="33" borderId="0" xfId="0" applyFont="1" applyFill="1" applyAlignment="1">
      <alignment vertical="top"/>
    </xf>
    <xf numFmtId="0" fontId="20" fillId="0" borderId="0" xfId="0" applyFont="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A1CDA-CD43-4397-B72E-044339BE9D5A}">
  <dimension ref="A1:A9"/>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sheetData>
  <hyperlinks>
    <hyperlink ref="A4" location="SURVEY_RELEVANT_CHARACTERS!A1" display="SURVEY_RELEVANT_CHARACTERS!A1" xr:uid="{06011D93-5C98-4F1F-ACA3-EE136972DD5A}"/>
    <hyperlink ref="A5" location="WEIGHT_ZP!A1" display="WEIGHT_ZP!A1" xr:uid="{9654CE1F-BEFC-4045-84E2-71E139B95165}"/>
    <hyperlink ref="A6" location="ZP!A1" display="ZP!A1" xr:uid="{32F6B6B8-784C-4209-9318-50D41A666BA7}"/>
    <hyperlink ref="A7" location="WEIGHT_HH!A1" display="WEIGHT_HH!A1" xr:uid="{DB81002B-547B-451D-A1B2-1C33841D8B20}"/>
    <hyperlink ref="A8" location="HH!A1" display="HH!A1" xr:uid="{E72C5096-97F8-4AD9-8FBD-2CBD98FBA094}"/>
    <hyperlink ref="A9" location="HHM!A1" display="HHM!A1" xr:uid="{DEA4BC5D-79D0-45F6-A34D-9866CE36A82A}"/>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572B-0F90-4BF5-BE36-70BEB057128D}">
  <dimension ref="A1:G25"/>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9</v>
      </c>
      <c r="B1" s="2" t="s">
        <v>3</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HYPERLINK("[CODES_syn_se2024_it.xml]S!A1","Special Codes")</f>
        <v>Special Codes</v>
      </c>
      <c r="G3" s="1" t="s">
        <v>15</v>
      </c>
    </row>
    <row r="4" spans="1:7" x14ac:dyDescent="0.2">
      <c r="A4" t="s">
        <v>16</v>
      </c>
      <c r="B4" t="s">
        <v>17</v>
      </c>
      <c r="C4" t="s">
        <v>18</v>
      </c>
      <c r="D4" t="s">
        <v>19</v>
      </c>
      <c r="E4" t="s">
        <v>1</v>
      </c>
      <c r="F4" t="s">
        <v>1</v>
      </c>
      <c r="G4" t="s">
        <v>20</v>
      </c>
    </row>
    <row r="5" spans="1:7" x14ac:dyDescent="0.2">
      <c r="A5" t="s">
        <v>21</v>
      </c>
      <c r="B5" t="s">
        <v>22</v>
      </c>
      <c r="C5" t="s">
        <v>18</v>
      </c>
      <c r="D5" t="s">
        <v>19</v>
      </c>
      <c r="E5" t="s">
        <v>1</v>
      </c>
      <c r="F5" t="s">
        <v>1</v>
      </c>
      <c r="G5" t="s">
        <v>20</v>
      </c>
    </row>
    <row r="6" spans="1:7" x14ac:dyDescent="0.2">
      <c r="A6" t="s">
        <v>23</v>
      </c>
      <c r="B6" t="s">
        <v>24</v>
      </c>
      <c r="C6" t="s">
        <v>18</v>
      </c>
      <c r="D6" t="s">
        <v>25</v>
      </c>
      <c r="E6" t="s">
        <v>1</v>
      </c>
      <c r="F6" t="s">
        <v>1</v>
      </c>
      <c r="G6" t="s">
        <v>20</v>
      </c>
    </row>
    <row r="7" spans="1:7" x14ac:dyDescent="0.2">
      <c r="A7" t="s">
        <v>26</v>
      </c>
      <c r="B7" t="s">
        <v>27</v>
      </c>
      <c r="C7" t="s">
        <v>18</v>
      </c>
      <c r="D7" t="s">
        <v>28</v>
      </c>
      <c r="E7" t="s">
        <v>1</v>
      </c>
      <c r="F7" t="s">
        <v>1</v>
      </c>
      <c r="G7" t="s">
        <v>20</v>
      </c>
    </row>
    <row r="8" spans="1:7" x14ac:dyDescent="0.2">
      <c r="A8" t="s">
        <v>29</v>
      </c>
      <c r="B8" t="s">
        <v>30</v>
      </c>
      <c r="C8" t="s">
        <v>18</v>
      </c>
      <c r="D8" t="s">
        <v>31</v>
      </c>
      <c r="E8" t="s">
        <v>1</v>
      </c>
      <c r="F8" t="s">
        <v>1</v>
      </c>
      <c r="G8" t="s">
        <v>20</v>
      </c>
    </row>
    <row r="9" spans="1:7" x14ac:dyDescent="0.2">
      <c r="A9" t="s">
        <v>32</v>
      </c>
      <c r="B9" t="s">
        <v>33</v>
      </c>
      <c r="C9" t="s">
        <v>18</v>
      </c>
      <c r="D9" t="s">
        <v>34</v>
      </c>
      <c r="E9" t="s">
        <v>1</v>
      </c>
      <c r="F9" t="s">
        <v>1</v>
      </c>
      <c r="G9" t="s">
        <v>20</v>
      </c>
    </row>
    <row r="10" spans="1:7" x14ac:dyDescent="0.2">
      <c r="A10" t="s">
        <v>35</v>
      </c>
      <c r="B10" t="s">
        <v>36</v>
      </c>
      <c r="C10" t="s">
        <v>18</v>
      </c>
      <c r="D10" t="s">
        <v>19</v>
      </c>
      <c r="E10" t="s">
        <v>1</v>
      </c>
      <c r="F10" t="s">
        <v>1</v>
      </c>
      <c r="G10" t="s">
        <v>20</v>
      </c>
    </row>
    <row r="11" spans="1:7" x14ac:dyDescent="0.2">
      <c r="A11" t="s">
        <v>37</v>
      </c>
      <c r="B11" t="s">
        <v>38</v>
      </c>
      <c r="C11" t="s">
        <v>18</v>
      </c>
      <c r="D11" t="s">
        <v>39</v>
      </c>
      <c r="E11" t="s">
        <v>1</v>
      </c>
      <c r="F11" t="s">
        <v>1</v>
      </c>
      <c r="G11" t="s">
        <v>20</v>
      </c>
    </row>
    <row r="12" spans="1:7" x14ac:dyDescent="0.2">
      <c r="A12" t="s">
        <v>40</v>
      </c>
      <c r="B12" t="s">
        <v>41</v>
      </c>
      <c r="C12" t="s">
        <v>18</v>
      </c>
      <c r="D12" t="s">
        <v>31</v>
      </c>
      <c r="E12" t="s">
        <v>1</v>
      </c>
      <c r="F12" t="s">
        <v>1</v>
      </c>
      <c r="G12" t="s">
        <v>20</v>
      </c>
    </row>
    <row r="13" spans="1:7" x14ac:dyDescent="0.2">
      <c r="A13" t="s">
        <v>42</v>
      </c>
      <c r="B13" t="s">
        <v>43</v>
      </c>
      <c r="C13" t="s">
        <v>18</v>
      </c>
      <c r="D13" t="s">
        <v>34</v>
      </c>
      <c r="E13" t="s">
        <v>1</v>
      </c>
      <c r="F13" t="s">
        <v>1</v>
      </c>
      <c r="G13" t="s">
        <v>20</v>
      </c>
    </row>
    <row r="14" spans="1:7" x14ac:dyDescent="0.2">
      <c r="A14" t="s">
        <v>44</v>
      </c>
      <c r="B14" t="s">
        <v>45</v>
      </c>
      <c r="C14" t="s">
        <v>18</v>
      </c>
      <c r="D14" t="s">
        <v>31</v>
      </c>
      <c r="E14" t="s">
        <v>1</v>
      </c>
      <c r="F14" t="s">
        <v>1</v>
      </c>
      <c r="G14" t="s">
        <v>20</v>
      </c>
    </row>
    <row r="15" spans="1:7" x14ac:dyDescent="0.2">
      <c r="A15" t="s">
        <v>46</v>
      </c>
      <c r="B15" t="s">
        <v>47</v>
      </c>
      <c r="C15" t="s">
        <v>18</v>
      </c>
      <c r="D15" t="s">
        <v>34</v>
      </c>
      <c r="E15" t="s">
        <v>1</v>
      </c>
      <c r="F15" t="s">
        <v>1</v>
      </c>
      <c r="G15" t="s">
        <v>20</v>
      </c>
    </row>
    <row r="16" spans="1:7" x14ac:dyDescent="0.2">
      <c r="A16" t="s">
        <v>48</v>
      </c>
      <c r="B16" t="s">
        <v>49</v>
      </c>
      <c r="C16" t="s">
        <v>18</v>
      </c>
      <c r="D16" t="s">
        <v>25</v>
      </c>
      <c r="E16" t="s">
        <v>1</v>
      </c>
      <c r="F16" t="s">
        <v>1</v>
      </c>
      <c r="G16" t="s">
        <v>20</v>
      </c>
    </row>
    <row r="17" spans="1:7" x14ac:dyDescent="0.2">
      <c r="A17" t="s">
        <v>50</v>
      </c>
      <c r="B17" t="s">
        <v>51</v>
      </c>
      <c r="C17" t="s">
        <v>18</v>
      </c>
      <c r="D17" t="s">
        <v>25</v>
      </c>
      <c r="E17" t="s">
        <v>1</v>
      </c>
      <c r="F17" t="s">
        <v>1</v>
      </c>
      <c r="G17" t="s">
        <v>20</v>
      </c>
    </row>
    <row r="18" spans="1:7" x14ac:dyDescent="0.2">
      <c r="A18" t="s">
        <v>52</v>
      </c>
      <c r="B18" t="s">
        <v>53</v>
      </c>
      <c r="C18" t="s">
        <v>18</v>
      </c>
      <c r="D18" t="s">
        <v>54</v>
      </c>
      <c r="E18" t="s">
        <v>1</v>
      </c>
      <c r="F18" t="s">
        <v>1</v>
      </c>
      <c r="G18" t="s">
        <v>20</v>
      </c>
    </row>
    <row r="19" spans="1:7" x14ac:dyDescent="0.2">
      <c r="A19" t="s">
        <v>55</v>
      </c>
      <c r="B19" t="s">
        <v>56</v>
      </c>
      <c r="C19" t="s">
        <v>18</v>
      </c>
      <c r="D19" t="s">
        <v>25</v>
      </c>
      <c r="E19" t="s">
        <v>1</v>
      </c>
      <c r="F19" t="s">
        <v>1</v>
      </c>
      <c r="G19" t="s">
        <v>20</v>
      </c>
    </row>
    <row r="20" spans="1:7" x14ac:dyDescent="0.2">
      <c r="A20" t="s">
        <v>57</v>
      </c>
      <c r="B20" t="s">
        <v>58</v>
      </c>
      <c r="C20" t="s">
        <v>18</v>
      </c>
      <c r="D20" t="s">
        <v>59</v>
      </c>
      <c r="E20" t="s">
        <v>1</v>
      </c>
      <c r="F20" t="s">
        <v>1</v>
      </c>
      <c r="G20" t="s">
        <v>20</v>
      </c>
    </row>
    <row r="21" spans="1:7" x14ac:dyDescent="0.2">
      <c r="A21" t="s">
        <v>60</v>
      </c>
      <c r="B21" t="s">
        <v>61</v>
      </c>
      <c r="C21" t="s">
        <v>18</v>
      </c>
      <c r="D21" t="s">
        <v>25</v>
      </c>
      <c r="E21" t="s">
        <v>1</v>
      </c>
      <c r="F21" t="s">
        <v>1</v>
      </c>
      <c r="G21" t="s">
        <v>20</v>
      </c>
    </row>
    <row r="22" spans="1:7" x14ac:dyDescent="0.2">
      <c r="A22" t="s">
        <v>62</v>
      </c>
      <c r="B22" t="s">
        <v>63</v>
      </c>
      <c r="C22" t="s">
        <v>64</v>
      </c>
      <c r="D22" t="s">
        <v>65</v>
      </c>
      <c r="E22" t="s">
        <v>1</v>
      </c>
      <c r="F22" t="s">
        <v>1</v>
      </c>
      <c r="G22" t="s">
        <v>66</v>
      </c>
    </row>
    <row r="23" spans="1:7" x14ac:dyDescent="0.2">
      <c r="A23" t="s">
        <v>67</v>
      </c>
      <c r="B23" t="s">
        <v>68</v>
      </c>
      <c r="C23" t="s">
        <v>69</v>
      </c>
      <c r="D23" t="s">
        <v>1</v>
      </c>
      <c r="E23" t="s">
        <v>1</v>
      </c>
      <c r="F23" t="s">
        <v>1</v>
      </c>
      <c r="G23" t="s">
        <v>66</v>
      </c>
    </row>
    <row r="24" spans="1:7" x14ac:dyDescent="0.2">
      <c r="A24" t="s">
        <v>70</v>
      </c>
      <c r="B24" t="s">
        <v>71</v>
      </c>
      <c r="C24" t="s">
        <v>18</v>
      </c>
      <c r="D24" t="s">
        <v>25</v>
      </c>
      <c r="E24" t="s">
        <v>1</v>
      </c>
      <c r="F24" t="s">
        <v>1</v>
      </c>
      <c r="G24" t="s">
        <v>20</v>
      </c>
    </row>
    <row r="25" spans="1:7" x14ac:dyDescent="0.2">
      <c r="A25" t="s">
        <v>72</v>
      </c>
      <c r="B25" t="s">
        <v>73</v>
      </c>
      <c r="C25" t="s">
        <v>18</v>
      </c>
      <c r="D25" t="s">
        <v>59</v>
      </c>
      <c r="E25" t="s">
        <v>1</v>
      </c>
      <c r="F25" t="s">
        <v>1</v>
      </c>
      <c r="G25" t="s">
        <v>66</v>
      </c>
    </row>
  </sheetData>
  <autoFilter ref="A3:G25" xr:uid="{B1EE15EF-4567-484D-B55C-F26192C7A835}"/>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D50D4-A2EE-41A6-814F-E526F299DBDD}">
  <dimension ref="A1:G4"/>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74</v>
      </c>
      <c r="B1" s="2" t="s">
        <v>4</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HYPERLINK("[CODES_syn_se2024_it.xml]S!A1","Special Codes")</f>
        <v>Special Codes</v>
      </c>
      <c r="G3" s="1" t="s">
        <v>15</v>
      </c>
    </row>
    <row r="4" spans="1:7" x14ac:dyDescent="0.2">
      <c r="A4" t="s">
        <v>75</v>
      </c>
      <c r="B4" t="s">
        <v>76</v>
      </c>
      <c r="C4" t="s">
        <v>77</v>
      </c>
      <c r="D4" t="s">
        <v>78</v>
      </c>
      <c r="E4" t="s">
        <v>1</v>
      </c>
      <c r="F4" t="s">
        <v>1</v>
      </c>
      <c r="G4" t="s">
        <v>20</v>
      </c>
    </row>
  </sheetData>
  <autoFilter ref="A3:G4" xr:uid="{AA1B8A23-7E74-4F22-BF3E-B9CEECB2491D}"/>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38841-26C1-44C9-B85C-62640FCAFC2C}">
  <dimension ref="A1:G282"/>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79</v>
      </c>
      <c r="B1" s="2" t="s">
        <v>5</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HYPERLINK("[CODES_syn_se2024_it.xml]S!A1","Special Codes")</f>
        <v>Special Codes</v>
      </c>
      <c r="G3" s="1" t="s">
        <v>15</v>
      </c>
    </row>
    <row r="4" spans="1:7" x14ac:dyDescent="0.2">
      <c r="A4" t="s">
        <v>80</v>
      </c>
      <c r="B4" t="s">
        <v>81</v>
      </c>
      <c r="C4" t="s">
        <v>64</v>
      </c>
      <c r="D4" t="s">
        <v>39</v>
      </c>
      <c r="E4" s="5" t="str">
        <f>HYPERLINK("[CODES_syn_se2024_it.xml]1!A1","1")</f>
        <v>1</v>
      </c>
      <c r="F4" t="s">
        <v>1</v>
      </c>
      <c r="G4" t="s">
        <v>82</v>
      </c>
    </row>
    <row r="5" spans="1:7" x14ac:dyDescent="0.2">
      <c r="A5" t="s">
        <v>83</v>
      </c>
      <c r="B5" t="s">
        <v>84</v>
      </c>
      <c r="C5" t="s">
        <v>64</v>
      </c>
      <c r="D5" t="s">
        <v>85</v>
      </c>
      <c r="E5" s="5" t="str">
        <f>HYPERLINK("[CODES_syn_se2024_it.xml]2!A1","2")</f>
        <v>2</v>
      </c>
      <c r="F5" t="s">
        <v>86</v>
      </c>
      <c r="G5" t="s">
        <v>87</v>
      </c>
    </row>
    <row r="6" spans="1:7" x14ac:dyDescent="0.2">
      <c r="A6" t="s">
        <v>88</v>
      </c>
      <c r="B6" t="s">
        <v>89</v>
      </c>
      <c r="C6" t="s">
        <v>64</v>
      </c>
      <c r="D6" t="s">
        <v>19</v>
      </c>
      <c r="E6" s="5" t="str">
        <f>HYPERLINK("[CODES_syn_se2024_it.xml]3!A1","3")</f>
        <v>3</v>
      </c>
      <c r="F6" t="s">
        <v>90</v>
      </c>
      <c r="G6" t="s">
        <v>91</v>
      </c>
    </row>
    <row r="7" spans="1:7" x14ac:dyDescent="0.2">
      <c r="A7" t="s">
        <v>92</v>
      </c>
      <c r="B7" t="s">
        <v>93</v>
      </c>
      <c r="C7" t="s">
        <v>64</v>
      </c>
      <c r="D7" t="s">
        <v>19</v>
      </c>
      <c r="E7" s="5" t="str">
        <f>HYPERLINK("[CODES_syn_se2024_it.xml]4!A1","4")</f>
        <v>4</v>
      </c>
      <c r="F7" t="s">
        <v>86</v>
      </c>
      <c r="G7" t="s">
        <v>87</v>
      </c>
    </row>
    <row r="8" spans="1:7" x14ac:dyDescent="0.2">
      <c r="A8" t="s">
        <v>94</v>
      </c>
      <c r="B8" t="s">
        <v>95</v>
      </c>
      <c r="C8" t="s">
        <v>64</v>
      </c>
      <c r="D8" t="s">
        <v>96</v>
      </c>
      <c r="E8" s="5" t="str">
        <f>HYPERLINK("[CODES_syn_se2024_it.xml]5!A1","5")</f>
        <v>5</v>
      </c>
      <c r="F8" t="s">
        <v>86</v>
      </c>
      <c r="G8" t="s">
        <v>87</v>
      </c>
    </row>
    <row r="9" spans="1:7" x14ac:dyDescent="0.2">
      <c r="A9" t="s">
        <v>97</v>
      </c>
      <c r="B9" t="s">
        <v>98</v>
      </c>
      <c r="C9" t="s">
        <v>64</v>
      </c>
      <c r="D9" t="s">
        <v>19</v>
      </c>
      <c r="E9" s="5" t="str">
        <f>HYPERLINK("[CODES_syn_se2024_it.xml]6!A1","6")</f>
        <v>6</v>
      </c>
      <c r="F9" t="s">
        <v>86</v>
      </c>
      <c r="G9" t="s">
        <v>82</v>
      </c>
    </row>
    <row r="10" spans="1:7" x14ac:dyDescent="0.2">
      <c r="A10" t="s">
        <v>99</v>
      </c>
      <c r="B10" t="s">
        <v>100</v>
      </c>
      <c r="C10" t="s">
        <v>64</v>
      </c>
      <c r="D10" t="s">
        <v>28</v>
      </c>
      <c r="E10" s="5" t="str">
        <f>HYPERLINK("[CODES_syn_se2024_it.xml]7!A1","7")</f>
        <v>7</v>
      </c>
      <c r="F10" t="s">
        <v>1</v>
      </c>
      <c r="G10" t="s">
        <v>82</v>
      </c>
    </row>
    <row r="11" spans="1:7" x14ac:dyDescent="0.2">
      <c r="A11" t="s">
        <v>101</v>
      </c>
      <c r="B11" t="s">
        <v>102</v>
      </c>
      <c r="C11" t="s">
        <v>64</v>
      </c>
      <c r="D11" t="s">
        <v>85</v>
      </c>
      <c r="E11" s="5" t="str">
        <f>HYPERLINK("[CODES_syn_se2024_it.xml]8!A1","8")</f>
        <v>8</v>
      </c>
      <c r="F11" t="s">
        <v>103</v>
      </c>
      <c r="G11" t="s">
        <v>82</v>
      </c>
    </row>
    <row r="12" spans="1:7" x14ac:dyDescent="0.2">
      <c r="A12" t="s">
        <v>104</v>
      </c>
      <c r="B12" t="s">
        <v>105</v>
      </c>
      <c r="C12" t="s">
        <v>64</v>
      </c>
      <c r="D12" t="s">
        <v>85</v>
      </c>
      <c r="E12" s="5" t="str">
        <f>HYPERLINK("[CODES_syn_se2024_it.xml]9!A1","9")</f>
        <v>9</v>
      </c>
      <c r="F12" t="s">
        <v>103</v>
      </c>
      <c r="G12" t="s">
        <v>82</v>
      </c>
    </row>
    <row r="13" spans="1:7" x14ac:dyDescent="0.2">
      <c r="A13" t="s">
        <v>106</v>
      </c>
      <c r="B13" t="s">
        <v>107</v>
      </c>
      <c r="C13" t="s">
        <v>64</v>
      </c>
      <c r="D13" t="s">
        <v>85</v>
      </c>
      <c r="E13" s="5" t="str">
        <f>HYPERLINK("[CODES_syn_se2024_it.xml]10!A1","10")</f>
        <v>10</v>
      </c>
      <c r="F13" t="s">
        <v>108</v>
      </c>
      <c r="G13" t="s">
        <v>82</v>
      </c>
    </row>
    <row r="14" spans="1:7" x14ac:dyDescent="0.2">
      <c r="A14" t="s">
        <v>109</v>
      </c>
      <c r="B14" t="s">
        <v>110</v>
      </c>
      <c r="C14" t="s">
        <v>111</v>
      </c>
      <c r="D14" t="s">
        <v>1</v>
      </c>
      <c r="E14" t="s">
        <v>1</v>
      </c>
      <c r="F14" t="s">
        <v>112</v>
      </c>
      <c r="G14" t="s">
        <v>82</v>
      </c>
    </row>
    <row r="15" spans="1:7" x14ac:dyDescent="0.2">
      <c r="A15" t="s">
        <v>113</v>
      </c>
      <c r="B15" t="s">
        <v>114</v>
      </c>
      <c r="C15" t="s">
        <v>111</v>
      </c>
      <c r="D15" t="s">
        <v>1</v>
      </c>
      <c r="E15" t="s">
        <v>1</v>
      </c>
      <c r="F15" t="s">
        <v>112</v>
      </c>
      <c r="G15" t="s">
        <v>82</v>
      </c>
    </row>
    <row r="16" spans="1:7" x14ac:dyDescent="0.2">
      <c r="A16" t="s">
        <v>115</v>
      </c>
      <c r="B16" t="s">
        <v>116</v>
      </c>
      <c r="C16" t="s">
        <v>64</v>
      </c>
      <c r="D16" t="s">
        <v>28</v>
      </c>
      <c r="E16" s="5" t="str">
        <f>HYPERLINK("[CODES_syn_se2024_it.xml]11!A1","11")</f>
        <v>11</v>
      </c>
      <c r="F16" t="s">
        <v>90</v>
      </c>
      <c r="G16" t="s">
        <v>82</v>
      </c>
    </row>
    <row r="17" spans="1:7" x14ac:dyDescent="0.2">
      <c r="A17" t="s">
        <v>117</v>
      </c>
      <c r="B17" t="s">
        <v>118</v>
      </c>
      <c r="C17" t="s">
        <v>64</v>
      </c>
      <c r="D17" t="s">
        <v>85</v>
      </c>
      <c r="E17" s="5" t="str">
        <f>HYPERLINK("[CODES_syn_se2024_it.xml]12!A1","12")</f>
        <v>12</v>
      </c>
      <c r="F17" t="s">
        <v>119</v>
      </c>
      <c r="G17" t="s">
        <v>82</v>
      </c>
    </row>
    <row r="18" spans="1:7" x14ac:dyDescent="0.2">
      <c r="A18" t="s">
        <v>120</v>
      </c>
      <c r="B18" t="s">
        <v>121</v>
      </c>
      <c r="C18" t="s">
        <v>69</v>
      </c>
      <c r="D18" t="s">
        <v>1</v>
      </c>
      <c r="E18" t="s">
        <v>1</v>
      </c>
      <c r="F18" t="s">
        <v>103</v>
      </c>
      <c r="G18" t="s">
        <v>82</v>
      </c>
    </row>
    <row r="19" spans="1:7" x14ac:dyDescent="0.2">
      <c r="A19" t="s">
        <v>122</v>
      </c>
      <c r="B19" t="s">
        <v>123</v>
      </c>
      <c r="C19" t="s">
        <v>69</v>
      </c>
      <c r="D19" t="s">
        <v>1</v>
      </c>
      <c r="E19" t="s">
        <v>1</v>
      </c>
      <c r="F19" t="s">
        <v>103</v>
      </c>
      <c r="G19" t="s">
        <v>82</v>
      </c>
    </row>
    <row r="20" spans="1:7" x14ac:dyDescent="0.2">
      <c r="A20" t="s">
        <v>124</v>
      </c>
      <c r="B20" t="s">
        <v>125</v>
      </c>
      <c r="C20" t="s">
        <v>64</v>
      </c>
      <c r="D20" t="s">
        <v>19</v>
      </c>
      <c r="E20" s="5" t="str">
        <f>HYPERLINK("[CODES_syn_se2024_it.xml]3!A1","3")</f>
        <v>3</v>
      </c>
      <c r="F20" t="s">
        <v>126</v>
      </c>
      <c r="G20" t="s">
        <v>82</v>
      </c>
    </row>
    <row r="21" spans="1:7" x14ac:dyDescent="0.2">
      <c r="A21" t="s">
        <v>127</v>
      </c>
      <c r="B21" t="s">
        <v>128</v>
      </c>
      <c r="C21" t="s">
        <v>64</v>
      </c>
      <c r="D21" t="s">
        <v>85</v>
      </c>
      <c r="E21" s="5" t="str">
        <f>HYPERLINK("[CODES_syn_se2024_it.xml]13!A1","13")</f>
        <v>13</v>
      </c>
      <c r="F21" t="s">
        <v>90</v>
      </c>
      <c r="G21" t="s">
        <v>129</v>
      </c>
    </row>
    <row r="22" spans="1:7" x14ac:dyDescent="0.2">
      <c r="A22" t="s">
        <v>130</v>
      </c>
      <c r="B22" t="s">
        <v>131</v>
      </c>
      <c r="C22" t="s">
        <v>64</v>
      </c>
      <c r="D22" t="s">
        <v>85</v>
      </c>
      <c r="E22" s="5" t="str">
        <f>HYPERLINK("[CODES_syn_se2024_it.xml]2!A1","2")</f>
        <v>2</v>
      </c>
      <c r="F22" t="s">
        <v>132</v>
      </c>
      <c r="G22" t="s">
        <v>133</v>
      </c>
    </row>
    <row r="23" spans="1:7" x14ac:dyDescent="0.2">
      <c r="A23" t="s">
        <v>134</v>
      </c>
      <c r="B23" t="s">
        <v>135</v>
      </c>
      <c r="C23" t="s">
        <v>64</v>
      </c>
      <c r="D23" t="s">
        <v>19</v>
      </c>
      <c r="E23" s="5" t="str">
        <f>HYPERLINK("[CODES_syn_se2024_it.xml]4!A1","4")</f>
        <v>4</v>
      </c>
      <c r="F23" t="s">
        <v>132</v>
      </c>
      <c r="G23" t="s">
        <v>133</v>
      </c>
    </row>
    <row r="24" spans="1:7" x14ac:dyDescent="0.2">
      <c r="A24" t="s">
        <v>136</v>
      </c>
      <c r="B24" t="s">
        <v>137</v>
      </c>
      <c r="C24" t="s">
        <v>64</v>
      </c>
      <c r="D24" t="s">
        <v>96</v>
      </c>
      <c r="E24" s="5" t="str">
        <f>HYPERLINK("[CODES_syn_se2024_it.xml]5!A1","5")</f>
        <v>5</v>
      </c>
      <c r="F24" t="s">
        <v>132</v>
      </c>
      <c r="G24" t="s">
        <v>133</v>
      </c>
    </row>
    <row r="25" spans="1:7" x14ac:dyDescent="0.2">
      <c r="A25" t="s">
        <v>138</v>
      </c>
      <c r="B25" t="s">
        <v>139</v>
      </c>
      <c r="C25" t="s">
        <v>64</v>
      </c>
      <c r="D25" t="s">
        <v>19</v>
      </c>
      <c r="E25" s="5" t="str">
        <f>HYPERLINK("[CODES_syn_se2024_it.xml]6!A1","6")</f>
        <v>6</v>
      </c>
      <c r="F25" t="s">
        <v>132</v>
      </c>
      <c r="G25" t="s">
        <v>82</v>
      </c>
    </row>
    <row r="26" spans="1:7" x14ac:dyDescent="0.2">
      <c r="A26" t="s">
        <v>140</v>
      </c>
      <c r="B26" t="s">
        <v>141</v>
      </c>
      <c r="C26" t="s">
        <v>64</v>
      </c>
      <c r="D26" t="s">
        <v>85</v>
      </c>
      <c r="E26" s="5" t="str">
        <f>HYPERLINK("[CODES_syn_se2024_it.xml]14!A1","14")</f>
        <v>14</v>
      </c>
      <c r="F26" t="s">
        <v>142</v>
      </c>
      <c r="G26" t="s">
        <v>82</v>
      </c>
    </row>
    <row r="27" spans="1:7" x14ac:dyDescent="0.2">
      <c r="A27" t="s">
        <v>143</v>
      </c>
      <c r="B27" t="s">
        <v>144</v>
      </c>
      <c r="C27" t="s">
        <v>64</v>
      </c>
      <c r="D27" t="s">
        <v>39</v>
      </c>
      <c r="E27" t="s">
        <v>1</v>
      </c>
      <c r="F27" t="s">
        <v>142</v>
      </c>
      <c r="G27" t="s">
        <v>82</v>
      </c>
    </row>
    <row r="28" spans="1:7" x14ac:dyDescent="0.2">
      <c r="A28" t="s">
        <v>145</v>
      </c>
      <c r="B28" t="s">
        <v>146</v>
      </c>
      <c r="C28" t="s">
        <v>64</v>
      </c>
      <c r="D28" t="s">
        <v>85</v>
      </c>
      <c r="E28" s="5" t="str">
        <f>HYPERLINK("[CODES_syn_se2024_it.xml]13!A1","13")</f>
        <v>13</v>
      </c>
      <c r="F28" t="s">
        <v>147</v>
      </c>
      <c r="G28" t="s">
        <v>148</v>
      </c>
    </row>
    <row r="29" spans="1:7" x14ac:dyDescent="0.2">
      <c r="A29" t="s">
        <v>149</v>
      </c>
      <c r="B29" t="s">
        <v>150</v>
      </c>
      <c r="C29" t="s">
        <v>64</v>
      </c>
      <c r="D29" t="s">
        <v>28</v>
      </c>
      <c r="E29" s="5" t="str">
        <f>HYPERLINK("[CODES_syn_se2024_it.xml]15!A1","15")</f>
        <v>15</v>
      </c>
      <c r="F29" t="s">
        <v>1</v>
      </c>
      <c r="G29" t="s">
        <v>82</v>
      </c>
    </row>
    <row r="30" spans="1:7" x14ac:dyDescent="0.2">
      <c r="A30" t="s">
        <v>151</v>
      </c>
      <c r="B30" t="s">
        <v>152</v>
      </c>
      <c r="C30" t="s">
        <v>64</v>
      </c>
      <c r="D30" t="s">
        <v>85</v>
      </c>
      <c r="E30" s="5" t="str">
        <f>HYPERLINK("[CODES_syn_se2024_it.xml]16!A1","16")</f>
        <v>16</v>
      </c>
      <c r="F30" t="s">
        <v>147</v>
      </c>
      <c r="G30" t="s">
        <v>82</v>
      </c>
    </row>
    <row r="31" spans="1:7" x14ac:dyDescent="0.2">
      <c r="A31" t="s">
        <v>153</v>
      </c>
      <c r="B31" t="s">
        <v>154</v>
      </c>
      <c r="C31" t="s">
        <v>64</v>
      </c>
      <c r="D31" t="s">
        <v>19</v>
      </c>
      <c r="E31" s="5" t="str">
        <f>HYPERLINK("[CODES_syn_se2024_it.xml]3!A1","3")</f>
        <v>3</v>
      </c>
      <c r="F31" t="s">
        <v>147</v>
      </c>
      <c r="G31" t="s">
        <v>82</v>
      </c>
    </row>
    <row r="32" spans="1:7" x14ac:dyDescent="0.2">
      <c r="A32" t="s">
        <v>155</v>
      </c>
      <c r="B32" t="s">
        <v>156</v>
      </c>
      <c r="C32" t="s">
        <v>64</v>
      </c>
      <c r="D32" t="s">
        <v>28</v>
      </c>
      <c r="E32" s="5" t="str">
        <f>HYPERLINK("[CODES_syn_se2024_it.xml]17!A1","17")</f>
        <v>17</v>
      </c>
      <c r="F32" t="s">
        <v>1</v>
      </c>
      <c r="G32" t="s">
        <v>82</v>
      </c>
    </row>
    <row r="33" spans="1:7" x14ac:dyDescent="0.2">
      <c r="A33" t="s">
        <v>157</v>
      </c>
      <c r="B33" t="s">
        <v>158</v>
      </c>
      <c r="C33" t="s">
        <v>64</v>
      </c>
      <c r="D33" t="s">
        <v>96</v>
      </c>
      <c r="E33" s="5" t="str">
        <f>HYPERLINK("[CODES_syn_se2024_it.xml]5!A1","5")</f>
        <v>5</v>
      </c>
      <c r="F33" t="s">
        <v>1</v>
      </c>
      <c r="G33" t="s">
        <v>82</v>
      </c>
    </row>
    <row r="34" spans="1:7" x14ac:dyDescent="0.2">
      <c r="A34" t="s">
        <v>159</v>
      </c>
      <c r="B34" t="s">
        <v>160</v>
      </c>
      <c r="C34" t="s">
        <v>64</v>
      </c>
      <c r="D34" t="s">
        <v>28</v>
      </c>
      <c r="E34" s="5" t="str">
        <f>HYPERLINK("[CODES_syn_se2024_it.xml]18!A1","18")</f>
        <v>18</v>
      </c>
      <c r="F34" t="s">
        <v>1</v>
      </c>
      <c r="G34" t="s">
        <v>82</v>
      </c>
    </row>
    <row r="35" spans="1:7" x14ac:dyDescent="0.2">
      <c r="A35" t="s">
        <v>161</v>
      </c>
      <c r="B35" t="s">
        <v>162</v>
      </c>
      <c r="C35" t="s">
        <v>64</v>
      </c>
      <c r="D35" t="s">
        <v>85</v>
      </c>
      <c r="E35" s="5" t="str">
        <f>HYPERLINK("[CODES_syn_se2024_it.xml]2!A1","2")</f>
        <v>2</v>
      </c>
      <c r="F35" t="s">
        <v>1</v>
      </c>
      <c r="G35" t="s">
        <v>163</v>
      </c>
    </row>
    <row r="36" spans="1:7" x14ac:dyDescent="0.2">
      <c r="A36" t="s">
        <v>164</v>
      </c>
      <c r="B36" t="s">
        <v>165</v>
      </c>
      <c r="C36" t="s">
        <v>64</v>
      </c>
      <c r="D36" t="s">
        <v>19</v>
      </c>
      <c r="E36" s="5" t="str">
        <f>HYPERLINK("[CODES_syn_se2024_it.xml]4!A1","4")</f>
        <v>4</v>
      </c>
      <c r="F36" t="s">
        <v>1</v>
      </c>
      <c r="G36" t="s">
        <v>163</v>
      </c>
    </row>
    <row r="37" spans="1:7" x14ac:dyDescent="0.2">
      <c r="A37" t="s">
        <v>166</v>
      </c>
      <c r="B37" t="s">
        <v>167</v>
      </c>
      <c r="C37" t="s">
        <v>18</v>
      </c>
      <c r="D37" t="s">
        <v>1</v>
      </c>
      <c r="E37" t="s">
        <v>1</v>
      </c>
      <c r="F37" t="s">
        <v>108</v>
      </c>
      <c r="G37" t="s">
        <v>168</v>
      </c>
    </row>
    <row r="38" spans="1:7" x14ac:dyDescent="0.2">
      <c r="A38" t="s">
        <v>169</v>
      </c>
      <c r="B38" t="s">
        <v>170</v>
      </c>
      <c r="C38" t="s">
        <v>18</v>
      </c>
      <c r="D38" t="s">
        <v>1</v>
      </c>
      <c r="E38" t="s">
        <v>1</v>
      </c>
      <c r="F38" t="s">
        <v>108</v>
      </c>
      <c r="G38" t="s">
        <v>168</v>
      </c>
    </row>
    <row r="39" spans="1:7" x14ac:dyDescent="0.2">
      <c r="A39" t="s">
        <v>171</v>
      </c>
      <c r="B39" t="s">
        <v>172</v>
      </c>
      <c r="C39" t="s">
        <v>18</v>
      </c>
      <c r="D39" t="s">
        <v>1</v>
      </c>
      <c r="E39" t="s">
        <v>1</v>
      </c>
      <c r="F39" t="s">
        <v>108</v>
      </c>
      <c r="G39" t="s">
        <v>168</v>
      </c>
    </row>
    <row r="40" spans="1:7" x14ac:dyDescent="0.2">
      <c r="A40" t="s">
        <v>173</v>
      </c>
      <c r="B40" t="s">
        <v>174</v>
      </c>
      <c r="C40" t="s">
        <v>18</v>
      </c>
      <c r="D40" t="s">
        <v>1</v>
      </c>
      <c r="E40" t="s">
        <v>1</v>
      </c>
      <c r="F40" t="s">
        <v>108</v>
      </c>
      <c r="G40" t="s">
        <v>168</v>
      </c>
    </row>
    <row r="41" spans="1:7" x14ac:dyDescent="0.2">
      <c r="A41" t="s">
        <v>175</v>
      </c>
      <c r="B41" t="s">
        <v>176</v>
      </c>
      <c r="C41" t="s">
        <v>64</v>
      </c>
      <c r="D41" t="s">
        <v>19</v>
      </c>
      <c r="E41" s="5" t="str">
        <f>HYPERLINK("[CODES_syn_se2024_it.xml]6!A1","6")</f>
        <v>6</v>
      </c>
      <c r="F41" t="s">
        <v>1</v>
      </c>
      <c r="G41" t="s">
        <v>82</v>
      </c>
    </row>
    <row r="42" spans="1:7" x14ac:dyDescent="0.2">
      <c r="A42" t="s">
        <v>177</v>
      </c>
      <c r="B42" t="s">
        <v>178</v>
      </c>
      <c r="C42" t="s">
        <v>64</v>
      </c>
      <c r="D42" t="s">
        <v>34</v>
      </c>
      <c r="E42" t="s">
        <v>1</v>
      </c>
      <c r="F42" t="s">
        <v>108</v>
      </c>
      <c r="G42" t="s">
        <v>179</v>
      </c>
    </row>
    <row r="43" spans="1:7" x14ac:dyDescent="0.2">
      <c r="A43" t="s">
        <v>180</v>
      </c>
      <c r="B43" t="s">
        <v>181</v>
      </c>
      <c r="C43" t="s">
        <v>64</v>
      </c>
      <c r="D43" t="s">
        <v>85</v>
      </c>
      <c r="E43" s="5" t="str">
        <f>HYPERLINK("[CODES_syn_se2024_it.xml]19!A1","19")</f>
        <v>19</v>
      </c>
      <c r="F43" t="s">
        <v>90</v>
      </c>
      <c r="G43" t="s">
        <v>82</v>
      </c>
    </row>
    <row r="44" spans="1:7" x14ac:dyDescent="0.2">
      <c r="A44" t="s">
        <v>182</v>
      </c>
      <c r="B44" t="s">
        <v>183</v>
      </c>
      <c r="C44" t="s">
        <v>64</v>
      </c>
      <c r="D44" t="s">
        <v>85</v>
      </c>
      <c r="E44" s="5" t="str">
        <f>HYPERLINK("[CODES_syn_se2024_it.xml]19!A1","19")</f>
        <v>19</v>
      </c>
      <c r="F44" t="s">
        <v>126</v>
      </c>
      <c r="G44" t="s">
        <v>82</v>
      </c>
    </row>
    <row r="45" spans="1:7" x14ac:dyDescent="0.2">
      <c r="A45" t="s">
        <v>184</v>
      </c>
      <c r="B45" t="s">
        <v>185</v>
      </c>
      <c r="C45" t="s">
        <v>64</v>
      </c>
      <c r="D45" t="s">
        <v>85</v>
      </c>
      <c r="E45" s="5" t="str">
        <f>HYPERLINK("[CODES_syn_se2024_it.xml]19!A1","19")</f>
        <v>19</v>
      </c>
      <c r="F45" t="s">
        <v>126</v>
      </c>
      <c r="G45" t="s">
        <v>82</v>
      </c>
    </row>
    <row r="46" spans="1:7" x14ac:dyDescent="0.2">
      <c r="A46" t="s">
        <v>186</v>
      </c>
      <c r="B46" t="s">
        <v>187</v>
      </c>
      <c r="C46" t="s">
        <v>64</v>
      </c>
      <c r="D46" t="s">
        <v>85</v>
      </c>
      <c r="E46" s="5" t="str">
        <f>HYPERLINK("[CODES_syn_se2024_it.xml]19!A1","19")</f>
        <v>19</v>
      </c>
      <c r="F46" t="s">
        <v>126</v>
      </c>
      <c r="G46" t="s">
        <v>82</v>
      </c>
    </row>
    <row r="47" spans="1:7" x14ac:dyDescent="0.2">
      <c r="A47" t="s">
        <v>188</v>
      </c>
      <c r="B47" t="s">
        <v>189</v>
      </c>
      <c r="C47" t="s">
        <v>64</v>
      </c>
      <c r="D47" t="s">
        <v>85</v>
      </c>
      <c r="E47" s="5" t="str">
        <f>HYPERLINK("[CODES_syn_se2024_it.xml]19!A1","19")</f>
        <v>19</v>
      </c>
      <c r="F47" t="s">
        <v>126</v>
      </c>
      <c r="G47" t="s">
        <v>82</v>
      </c>
    </row>
    <row r="48" spans="1:7" x14ac:dyDescent="0.2">
      <c r="A48" t="s">
        <v>190</v>
      </c>
      <c r="B48" t="s">
        <v>191</v>
      </c>
      <c r="C48" t="s">
        <v>64</v>
      </c>
      <c r="D48" t="s">
        <v>19</v>
      </c>
      <c r="E48" s="5" t="str">
        <f>HYPERLINK("[CODES_syn_se2024_it.xml]20!A1","20")</f>
        <v>20</v>
      </c>
      <c r="F48" t="s">
        <v>90</v>
      </c>
      <c r="G48" t="s">
        <v>82</v>
      </c>
    </row>
    <row r="49" spans="1:7" x14ac:dyDescent="0.2">
      <c r="A49" t="s">
        <v>192</v>
      </c>
      <c r="B49" t="s">
        <v>193</v>
      </c>
      <c r="C49" t="s">
        <v>64</v>
      </c>
      <c r="D49" t="s">
        <v>19</v>
      </c>
      <c r="E49" s="5" t="str">
        <f>HYPERLINK("[CODES_syn_se2024_it.xml]20!A1","20")</f>
        <v>20</v>
      </c>
      <c r="F49" t="s">
        <v>126</v>
      </c>
      <c r="G49" t="s">
        <v>82</v>
      </c>
    </row>
    <row r="50" spans="1:7" x14ac:dyDescent="0.2">
      <c r="A50" t="s">
        <v>194</v>
      </c>
      <c r="B50" t="s">
        <v>195</v>
      </c>
      <c r="C50" t="s">
        <v>64</v>
      </c>
      <c r="D50" t="s">
        <v>19</v>
      </c>
      <c r="E50" s="5" t="str">
        <f>HYPERLINK("[CODES_syn_se2024_it.xml]20!A1","20")</f>
        <v>20</v>
      </c>
      <c r="F50" t="s">
        <v>126</v>
      </c>
      <c r="G50" t="s">
        <v>82</v>
      </c>
    </row>
    <row r="51" spans="1:7" x14ac:dyDescent="0.2">
      <c r="A51" t="s">
        <v>196</v>
      </c>
      <c r="B51" t="s">
        <v>197</v>
      </c>
      <c r="C51" t="s">
        <v>64</v>
      </c>
      <c r="D51" t="s">
        <v>19</v>
      </c>
      <c r="E51" s="5" t="str">
        <f>HYPERLINK("[CODES_syn_se2024_it.xml]20!A1","20")</f>
        <v>20</v>
      </c>
      <c r="F51" t="s">
        <v>126</v>
      </c>
      <c r="G51" t="s">
        <v>82</v>
      </c>
    </row>
    <row r="52" spans="1:7" x14ac:dyDescent="0.2">
      <c r="A52" t="s">
        <v>198</v>
      </c>
      <c r="B52" t="s">
        <v>199</v>
      </c>
      <c r="C52" t="s">
        <v>64</v>
      </c>
      <c r="D52" t="s">
        <v>19</v>
      </c>
      <c r="E52" s="5" t="str">
        <f>HYPERLINK("[CODES_syn_se2024_it.xml]20!A1","20")</f>
        <v>20</v>
      </c>
      <c r="F52" t="s">
        <v>126</v>
      </c>
      <c r="G52" t="s">
        <v>82</v>
      </c>
    </row>
    <row r="53" spans="1:7" x14ac:dyDescent="0.2">
      <c r="A53" t="s">
        <v>200</v>
      </c>
      <c r="B53" t="s">
        <v>201</v>
      </c>
      <c r="C53" t="s">
        <v>64</v>
      </c>
      <c r="D53" t="s">
        <v>96</v>
      </c>
      <c r="E53" s="5" t="str">
        <f>HYPERLINK("[CODES_syn_se2024_it.xml]5!A1","5")</f>
        <v>5</v>
      </c>
      <c r="F53" t="s">
        <v>86</v>
      </c>
      <c r="G53" t="s">
        <v>82</v>
      </c>
    </row>
    <row r="54" spans="1:7" x14ac:dyDescent="0.2">
      <c r="A54" t="s">
        <v>202</v>
      </c>
      <c r="B54" t="s">
        <v>203</v>
      </c>
      <c r="C54" t="s">
        <v>64</v>
      </c>
      <c r="D54" t="s">
        <v>96</v>
      </c>
      <c r="E54" s="5" t="str">
        <f>HYPERLINK("[CODES_syn_se2024_it.xml]5!A1","5")</f>
        <v>5</v>
      </c>
      <c r="F54" t="s">
        <v>86</v>
      </c>
      <c r="G54" t="s">
        <v>82</v>
      </c>
    </row>
    <row r="55" spans="1:7" x14ac:dyDescent="0.2">
      <c r="A55" t="s">
        <v>204</v>
      </c>
      <c r="B55" t="s">
        <v>205</v>
      </c>
      <c r="C55" t="s">
        <v>64</v>
      </c>
      <c r="D55" t="s">
        <v>96</v>
      </c>
      <c r="E55" s="5" t="str">
        <f>HYPERLINK("[CODES_syn_se2024_it.xml]5!A1","5")</f>
        <v>5</v>
      </c>
      <c r="F55" t="s">
        <v>86</v>
      </c>
      <c r="G55" t="s">
        <v>82</v>
      </c>
    </row>
    <row r="56" spans="1:7" x14ac:dyDescent="0.2">
      <c r="A56" t="s">
        <v>206</v>
      </c>
      <c r="B56" t="s">
        <v>207</v>
      </c>
      <c r="C56" t="s">
        <v>64</v>
      </c>
      <c r="D56" t="s">
        <v>96</v>
      </c>
      <c r="E56" s="5" t="str">
        <f>HYPERLINK("[CODES_syn_se2024_it.xml]5!A1","5")</f>
        <v>5</v>
      </c>
      <c r="F56" t="s">
        <v>86</v>
      </c>
      <c r="G56" t="s">
        <v>82</v>
      </c>
    </row>
    <row r="57" spans="1:7" x14ac:dyDescent="0.2">
      <c r="A57" t="s">
        <v>208</v>
      </c>
      <c r="B57" t="s">
        <v>209</v>
      </c>
      <c r="C57" t="s">
        <v>64</v>
      </c>
      <c r="D57" t="s">
        <v>96</v>
      </c>
      <c r="E57" s="5" t="str">
        <f>HYPERLINK("[CODES_syn_se2024_it.xml]5!A1","5")</f>
        <v>5</v>
      </c>
      <c r="F57" t="s">
        <v>86</v>
      </c>
      <c r="G57" t="s">
        <v>82</v>
      </c>
    </row>
    <row r="58" spans="1:7" x14ac:dyDescent="0.2">
      <c r="A58" t="s">
        <v>210</v>
      </c>
      <c r="B58" t="s">
        <v>211</v>
      </c>
      <c r="C58" t="s">
        <v>64</v>
      </c>
      <c r="D58" t="s">
        <v>19</v>
      </c>
      <c r="E58" s="5" t="str">
        <f>HYPERLINK("[CODES_syn_se2024_it.xml]6!A1","6")</f>
        <v>6</v>
      </c>
      <c r="F58" t="s">
        <v>86</v>
      </c>
      <c r="G58" t="s">
        <v>82</v>
      </c>
    </row>
    <row r="59" spans="1:7" x14ac:dyDescent="0.2">
      <c r="A59" t="s">
        <v>212</v>
      </c>
      <c r="B59" t="s">
        <v>213</v>
      </c>
      <c r="C59" t="s">
        <v>64</v>
      </c>
      <c r="D59" t="s">
        <v>19</v>
      </c>
      <c r="E59" s="5" t="str">
        <f>HYPERLINK("[CODES_syn_se2024_it.xml]6!A1","6")</f>
        <v>6</v>
      </c>
      <c r="F59" t="s">
        <v>86</v>
      </c>
      <c r="G59" t="s">
        <v>82</v>
      </c>
    </row>
    <row r="60" spans="1:7" x14ac:dyDescent="0.2">
      <c r="A60" t="s">
        <v>214</v>
      </c>
      <c r="B60" t="s">
        <v>215</v>
      </c>
      <c r="C60" t="s">
        <v>64</v>
      </c>
      <c r="D60" t="s">
        <v>19</v>
      </c>
      <c r="E60" s="5" t="str">
        <f>HYPERLINK("[CODES_syn_se2024_it.xml]6!A1","6")</f>
        <v>6</v>
      </c>
      <c r="F60" t="s">
        <v>86</v>
      </c>
      <c r="G60" t="s">
        <v>82</v>
      </c>
    </row>
    <row r="61" spans="1:7" x14ac:dyDescent="0.2">
      <c r="A61" t="s">
        <v>216</v>
      </c>
      <c r="B61" t="s">
        <v>217</v>
      </c>
      <c r="C61" t="s">
        <v>64</v>
      </c>
      <c r="D61" t="s">
        <v>19</v>
      </c>
      <c r="E61" s="5" t="str">
        <f>HYPERLINK("[CODES_syn_se2024_it.xml]6!A1","6")</f>
        <v>6</v>
      </c>
      <c r="F61" t="s">
        <v>86</v>
      </c>
      <c r="G61" t="s">
        <v>82</v>
      </c>
    </row>
    <row r="62" spans="1:7" x14ac:dyDescent="0.2">
      <c r="A62" t="s">
        <v>218</v>
      </c>
      <c r="B62" t="s">
        <v>219</v>
      </c>
      <c r="C62" t="s">
        <v>64</v>
      </c>
      <c r="D62" t="s">
        <v>19</v>
      </c>
      <c r="E62" s="5" t="str">
        <f>HYPERLINK("[CODES_syn_se2024_it.xml]6!A1","6")</f>
        <v>6</v>
      </c>
      <c r="F62" t="s">
        <v>86</v>
      </c>
      <c r="G62" t="s">
        <v>82</v>
      </c>
    </row>
    <row r="63" spans="1:7" x14ac:dyDescent="0.2">
      <c r="A63" t="s">
        <v>220</v>
      </c>
      <c r="B63" t="s">
        <v>221</v>
      </c>
      <c r="C63" t="s">
        <v>18</v>
      </c>
      <c r="D63" t="s">
        <v>85</v>
      </c>
      <c r="E63" s="5" t="str">
        <f>HYPERLINK("[CODES_syn_se2024_it.xml]21!A1","21")</f>
        <v>21</v>
      </c>
      <c r="F63" t="s">
        <v>222</v>
      </c>
      <c r="G63" t="s">
        <v>82</v>
      </c>
    </row>
    <row r="64" spans="1:7" x14ac:dyDescent="0.2">
      <c r="A64" t="s">
        <v>223</v>
      </c>
      <c r="B64" t="s">
        <v>224</v>
      </c>
      <c r="C64" t="s">
        <v>64</v>
      </c>
      <c r="D64" t="s">
        <v>28</v>
      </c>
      <c r="E64" s="5" t="str">
        <f>HYPERLINK("[CODES_syn_se2024_it.xml]22!A1","22")</f>
        <v>22</v>
      </c>
      <c r="F64" t="s">
        <v>1</v>
      </c>
      <c r="G64" t="s">
        <v>82</v>
      </c>
    </row>
    <row r="65" spans="1:7" x14ac:dyDescent="0.2">
      <c r="A65" t="s">
        <v>225</v>
      </c>
      <c r="B65" t="s">
        <v>226</v>
      </c>
      <c r="C65" t="s">
        <v>64</v>
      </c>
      <c r="D65" t="s">
        <v>85</v>
      </c>
      <c r="E65" s="5" t="str">
        <f>HYPERLINK("[CODES_syn_se2024_it.xml]23!A1","23")</f>
        <v>23</v>
      </c>
      <c r="F65" t="s">
        <v>142</v>
      </c>
      <c r="G65" t="s">
        <v>82</v>
      </c>
    </row>
    <row r="66" spans="1:7" x14ac:dyDescent="0.2">
      <c r="A66" t="s">
        <v>227</v>
      </c>
      <c r="B66" t="s">
        <v>228</v>
      </c>
      <c r="C66" t="s">
        <v>64</v>
      </c>
      <c r="D66" t="s">
        <v>19</v>
      </c>
      <c r="E66" s="5" t="str">
        <f>HYPERLINK("[CODES_syn_se2024_it.xml]24!A1","24")</f>
        <v>24</v>
      </c>
      <c r="F66" t="s">
        <v>103</v>
      </c>
      <c r="G66" t="s">
        <v>82</v>
      </c>
    </row>
    <row r="67" spans="1:7" x14ac:dyDescent="0.2">
      <c r="A67" t="s">
        <v>229</v>
      </c>
      <c r="B67" t="s">
        <v>230</v>
      </c>
      <c r="C67" t="s">
        <v>64</v>
      </c>
      <c r="D67" t="s">
        <v>19</v>
      </c>
      <c r="E67" s="5" t="str">
        <f>HYPERLINK("[CODES_syn_se2024_it.xml]24!A1","24")</f>
        <v>24</v>
      </c>
      <c r="F67" t="s">
        <v>103</v>
      </c>
      <c r="G67" t="s">
        <v>82</v>
      </c>
    </row>
    <row r="68" spans="1:7" x14ac:dyDescent="0.2">
      <c r="A68" t="s">
        <v>231</v>
      </c>
      <c r="B68" t="s">
        <v>232</v>
      </c>
      <c r="C68" t="s">
        <v>64</v>
      </c>
      <c r="D68" t="s">
        <v>19</v>
      </c>
      <c r="E68" s="5" t="str">
        <f>HYPERLINK("[CODES_syn_se2024_it.xml]24!A1","24")</f>
        <v>24</v>
      </c>
      <c r="F68" t="s">
        <v>103</v>
      </c>
      <c r="G68" t="s">
        <v>82</v>
      </c>
    </row>
    <row r="69" spans="1:7" x14ac:dyDescent="0.2">
      <c r="A69" t="s">
        <v>233</v>
      </c>
      <c r="B69" t="s">
        <v>234</v>
      </c>
      <c r="C69" t="s">
        <v>64</v>
      </c>
      <c r="D69" t="s">
        <v>19</v>
      </c>
      <c r="E69" s="5" t="str">
        <f>HYPERLINK("[CODES_syn_se2024_it.xml]24!A1","24")</f>
        <v>24</v>
      </c>
      <c r="F69" t="s">
        <v>103</v>
      </c>
      <c r="G69" t="s">
        <v>82</v>
      </c>
    </row>
    <row r="70" spans="1:7" x14ac:dyDescent="0.2">
      <c r="A70" t="s">
        <v>235</v>
      </c>
      <c r="B70" t="s">
        <v>236</v>
      </c>
      <c r="C70" t="s">
        <v>64</v>
      </c>
      <c r="D70" t="s">
        <v>19</v>
      </c>
      <c r="E70" s="5" t="str">
        <f>HYPERLINK("[CODES_syn_se2024_it.xml]24!A1","24")</f>
        <v>24</v>
      </c>
      <c r="F70" t="s">
        <v>103</v>
      </c>
      <c r="G70" t="s">
        <v>82</v>
      </c>
    </row>
    <row r="71" spans="1:7" x14ac:dyDescent="0.2">
      <c r="A71" t="s">
        <v>237</v>
      </c>
      <c r="B71" t="s">
        <v>238</v>
      </c>
      <c r="C71" t="s">
        <v>64</v>
      </c>
      <c r="D71" t="s">
        <v>85</v>
      </c>
      <c r="E71" s="5" t="str">
        <f>HYPERLINK("[CODES_syn_se2024_it.xml]25!A1","25")</f>
        <v>25</v>
      </c>
      <c r="F71" t="s">
        <v>1</v>
      </c>
      <c r="G71" t="s">
        <v>239</v>
      </c>
    </row>
    <row r="72" spans="1:7" x14ac:dyDescent="0.2">
      <c r="A72" t="s">
        <v>240</v>
      </c>
      <c r="B72" t="s">
        <v>241</v>
      </c>
      <c r="C72" t="s">
        <v>64</v>
      </c>
      <c r="D72" t="s">
        <v>85</v>
      </c>
      <c r="E72" s="5" t="str">
        <f>HYPERLINK("[CODES_syn_se2024_it.xml]26!A1","26")</f>
        <v>26</v>
      </c>
      <c r="F72" t="s">
        <v>1</v>
      </c>
      <c r="G72" t="s">
        <v>239</v>
      </c>
    </row>
    <row r="73" spans="1:7" x14ac:dyDescent="0.2">
      <c r="A73" t="s">
        <v>242</v>
      </c>
      <c r="B73" t="s">
        <v>243</v>
      </c>
      <c r="C73" t="s">
        <v>64</v>
      </c>
      <c r="D73" t="s">
        <v>85</v>
      </c>
      <c r="E73" s="5" t="str">
        <f>HYPERLINK("[CODES_syn_se2024_it.xml]27!A1","27")</f>
        <v>27</v>
      </c>
      <c r="F73" t="s">
        <v>1</v>
      </c>
      <c r="G73" t="s">
        <v>239</v>
      </c>
    </row>
    <row r="74" spans="1:7" x14ac:dyDescent="0.2">
      <c r="A74" t="s">
        <v>244</v>
      </c>
      <c r="B74" t="s">
        <v>245</v>
      </c>
      <c r="C74" t="s">
        <v>64</v>
      </c>
      <c r="D74" t="s">
        <v>85</v>
      </c>
      <c r="E74" s="5" t="str">
        <f>HYPERLINK("[CODES_syn_se2024_it.xml]28!A1","28")</f>
        <v>28</v>
      </c>
      <c r="F74" t="s">
        <v>1</v>
      </c>
      <c r="G74" t="s">
        <v>239</v>
      </c>
    </row>
    <row r="75" spans="1:7" x14ac:dyDescent="0.2">
      <c r="A75" t="s">
        <v>246</v>
      </c>
      <c r="B75" t="s">
        <v>247</v>
      </c>
      <c r="C75" t="s">
        <v>64</v>
      </c>
      <c r="D75" t="s">
        <v>39</v>
      </c>
      <c r="E75" s="5" t="str">
        <f>HYPERLINK("[CODES_syn_se2024_it.xml]29!A1","29")</f>
        <v>29</v>
      </c>
      <c r="F75" t="s">
        <v>1</v>
      </c>
      <c r="G75" t="s">
        <v>248</v>
      </c>
    </row>
    <row r="76" spans="1:7" x14ac:dyDescent="0.2">
      <c r="A76" t="s">
        <v>249</v>
      </c>
      <c r="B76" t="s">
        <v>250</v>
      </c>
      <c r="C76" t="s">
        <v>64</v>
      </c>
      <c r="D76" t="s">
        <v>85</v>
      </c>
      <c r="E76" s="5" t="str">
        <f>HYPERLINK("[CODES_syn_se2024_it.xml]25!A1","25")</f>
        <v>25</v>
      </c>
      <c r="F76" t="s">
        <v>1</v>
      </c>
      <c r="G76" t="s">
        <v>239</v>
      </c>
    </row>
    <row r="77" spans="1:7" x14ac:dyDescent="0.2">
      <c r="A77" t="s">
        <v>251</v>
      </c>
      <c r="B77" t="s">
        <v>252</v>
      </c>
      <c r="C77" t="s">
        <v>64</v>
      </c>
      <c r="D77" t="s">
        <v>85</v>
      </c>
      <c r="E77" s="5" t="str">
        <f>HYPERLINK("[CODES_syn_se2024_it.xml]26!A1","26")</f>
        <v>26</v>
      </c>
      <c r="F77" t="s">
        <v>119</v>
      </c>
      <c r="G77" t="s">
        <v>239</v>
      </c>
    </row>
    <row r="78" spans="1:7" x14ac:dyDescent="0.2">
      <c r="A78" t="s">
        <v>253</v>
      </c>
      <c r="B78" t="s">
        <v>254</v>
      </c>
      <c r="C78" t="s">
        <v>64</v>
      </c>
      <c r="D78" t="s">
        <v>39</v>
      </c>
      <c r="E78" s="5" t="str">
        <f>HYPERLINK("[CODES_syn_se2024_it.xml]29!A1","29")</f>
        <v>29</v>
      </c>
      <c r="F78" t="s">
        <v>119</v>
      </c>
      <c r="G78" t="s">
        <v>255</v>
      </c>
    </row>
    <row r="79" spans="1:7" x14ac:dyDescent="0.2">
      <c r="A79" t="s">
        <v>256</v>
      </c>
      <c r="B79" t="s">
        <v>257</v>
      </c>
      <c r="C79" t="s">
        <v>64</v>
      </c>
      <c r="D79" t="s">
        <v>19</v>
      </c>
      <c r="E79" s="5" t="str">
        <f>HYPERLINK("[CODES_syn_se2024_it.xml]20!A1","20")</f>
        <v>20</v>
      </c>
      <c r="F79" t="s">
        <v>258</v>
      </c>
      <c r="G79" t="s">
        <v>259</v>
      </c>
    </row>
    <row r="80" spans="1:7" x14ac:dyDescent="0.2">
      <c r="A80" t="s">
        <v>260</v>
      </c>
      <c r="B80" t="s">
        <v>261</v>
      </c>
      <c r="C80" t="s">
        <v>64</v>
      </c>
      <c r="D80" t="s">
        <v>39</v>
      </c>
      <c r="E80" s="5" t="str">
        <f>HYPERLINK("[CODES_syn_se2024_it.xml]2!A1","2")</f>
        <v>2</v>
      </c>
      <c r="F80" t="s">
        <v>262</v>
      </c>
      <c r="G80" t="s">
        <v>263</v>
      </c>
    </row>
    <row r="81" spans="1:7" x14ac:dyDescent="0.2">
      <c r="A81" t="s">
        <v>264</v>
      </c>
      <c r="B81" t="s">
        <v>265</v>
      </c>
      <c r="C81" t="s">
        <v>64</v>
      </c>
      <c r="D81" t="s">
        <v>19</v>
      </c>
      <c r="E81" s="5" t="str">
        <f>HYPERLINK("[CODES_syn_se2024_it.xml]4!A1","4")</f>
        <v>4</v>
      </c>
      <c r="F81" t="s">
        <v>262</v>
      </c>
      <c r="G81" t="s">
        <v>263</v>
      </c>
    </row>
    <row r="82" spans="1:7" x14ac:dyDescent="0.2">
      <c r="A82" t="s">
        <v>266</v>
      </c>
      <c r="B82" t="s">
        <v>267</v>
      </c>
      <c r="C82" t="s">
        <v>18</v>
      </c>
      <c r="D82" t="s">
        <v>1</v>
      </c>
      <c r="E82" t="s">
        <v>1</v>
      </c>
      <c r="F82" t="s">
        <v>262</v>
      </c>
      <c r="G82" t="s">
        <v>168</v>
      </c>
    </row>
    <row r="83" spans="1:7" x14ac:dyDescent="0.2">
      <c r="A83" t="s">
        <v>268</v>
      </c>
      <c r="B83" t="s">
        <v>269</v>
      </c>
      <c r="C83" t="s">
        <v>18</v>
      </c>
      <c r="D83" t="s">
        <v>1</v>
      </c>
      <c r="E83" t="s">
        <v>1</v>
      </c>
      <c r="F83" t="s">
        <v>262</v>
      </c>
      <c r="G83" t="s">
        <v>168</v>
      </c>
    </row>
    <row r="84" spans="1:7" x14ac:dyDescent="0.2">
      <c r="A84" t="s">
        <v>270</v>
      </c>
      <c r="B84" t="s">
        <v>271</v>
      </c>
      <c r="C84" t="s">
        <v>18</v>
      </c>
      <c r="D84" t="s">
        <v>1</v>
      </c>
      <c r="E84" t="s">
        <v>1</v>
      </c>
      <c r="F84" t="s">
        <v>262</v>
      </c>
      <c r="G84" t="s">
        <v>168</v>
      </c>
    </row>
    <row r="85" spans="1:7" x14ac:dyDescent="0.2">
      <c r="A85" t="s">
        <v>272</v>
      </c>
      <c r="B85" t="s">
        <v>273</v>
      </c>
      <c r="C85" t="s">
        <v>18</v>
      </c>
      <c r="D85" t="s">
        <v>1</v>
      </c>
      <c r="E85" t="s">
        <v>1</v>
      </c>
      <c r="F85" t="s">
        <v>262</v>
      </c>
      <c r="G85" t="s">
        <v>168</v>
      </c>
    </row>
    <row r="86" spans="1:7" x14ac:dyDescent="0.2">
      <c r="A86" t="s">
        <v>274</v>
      </c>
      <c r="B86" t="s">
        <v>275</v>
      </c>
      <c r="C86" t="s">
        <v>64</v>
      </c>
      <c r="D86" t="s">
        <v>96</v>
      </c>
      <c r="E86" s="5" t="str">
        <f>HYPERLINK("[CODES_syn_se2024_it.xml]5!A1","5")</f>
        <v>5</v>
      </c>
      <c r="F86" t="s">
        <v>262</v>
      </c>
      <c r="G86" t="s">
        <v>276</v>
      </c>
    </row>
    <row r="87" spans="1:7" x14ac:dyDescent="0.2">
      <c r="A87" t="s">
        <v>277</v>
      </c>
      <c r="B87" t="s">
        <v>278</v>
      </c>
      <c r="C87" t="s">
        <v>64</v>
      </c>
      <c r="D87" t="s">
        <v>19</v>
      </c>
      <c r="E87" s="5" t="str">
        <f>HYPERLINK("[CODES_syn_se2024_it.xml]6!A1","6")</f>
        <v>6</v>
      </c>
      <c r="F87" t="s">
        <v>262</v>
      </c>
      <c r="G87" t="s">
        <v>276</v>
      </c>
    </row>
    <row r="88" spans="1:7" x14ac:dyDescent="0.2">
      <c r="A88" t="s">
        <v>279</v>
      </c>
      <c r="B88" t="s">
        <v>280</v>
      </c>
      <c r="C88" t="s">
        <v>64</v>
      </c>
      <c r="D88" t="s">
        <v>34</v>
      </c>
      <c r="E88" t="s">
        <v>1</v>
      </c>
      <c r="F88" t="s">
        <v>262</v>
      </c>
      <c r="G88" t="s">
        <v>179</v>
      </c>
    </row>
    <row r="89" spans="1:7" x14ac:dyDescent="0.2">
      <c r="A89" t="s">
        <v>281</v>
      </c>
      <c r="B89" t="s">
        <v>282</v>
      </c>
      <c r="C89" t="s">
        <v>18</v>
      </c>
      <c r="D89" t="s">
        <v>31</v>
      </c>
      <c r="E89" s="5" t="str">
        <f>HYPERLINK("[CODES_syn_se2024_it.xml]30!A1","30")</f>
        <v>30</v>
      </c>
      <c r="F89" t="s">
        <v>262</v>
      </c>
      <c r="G89" t="s">
        <v>283</v>
      </c>
    </row>
    <row r="90" spans="1:7" x14ac:dyDescent="0.2">
      <c r="A90" t="s">
        <v>284</v>
      </c>
      <c r="B90" t="s">
        <v>285</v>
      </c>
      <c r="C90" t="s">
        <v>77</v>
      </c>
      <c r="D90" t="s">
        <v>78</v>
      </c>
      <c r="E90" t="s">
        <v>1</v>
      </c>
      <c r="F90" t="s">
        <v>262</v>
      </c>
      <c r="G90" t="s">
        <v>283</v>
      </c>
    </row>
    <row r="91" spans="1:7" x14ac:dyDescent="0.2">
      <c r="A91" t="s">
        <v>286</v>
      </c>
      <c r="B91" t="s">
        <v>287</v>
      </c>
      <c r="C91" t="s">
        <v>18</v>
      </c>
      <c r="D91" t="s">
        <v>39</v>
      </c>
      <c r="E91" s="5" t="str">
        <f>HYPERLINK("[CODES_syn_se2024_it.xml]31!A1","31")</f>
        <v>31</v>
      </c>
      <c r="F91" t="s">
        <v>262</v>
      </c>
      <c r="G91" t="s">
        <v>283</v>
      </c>
    </row>
    <row r="92" spans="1:7" x14ac:dyDescent="0.2">
      <c r="A92" t="s">
        <v>288</v>
      </c>
      <c r="B92" t="s">
        <v>289</v>
      </c>
      <c r="C92" t="s">
        <v>18</v>
      </c>
      <c r="D92" t="s">
        <v>31</v>
      </c>
      <c r="E92" s="5" t="str">
        <f>HYPERLINK("[CODES_syn_se2024_it.xml]30!A1","30")</f>
        <v>30</v>
      </c>
      <c r="F92" t="s">
        <v>262</v>
      </c>
      <c r="G92" t="s">
        <v>283</v>
      </c>
    </row>
    <row r="93" spans="1:7" x14ac:dyDescent="0.2">
      <c r="A93" t="s">
        <v>290</v>
      </c>
      <c r="B93" t="s">
        <v>291</v>
      </c>
      <c r="C93" t="s">
        <v>64</v>
      </c>
      <c r="D93" t="s">
        <v>39</v>
      </c>
      <c r="E93" s="5" t="str">
        <f>HYPERLINK("[CODES_syn_se2024_it.xml]32!A1","32")</f>
        <v>32</v>
      </c>
      <c r="F93" t="s">
        <v>262</v>
      </c>
      <c r="G93" t="s">
        <v>283</v>
      </c>
    </row>
    <row r="94" spans="1:7" x14ac:dyDescent="0.2">
      <c r="A94" t="s">
        <v>292</v>
      </c>
      <c r="B94" t="s">
        <v>293</v>
      </c>
      <c r="C94" t="s">
        <v>64</v>
      </c>
      <c r="D94" t="s">
        <v>39</v>
      </c>
      <c r="E94" s="5" t="str">
        <f>HYPERLINK("[CODES_syn_se2024_it.xml]32!A1","32")</f>
        <v>32</v>
      </c>
      <c r="F94" t="s">
        <v>262</v>
      </c>
      <c r="G94" t="s">
        <v>283</v>
      </c>
    </row>
    <row r="95" spans="1:7" x14ac:dyDescent="0.2">
      <c r="A95" t="s">
        <v>294</v>
      </c>
      <c r="B95" t="s">
        <v>295</v>
      </c>
      <c r="C95" t="s">
        <v>77</v>
      </c>
      <c r="D95" t="s">
        <v>78</v>
      </c>
      <c r="E95" t="s">
        <v>1</v>
      </c>
      <c r="F95" t="s">
        <v>262</v>
      </c>
      <c r="G95" t="s">
        <v>283</v>
      </c>
    </row>
    <row r="96" spans="1:7" x14ac:dyDescent="0.2">
      <c r="A96" t="s">
        <v>296</v>
      </c>
      <c r="B96" t="s">
        <v>297</v>
      </c>
      <c r="C96" t="s">
        <v>64</v>
      </c>
      <c r="D96" t="s">
        <v>85</v>
      </c>
      <c r="E96" s="5" t="str">
        <f t="shared" ref="E96:E127" si="0">HYPERLINK("[CODES_syn_se2024_it.xml]29!A1","29")</f>
        <v>29</v>
      </c>
      <c r="F96" t="s">
        <v>1</v>
      </c>
      <c r="G96" t="s">
        <v>298</v>
      </c>
    </row>
    <row r="97" spans="1:7" x14ac:dyDescent="0.2">
      <c r="A97" t="s">
        <v>299</v>
      </c>
      <c r="B97" t="s">
        <v>300</v>
      </c>
      <c r="C97" t="s">
        <v>64</v>
      </c>
      <c r="D97" t="s">
        <v>85</v>
      </c>
      <c r="E97" s="5" t="str">
        <f t="shared" si="0"/>
        <v>29</v>
      </c>
      <c r="F97" t="s">
        <v>1</v>
      </c>
      <c r="G97" t="s">
        <v>298</v>
      </c>
    </row>
    <row r="98" spans="1:7" x14ac:dyDescent="0.2">
      <c r="A98" t="s">
        <v>301</v>
      </c>
      <c r="B98" t="s">
        <v>302</v>
      </c>
      <c r="C98" t="s">
        <v>64</v>
      </c>
      <c r="D98" t="s">
        <v>85</v>
      </c>
      <c r="E98" s="5" t="str">
        <f t="shared" si="0"/>
        <v>29</v>
      </c>
      <c r="F98" t="s">
        <v>1</v>
      </c>
      <c r="G98" t="s">
        <v>298</v>
      </c>
    </row>
    <row r="99" spans="1:7" x14ac:dyDescent="0.2">
      <c r="A99" t="s">
        <v>303</v>
      </c>
      <c r="B99" t="s">
        <v>304</v>
      </c>
      <c r="C99" t="s">
        <v>64</v>
      </c>
      <c r="D99" t="s">
        <v>85</v>
      </c>
      <c r="E99" s="5" t="str">
        <f t="shared" si="0"/>
        <v>29</v>
      </c>
      <c r="F99" t="s">
        <v>1</v>
      </c>
      <c r="G99" t="s">
        <v>298</v>
      </c>
    </row>
    <row r="100" spans="1:7" x14ac:dyDescent="0.2">
      <c r="A100" t="s">
        <v>305</v>
      </c>
      <c r="B100" t="s">
        <v>306</v>
      </c>
      <c r="C100" t="s">
        <v>64</v>
      </c>
      <c r="D100" t="s">
        <v>85</v>
      </c>
      <c r="E100" s="5" t="str">
        <f t="shared" si="0"/>
        <v>29</v>
      </c>
      <c r="F100" t="s">
        <v>1</v>
      </c>
      <c r="G100" t="s">
        <v>298</v>
      </c>
    </row>
    <row r="101" spans="1:7" x14ac:dyDescent="0.2">
      <c r="A101" t="s">
        <v>307</v>
      </c>
      <c r="B101" t="s">
        <v>308</v>
      </c>
      <c r="C101" t="s">
        <v>64</v>
      </c>
      <c r="D101" t="s">
        <v>85</v>
      </c>
      <c r="E101" s="5" t="str">
        <f t="shared" si="0"/>
        <v>29</v>
      </c>
      <c r="F101" t="s">
        <v>1</v>
      </c>
      <c r="G101" t="s">
        <v>298</v>
      </c>
    </row>
    <row r="102" spans="1:7" x14ac:dyDescent="0.2">
      <c r="A102" t="s">
        <v>309</v>
      </c>
      <c r="B102" t="s">
        <v>310</v>
      </c>
      <c r="C102" t="s">
        <v>64</v>
      </c>
      <c r="D102" t="s">
        <v>85</v>
      </c>
      <c r="E102" s="5" t="str">
        <f t="shared" si="0"/>
        <v>29</v>
      </c>
      <c r="F102" t="s">
        <v>1</v>
      </c>
      <c r="G102" t="s">
        <v>298</v>
      </c>
    </row>
    <row r="103" spans="1:7" x14ac:dyDescent="0.2">
      <c r="A103" t="s">
        <v>311</v>
      </c>
      <c r="B103" t="s">
        <v>312</v>
      </c>
      <c r="C103" t="s">
        <v>64</v>
      </c>
      <c r="D103" t="s">
        <v>85</v>
      </c>
      <c r="E103" s="5" t="str">
        <f t="shared" si="0"/>
        <v>29</v>
      </c>
      <c r="F103" t="s">
        <v>1</v>
      </c>
      <c r="G103" t="s">
        <v>298</v>
      </c>
    </row>
    <row r="104" spans="1:7" x14ac:dyDescent="0.2">
      <c r="A104" t="s">
        <v>313</v>
      </c>
      <c r="B104" t="s">
        <v>314</v>
      </c>
      <c r="C104" t="s">
        <v>64</v>
      </c>
      <c r="D104" t="s">
        <v>85</v>
      </c>
      <c r="E104" s="5" t="str">
        <f t="shared" si="0"/>
        <v>29</v>
      </c>
      <c r="F104" t="s">
        <v>1</v>
      </c>
      <c r="G104" t="s">
        <v>298</v>
      </c>
    </row>
    <row r="105" spans="1:7" x14ac:dyDescent="0.2">
      <c r="A105" t="s">
        <v>315</v>
      </c>
      <c r="B105" t="s">
        <v>316</v>
      </c>
      <c r="C105" t="s">
        <v>64</v>
      </c>
      <c r="D105" t="s">
        <v>85</v>
      </c>
      <c r="E105" s="5" t="str">
        <f t="shared" si="0"/>
        <v>29</v>
      </c>
      <c r="F105" t="s">
        <v>1</v>
      </c>
      <c r="G105" t="s">
        <v>298</v>
      </c>
    </row>
    <row r="106" spans="1:7" x14ac:dyDescent="0.2">
      <c r="A106" t="s">
        <v>317</v>
      </c>
      <c r="B106" t="s">
        <v>318</v>
      </c>
      <c r="C106" t="s">
        <v>64</v>
      </c>
      <c r="D106" t="s">
        <v>85</v>
      </c>
      <c r="E106" s="5" t="str">
        <f t="shared" si="0"/>
        <v>29</v>
      </c>
      <c r="F106" t="s">
        <v>1</v>
      </c>
      <c r="G106" t="s">
        <v>298</v>
      </c>
    </row>
    <row r="107" spans="1:7" x14ac:dyDescent="0.2">
      <c r="A107" t="s">
        <v>319</v>
      </c>
      <c r="B107" t="s">
        <v>320</v>
      </c>
      <c r="C107" t="s">
        <v>64</v>
      </c>
      <c r="D107" t="s">
        <v>85</v>
      </c>
      <c r="E107" s="5" t="str">
        <f t="shared" si="0"/>
        <v>29</v>
      </c>
      <c r="F107" t="s">
        <v>1</v>
      </c>
      <c r="G107" t="s">
        <v>298</v>
      </c>
    </row>
    <row r="108" spans="1:7" x14ac:dyDescent="0.2">
      <c r="A108" t="s">
        <v>321</v>
      </c>
      <c r="B108" t="s">
        <v>322</v>
      </c>
      <c r="C108" t="s">
        <v>64</v>
      </c>
      <c r="D108" t="s">
        <v>39</v>
      </c>
      <c r="E108" s="5" t="str">
        <f t="shared" si="0"/>
        <v>29</v>
      </c>
      <c r="F108" t="s">
        <v>119</v>
      </c>
      <c r="G108" t="s">
        <v>239</v>
      </c>
    </row>
    <row r="109" spans="1:7" x14ac:dyDescent="0.2">
      <c r="A109" t="s">
        <v>323</v>
      </c>
      <c r="B109" t="s">
        <v>324</v>
      </c>
      <c r="C109" t="s">
        <v>64</v>
      </c>
      <c r="D109" t="s">
        <v>39</v>
      </c>
      <c r="E109" s="5" t="str">
        <f t="shared" si="0"/>
        <v>29</v>
      </c>
      <c r="F109" t="s">
        <v>119</v>
      </c>
      <c r="G109" t="s">
        <v>239</v>
      </c>
    </row>
    <row r="110" spans="1:7" x14ac:dyDescent="0.2">
      <c r="A110" t="s">
        <v>325</v>
      </c>
      <c r="B110" t="s">
        <v>326</v>
      </c>
      <c r="C110" t="s">
        <v>64</v>
      </c>
      <c r="D110" t="s">
        <v>39</v>
      </c>
      <c r="E110" s="5" t="str">
        <f t="shared" si="0"/>
        <v>29</v>
      </c>
      <c r="F110" t="s">
        <v>119</v>
      </c>
      <c r="G110" t="s">
        <v>239</v>
      </c>
    </row>
    <row r="111" spans="1:7" x14ac:dyDescent="0.2">
      <c r="A111" t="s">
        <v>327</v>
      </c>
      <c r="B111" t="s">
        <v>328</v>
      </c>
      <c r="C111" t="s">
        <v>64</v>
      </c>
      <c r="D111" t="s">
        <v>39</v>
      </c>
      <c r="E111" s="5" t="str">
        <f t="shared" si="0"/>
        <v>29</v>
      </c>
      <c r="F111" t="s">
        <v>119</v>
      </c>
      <c r="G111" t="s">
        <v>239</v>
      </c>
    </row>
    <row r="112" spans="1:7" x14ac:dyDescent="0.2">
      <c r="A112" t="s">
        <v>329</v>
      </c>
      <c r="B112" t="s">
        <v>330</v>
      </c>
      <c r="C112" t="s">
        <v>64</v>
      </c>
      <c r="D112" t="s">
        <v>39</v>
      </c>
      <c r="E112" s="5" t="str">
        <f t="shared" si="0"/>
        <v>29</v>
      </c>
      <c r="F112" t="s">
        <v>119</v>
      </c>
      <c r="G112" t="s">
        <v>239</v>
      </c>
    </row>
    <row r="113" spans="1:7" x14ac:dyDescent="0.2">
      <c r="A113" t="s">
        <v>331</v>
      </c>
      <c r="B113" t="s">
        <v>332</v>
      </c>
      <c r="C113" t="s">
        <v>64</v>
      </c>
      <c r="D113" t="s">
        <v>39</v>
      </c>
      <c r="E113" s="5" t="str">
        <f t="shared" si="0"/>
        <v>29</v>
      </c>
      <c r="F113" t="s">
        <v>119</v>
      </c>
      <c r="G113" t="s">
        <v>239</v>
      </c>
    </row>
    <row r="114" spans="1:7" x14ac:dyDescent="0.2">
      <c r="A114" t="s">
        <v>333</v>
      </c>
      <c r="B114" t="s">
        <v>334</v>
      </c>
      <c r="C114" t="s">
        <v>64</v>
      </c>
      <c r="D114" t="s">
        <v>39</v>
      </c>
      <c r="E114" s="5" t="str">
        <f t="shared" si="0"/>
        <v>29</v>
      </c>
      <c r="F114" t="s">
        <v>119</v>
      </c>
      <c r="G114" t="s">
        <v>239</v>
      </c>
    </row>
    <row r="115" spans="1:7" x14ac:dyDescent="0.2">
      <c r="A115" t="s">
        <v>335</v>
      </c>
      <c r="B115" t="s">
        <v>336</v>
      </c>
      <c r="C115" t="s">
        <v>64</v>
      </c>
      <c r="D115" t="s">
        <v>39</v>
      </c>
      <c r="E115" s="5" t="str">
        <f t="shared" si="0"/>
        <v>29</v>
      </c>
      <c r="F115" t="s">
        <v>119</v>
      </c>
      <c r="G115" t="s">
        <v>239</v>
      </c>
    </row>
    <row r="116" spans="1:7" x14ac:dyDescent="0.2">
      <c r="A116" t="s">
        <v>337</v>
      </c>
      <c r="B116" t="s">
        <v>338</v>
      </c>
      <c r="C116" t="s">
        <v>64</v>
      </c>
      <c r="D116" t="s">
        <v>39</v>
      </c>
      <c r="E116" s="5" t="str">
        <f t="shared" si="0"/>
        <v>29</v>
      </c>
      <c r="F116" t="s">
        <v>119</v>
      </c>
      <c r="G116" t="s">
        <v>239</v>
      </c>
    </row>
    <row r="117" spans="1:7" x14ac:dyDescent="0.2">
      <c r="A117" t="s">
        <v>339</v>
      </c>
      <c r="B117" t="s">
        <v>340</v>
      </c>
      <c r="C117" t="s">
        <v>64</v>
      </c>
      <c r="D117" t="s">
        <v>39</v>
      </c>
      <c r="E117" s="5" t="str">
        <f t="shared" si="0"/>
        <v>29</v>
      </c>
      <c r="F117" t="s">
        <v>119</v>
      </c>
      <c r="G117" t="s">
        <v>239</v>
      </c>
    </row>
    <row r="118" spans="1:7" x14ac:dyDescent="0.2">
      <c r="A118" t="s">
        <v>341</v>
      </c>
      <c r="B118" t="s">
        <v>342</v>
      </c>
      <c r="C118" t="s">
        <v>64</v>
      </c>
      <c r="D118" t="s">
        <v>39</v>
      </c>
      <c r="E118" s="5" t="str">
        <f t="shared" si="0"/>
        <v>29</v>
      </c>
      <c r="F118" t="s">
        <v>119</v>
      </c>
      <c r="G118" t="s">
        <v>239</v>
      </c>
    </row>
    <row r="119" spans="1:7" x14ac:dyDescent="0.2">
      <c r="A119" t="s">
        <v>343</v>
      </c>
      <c r="B119" t="s">
        <v>344</v>
      </c>
      <c r="C119" t="s">
        <v>64</v>
      </c>
      <c r="D119" t="s">
        <v>39</v>
      </c>
      <c r="E119" s="5" t="str">
        <f t="shared" si="0"/>
        <v>29</v>
      </c>
      <c r="F119" t="s">
        <v>119</v>
      </c>
      <c r="G119" t="s">
        <v>239</v>
      </c>
    </row>
    <row r="120" spans="1:7" x14ac:dyDescent="0.2">
      <c r="A120" t="s">
        <v>345</v>
      </c>
      <c r="B120" t="s">
        <v>346</v>
      </c>
      <c r="C120" t="s">
        <v>64</v>
      </c>
      <c r="D120" t="s">
        <v>39</v>
      </c>
      <c r="E120" s="5" t="str">
        <f t="shared" si="0"/>
        <v>29</v>
      </c>
      <c r="F120" t="s">
        <v>119</v>
      </c>
      <c r="G120" t="s">
        <v>239</v>
      </c>
    </row>
    <row r="121" spans="1:7" x14ac:dyDescent="0.2">
      <c r="A121" t="s">
        <v>347</v>
      </c>
      <c r="B121" t="s">
        <v>348</v>
      </c>
      <c r="C121" t="s">
        <v>64</v>
      </c>
      <c r="D121" t="s">
        <v>39</v>
      </c>
      <c r="E121" s="5" t="str">
        <f t="shared" si="0"/>
        <v>29</v>
      </c>
      <c r="F121" t="s">
        <v>119</v>
      </c>
      <c r="G121" t="s">
        <v>239</v>
      </c>
    </row>
    <row r="122" spans="1:7" x14ac:dyDescent="0.2">
      <c r="A122" t="s">
        <v>349</v>
      </c>
      <c r="B122" t="s">
        <v>350</v>
      </c>
      <c r="C122" t="s">
        <v>64</v>
      </c>
      <c r="D122" t="s">
        <v>39</v>
      </c>
      <c r="E122" s="5" t="str">
        <f t="shared" si="0"/>
        <v>29</v>
      </c>
      <c r="F122" t="s">
        <v>119</v>
      </c>
      <c r="G122" t="s">
        <v>239</v>
      </c>
    </row>
    <row r="123" spans="1:7" x14ac:dyDescent="0.2">
      <c r="A123" t="s">
        <v>351</v>
      </c>
      <c r="B123" t="s">
        <v>352</v>
      </c>
      <c r="C123" t="s">
        <v>64</v>
      </c>
      <c r="D123" t="s">
        <v>39</v>
      </c>
      <c r="E123" s="5" t="str">
        <f t="shared" si="0"/>
        <v>29</v>
      </c>
      <c r="F123" t="s">
        <v>119</v>
      </c>
      <c r="G123" t="s">
        <v>239</v>
      </c>
    </row>
    <row r="124" spans="1:7" x14ac:dyDescent="0.2">
      <c r="A124" t="s">
        <v>353</v>
      </c>
      <c r="B124" t="s">
        <v>354</v>
      </c>
      <c r="C124" t="s">
        <v>64</v>
      </c>
      <c r="D124" t="s">
        <v>39</v>
      </c>
      <c r="E124" s="5" t="str">
        <f t="shared" si="0"/>
        <v>29</v>
      </c>
      <c r="F124" t="s">
        <v>119</v>
      </c>
      <c r="G124" t="s">
        <v>239</v>
      </c>
    </row>
    <row r="125" spans="1:7" x14ac:dyDescent="0.2">
      <c r="A125" t="s">
        <v>355</v>
      </c>
      <c r="B125" t="s">
        <v>356</v>
      </c>
      <c r="C125" t="s">
        <v>64</v>
      </c>
      <c r="D125" t="s">
        <v>39</v>
      </c>
      <c r="E125" s="5" t="str">
        <f t="shared" si="0"/>
        <v>29</v>
      </c>
      <c r="F125" t="s">
        <v>119</v>
      </c>
      <c r="G125" t="s">
        <v>239</v>
      </c>
    </row>
    <row r="126" spans="1:7" x14ac:dyDescent="0.2">
      <c r="A126" t="s">
        <v>357</v>
      </c>
      <c r="B126" t="s">
        <v>358</v>
      </c>
      <c r="C126" t="s">
        <v>64</v>
      </c>
      <c r="D126" t="s">
        <v>39</v>
      </c>
      <c r="E126" s="5" t="str">
        <f t="shared" si="0"/>
        <v>29</v>
      </c>
      <c r="F126" t="s">
        <v>119</v>
      </c>
      <c r="G126" t="s">
        <v>239</v>
      </c>
    </row>
    <row r="127" spans="1:7" x14ac:dyDescent="0.2">
      <c r="A127" t="s">
        <v>359</v>
      </c>
      <c r="B127" t="s">
        <v>360</v>
      </c>
      <c r="C127" t="s">
        <v>64</v>
      </c>
      <c r="D127" t="s">
        <v>39</v>
      </c>
      <c r="E127" s="5" t="str">
        <f t="shared" si="0"/>
        <v>29</v>
      </c>
      <c r="F127" t="s">
        <v>119</v>
      </c>
      <c r="G127" t="s">
        <v>239</v>
      </c>
    </row>
    <row r="128" spans="1:7" x14ac:dyDescent="0.2">
      <c r="A128" t="s">
        <v>361</v>
      </c>
      <c r="B128" t="s">
        <v>362</v>
      </c>
      <c r="C128" t="s">
        <v>64</v>
      </c>
      <c r="D128" t="s">
        <v>39</v>
      </c>
      <c r="E128" s="5" t="str">
        <f t="shared" ref="E128:E145" si="1">HYPERLINK("[CODES_syn_se2024_it.xml]29!A1","29")</f>
        <v>29</v>
      </c>
      <c r="F128" t="s">
        <v>119</v>
      </c>
      <c r="G128" t="s">
        <v>239</v>
      </c>
    </row>
    <row r="129" spans="1:7" x14ac:dyDescent="0.2">
      <c r="A129" t="s">
        <v>363</v>
      </c>
      <c r="B129" t="s">
        <v>364</v>
      </c>
      <c r="C129" t="s">
        <v>64</v>
      </c>
      <c r="D129" t="s">
        <v>39</v>
      </c>
      <c r="E129" s="5" t="str">
        <f t="shared" si="1"/>
        <v>29</v>
      </c>
      <c r="F129" t="s">
        <v>119</v>
      </c>
      <c r="G129" t="s">
        <v>239</v>
      </c>
    </row>
    <row r="130" spans="1:7" x14ac:dyDescent="0.2">
      <c r="A130" t="s">
        <v>365</v>
      </c>
      <c r="B130" t="s">
        <v>366</v>
      </c>
      <c r="C130" t="s">
        <v>64</v>
      </c>
      <c r="D130" t="s">
        <v>39</v>
      </c>
      <c r="E130" s="5" t="str">
        <f t="shared" si="1"/>
        <v>29</v>
      </c>
      <c r="F130" t="s">
        <v>119</v>
      </c>
      <c r="G130" t="s">
        <v>239</v>
      </c>
    </row>
    <row r="131" spans="1:7" x14ac:dyDescent="0.2">
      <c r="A131" t="s">
        <v>367</v>
      </c>
      <c r="B131" t="s">
        <v>368</v>
      </c>
      <c r="C131" t="s">
        <v>64</v>
      </c>
      <c r="D131" t="s">
        <v>39</v>
      </c>
      <c r="E131" s="5" t="str">
        <f t="shared" si="1"/>
        <v>29</v>
      </c>
      <c r="F131" t="s">
        <v>119</v>
      </c>
      <c r="G131" t="s">
        <v>239</v>
      </c>
    </row>
    <row r="132" spans="1:7" x14ac:dyDescent="0.2">
      <c r="A132" t="s">
        <v>369</v>
      </c>
      <c r="B132" t="s">
        <v>370</v>
      </c>
      <c r="C132" t="s">
        <v>64</v>
      </c>
      <c r="D132" t="s">
        <v>85</v>
      </c>
      <c r="E132" s="5" t="str">
        <f t="shared" si="1"/>
        <v>29</v>
      </c>
      <c r="F132" t="s">
        <v>1</v>
      </c>
      <c r="G132" t="s">
        <v>298</v>
      </c>
    </row>
    <row r="133" spans="1:7" x14ac:dyDescent="0.2">
      <c r="A133" t="s">
        <v>371</v>
      </c>
      <c r="B133" t="s">
        <v>372</v>
      </c>
      <c r="C133" t="s">
        <v>64</v>
      </c>
      <c r="D133" t="s">
        <v>85</v>
      </c>
      <c r="E133" s="5" t="str">
        <f t="shared" si="1"/>
        <v>29</v>
      </c>
      <c r="F133" t="s">
        <v>1</v>
      </c>
      <c r="G133" t="s">
        <v>239</v>
      </c>
    </row>
    <row r="134" spans="1:7" x14ac:dyDescent="0.2">
      <c r="A134" t="s">
        <v>373</v>
      </c>
      <c r="B134" t="s">
        <v>374</v>
      </c>
      <c r="C134" t="s">
        <v>64</v>
      </c>
      <c r="D134" t="s">
        <v>85</v>
      </c>
      <c r="E134" s="5" t="str">
        <f t="shared" si="1"/>
        <v>29</v>
      </c>
      <c r="F134" t="s">
        <v>1</v>
      </c>
      <c r="G134" t="s">
        <v>239</v>
      </c>
    </row>
    <row r="135" spans="1:7" x14ac:dyDescent="0.2">
      <c r="A135" t="s">
        <v>375</v>
      </c>
      <c r="B135" t="s">
        <v>376</v>
      </c>
      <c r="C135" t="s">
        <v>64</v>
      </c>
      <c r="D135" t="s">
        <v>85</v>
      </c>
      <c r="E135" s="5" t="str">
        <f t="shared" si="1"/>
        <v>29</v>
      </c>
      <c r="F135" t="s">
        <v>1</v>
      </c>
      <c r="G135" t="s">
        <v>239</v>
      </c>
    </row>
    <row r="136" spans="1:7" x14ac:dyDescent="0.2">
      <c r="A136" t="s">
        <v>377</v>
      </c>
      <c r="B136" t="s">
        <v>378</v>
      </c>
      <c r="C136" t="s">
        <v>64</v>
      </c>
      <c r="D136" t="s">
        <v>85</v>
      </c>
      <c r="E136" s="5" t="str">
        <f t="shared" si="1"/>
        <v>29</v>
      </c>
      <c r="F136" t="s">
        <v>1</v>
      </c>
      <c r="G136" t="s">
        <v>239</v>
      </c>
    </row>
    <row r="137" spans="1:7" x14ac:dyDescent="0.2">
      <c r="A137" t="s">
        <v>379</v>
      </c>
      <c r="B137" t="s">
        <v>380</v>
      </c>
      <c r="C137" t="s">
        <v>64</v>
      </c>
      <c r="D137" t="s">
        <v>85</v>
      </c>
      <c r="E137" s="5" t="str">
        <f t="shared" si="1"/>
        <v>29</v>
      </c>
      <c r="F137" t="s">
        <v>1</v>
      </c>
      <c r="G137" t="s">
        <v>239</v>
      </c>
    </row>
    <row r="138" spans="1:7" x14ac:dyDescent="0.2">
      <c r="A138" t="s">
        <v>381</v>
      </c>
      <c r="B138" t="s">
        <v>382</v>
      </c>
      <c r="C138" t="s">
        <v>64</v>
      </c>
      <c r="D138" t="s">
        <v>85</v>
      </c>
      <c r="E138" s="5" t="str">
        <f t="shared" si="1"/>
        <v>29</v>
      </c>
      <c r="F138" t="s">
        <v>1</v>
      </c>
      <c r="G138" t="s">
        <v>298</v>
      </c>
    </row>
    <row r="139" spans="1:7" x14ac:dyDescent="0.2">
      <c r="A139" t="s">
        <v>383</v>
      </c>
      <c r="B139" t="s">
        <v>384</v>
      </c>
      <c r="C139" t="s">
        <v>64</v>
      </c>
      <c r="D139" t="s">
        <v>85</v>
      </c>
      <c r="E139" s="5" t="str">
        <f t="shared" si="1"/>
        <v>29</v>
      </c>
      <c r="F139" t="s">
        <v>1</v>
      </c>
      <c r="G139" t="s">
        <v>298</v>
      </c>
    </row>
    <row r="140" spans="1:7" x14ac:dyDescent="0.2">
      <c r="A140" t="s">
        <v>385</v>
      </c>
      <c r="B140" t="s">
        <v>386</v>
      </c>
      <c r="C140" t="s">
        <v>64</v>
      </c>
      <c r="D140" t="s">
        <v>85</v>
      </c>
      <c r="E140" s="5" t="str">
        <f t="shared" si="1"/>
        <v>29</v>
      </c>
      <c r="F140" t="s">
        <v>1</v>
      </c>
      <c r="G140" t="s">
        <v>298</v>
      </c>
    </row>
    <row r="141" spans="1:7" x14ac:dyDescent="0.2">
      <c r="A141" t="s">
        <v>387</v>
      </c>
      <c r="B141" t="s">
        <v>388</v>
      </c>
      <c r="C141" t="s">
        <v>64</v>
      </c>
      <c r="D141" t="s">
        <v>85</v>
      </c>
      <c r="E141" s="5" t="str">
        <f t="shared" si="1"/>
        <v>29</v>
      </c>
      <c r="F141" t="s">
        <v>1</v>
      </c>
      <c r="G141" t="s">
        <v>298</v>
      </c>
    </row>
    <row r="142" spans="1:7" x14ac:dyDescent="0.2">
      <c r="A142" t="s">
        <v>389</v>
      </c>
      <c r="B142" t="s">
        <v>390</v>
      </c>
      <c r="C142" t="s">
        <v>64</v>
      </c>
      <c r="D142" t="s">
        <v>85</v>
      </c>
      <c r="E142" s="5" t="str">
        <f t="shared" si="1"/>
        <v>29</v>
      </c>
      <c r="F142" t="s">
        <v>1</v>
      </c>
      <c r="G142" t="s">
        <v>298</v>
      </c>
    </row>
    <row r="143" spans="1:7" x14ac:dyDescent="0.2">
      <c r="A143" t="s">
        <v>391</v>
      </c>
      <c r="B143" t="s">
        <v>392</v>
      </c>
      <c r="C143" t="s">
        <v>64</v>
      </c>
      <c r="D143" t="s">
        <v>85</v>
      </c>
      <c r="E143" s="5" t="str">
        <f t="shared" si="1"/>
        <v>29</v>
      </c>
      <c r="F143" t="s">
        <v>1</v>
      </c>
      <c r="G143" t="s">
        <v>298</v>
      </c>
    </row>
    <row r="144" spans="1:7" x14ac:dyDescent="0.2">
      <c r="A144" t="s">
        <v>393</v>
      </c>
      <c r="B144" t="s">
        <v>394</v>
      </c>
      <c r="C144" t="s">
        <v>64</v>
      </c>
      <c r="D144" t="s">
        <v>85</v>
      </c>
      <c r="E144" s="5" t="str">
        <f t="shared" si="1"/>
        <v>29</v>
      </c>
      <c r="F144" t="s">
        <v>1</v>
      </c>
      <c r="G144" t="s">
        <v>298</v>
      </c>
    </row>
    <row r="145" spans="1:7" x14ac:dyDescent="0.2">
      <c r="A145" t="s">
        <v>395</v>
      </c>
      <c r="B145" t="s">
        <v>396</v>
      </c>
      <c r="C145" t="s">
        <v>64</v>
      </c>
      <c r="D145" t="s">
        <v>85</v>
      </c>
      <c r="E145" s="5" t="str">
        <f t="shared" si="1"/>
        <v>29</v>
      </c>
      <c r="F145" t="s">
        <v>1</v>
      </c>
      <c r="G145" t="s">
        <v>298</v>
      </c>
    </row>
    <row r="146" spans="1:7" x14ac:dyDescent="0.2">
      <c r="A146" t="s">
        <v>397</v>
      </c>
      <c r="B146" t="s">
        <v>398</v>
      </c>
      <c r="C146" t="s">
        <v>18</v>
      </c>
      <c r="D146" t="s">
        <v>96</v>
      </c>
      <c r="E146" s="5" t="str">
        <f>HYPERLINK("[CODES_syn_se2024_it.xml]33!A1","33")</f>
        <v>33</v>
      </c>
      <c r="F146" t="s">
        <v>1</v>
      </c>
      <c r="G146" t="s">
        <v>399</v>
      </c>
    </row>
    <row r="147" spans="1:7" x14ac:dyDescent="0.2">
      <c r="A147" t="s">
        <v>400</v>
      </c>
      <c r="B147" t="s">
        <v>401</v>
      </c>
      <c r="C147" t="s">
        <v>18</v>
      </c>
      <c r="D147" t="s">
        <v>96</v>
      </c>
      <c r="E147" s="5" t="str">
        <f>HYPERLINK("[CODES_syn_se2024_it.xml]33!A1","33")</f>
        <v>33</v>
      </c>
      <c r="F147" t="s">
        <v>119</v>
      </c>
      <c r="G147" t="s">
        <v>399</v>
      </c>
    </row>
    <row r="148" spans="1:7" x14ac:dyDescent="0.2">
      <c r="A148" t="s">
        <v>402</v>
      </c>
      <c r="B148" t="s">
        <v>403</v>
      </c>
      <c r="C148" t="s">
        <v>18</v>
      </c>
      <c r="D148" t="s">
        <v>96</v>
      </c>
      <c r="E148" s="5" t="str">
        <f>HYPERLINK("[CODES_syn_se2024_it.xml]33!A1","33")</f>
        <v>33</v>
      </c>
      <c r="F148" t="s">
        <v>119</v>
      </c>
      <c r="G148" t="s">
        <v>399</v>
      </c>
    </row>
    <row r="149" spans="1:7" x14ac:dyDescent="0.2">
      <c r="A149" t="s">
        <v>404</v>
      </c>
      <c r="B149" t="s">
        <v>405</v>
      </c>
      <c r="C149" t="s">
        <v>64</v>
      </c>
      <c r="D149" t="s">
        <v>85</v>
      </c>
      <c r="E149" s="5" t="str">
        <f>HYPERLINK("[CODES_syn_se2024_it.xml]34!A1","34")</f>
        <v>34</v>
      </c>
      <c r="F149" t="s">
        <v>1</v>
      </c>
      <c r="G149" t="s">
        <v>406</v>
      </c>
    </row>
    <row r="150" spans="1:7" x14ac:dyDescent="0.2">
      <c r="A150" t="s">
        <v>407</v>
      </c>
      <c r="B150" t="s">
        <v>408</v>
      </c>
      <c r="C150" t="s">
        <v>64</v>
      </c>
      <c r="D150" t="s">
        <v>85</v>
      </c>
      <c r="E150" s="5" t="str">
        <f>HYPERLINK("[CODES_syn_se2024_it.xml]35!A1","35")</f>
        <v>35</v>
      </c>
      <c r="F150" t="s">
        <v>1</v>
      </c>
      <c r="G150" t="s">
        <v>409</v>
      </c>
    </row>
    <row r="151" spans="1:7" x14ac:dyDescent="0.2">
      <c r="A151" t="s">
        <v>410</v>
      </c>
      <c r="B151" t="s">
        <v>411</v>
      </c>
      <c r="C151" t="s">
        <v>64</v>
      </c>
      <c r="D151" t="s">
        <v>39</v>
      </c>
      <c r="E151" s="5" t="str">
        <f>HYPERLINK("[CODES_syn_se2024_it.xml]36!A1","36")</f>
        <v>36</v>
      </c>
      <c r="F151" t="s">
        <v>1</v>
      </c>
      <c r="G151" t="s">
        <v>239</v>
      </c>
    </row>
    <row r="152" spans="1:7" x14ac:dyDescent="0.2">
      <c r="A152" t="s">
        <v>412</v>
      </c>
      <c r="B152" t="s">
        <v>413</v>
      </c>
      <c r="C152" t="s">
        <v>64</v>
      </c>
      <c r="D152" t="s">
        <v>39</v>
      </c>
      <c r="E152" s="5" t="str">
        <f>HYPERLINK("[CODES_syn_se2024_it.xml]37!A1","37")</f>
        <v>37</v>
      </c>
      <c r="F152" t="s">
        <v>1</v>
      </c>
      <c r="G152" t="s">
        <v>239</v>
      </c>
    </row>
    <row r="153" spans="1:7" x14ac:dyDescent="0.2">
      <c r="A153" t="s">
        <v>414</v>
      </c>
      <c r="B153" t="s">
        <v>415</v>
      </c>
      <c r="C153" t="s">
        <v>64</v>
      </c>
      <c r="D153" t="s">
        <v>39</v>
      </c>
      <c r="E153" s="5" t="str">
        <f>HYPERLINK("[CODES_syn_se2024_it.xml]38!A1","38")</f>
        <v>38</v>
      </c>
      <c r="F153" t="s">
        <v>416</v>
      </c>
      <c r="G153" t="s">
        <v>239</v>
      </c>
    </row>
    <row r="154" spans="1:7" x14ac:dyDescent="0.2">
      <c r="A154" t="s">
        <v>417</v>
      </c>
      <c r="B154" t="s">
        <v>418</v>
      </c>
      <c r="C154" t="s">
        <v>64</v>
      </c>
      <c r="D154" t="s">
        <v>85</v>
      </c>
      <c r="E154" s="5" t="str">
        <f>HYPERLINK("[CODES_syn_se2024_it.xml]39!A1","39")</f>
        <v>39</v>
      </c>
      <c r="F154" t="s">
        <v>119</v>
      </c>
      <c r="G154" t="s">
        <v>239</v>
      </c>
    </row>
    <row r="155" spans="1:7" x14ac:dyDescent="0.2">
      <c r="A155" t="s">
        <v>419</v>
      </c>
      <c r="B155" t="s">
        <v>420</v>
      </c>
      <c r="C155" t="s">
        <v>64</v>
      </c>
      <c r="D155" t="s">
        <v>19</v>
      </c>
      <c r="E155" s="5" t="str">
        <f>HYPERLINK("[CODES_syn_se2024_it.xml]3!A1","3")</f>
        <v>3</v>
      </c>
      <c r="F155" t="s">
        <v>421</v>
      </c>
      <c r="G155" t="s">
        <v>406</v>
      </c>
    </row>
    <row r="156" spans="1:7" x14ac:dyDescent="0.2">
      <c r="A156" t="s">
        <v>422</v>
      </c>
      <c r="B156" t="s">
        <v>423</v>
      </c>
      <c r="C156" t="s">
        <v>64</v>
      </c>
      <c r="D156" t="s">
        <v>85</v>
      </c>
      <c r="E156" s="5" t="str">
        <f>HYPERLINK("[CODES_syn_se2024_it.xml]40!A1","40")</f>
        <v>40</v>
      </c>
      <c r="F156" t="s">
        <v>103</v>
      </c>
      <c r="G156" t="s">
        <v>406</v>
      </c>
    </row>
    <row r="157" spans="1:7" x14ac:dyDescent="0.2">
      <c r="A157" t="s">
        <v>424</v>
      </c>
      <c r="B157" t="s">
        <v>425</v>
      </c>
      <c r="C157" t="s">
        <v>64</v>
      </c>
      <c r="D157" t="s">
        <v>19</v>
      </c>
      <c r="E157" s="5" t="str">
        <f>HYPERLINK("[CODES_syn_se2024_it.xml]41!A1","41")</f>
        <v>41</v>
      </c>
      <c r="F157" t="s">
        <v>416</v>
      </c>
      <c r="G157" t="s">
        <v>426</v>
      </c>
    </row>
    <row r="158" spans="1:7" x14ac:dyDescent="0.2">
      <c r="A158" t="s">
        <v>427</v>
      </c>
      <c r="B158" t="s">
        <v>428</v>
      </c>
      <c r="C158" t="s">
        <v>64</v>
      </c>
      <c r="D158" t="s">
        <v>85</v>
      </c>
      <c r="E158" s="5" t="str">
        <f>HYPERLINK("[CODES_syn_se2024_it.xml]42!A1","42")</f>
        <v>42</v>
      </c>
      <c r="F158" t="s">
        <v>416</v>
      </c>
      <c r="G158" t="s">
        <v>429</v>
      </c>
    </row>
    <row r="159" spans="1:7" x14ac:dyDescent="0.2">
      <c r="A159" t="s">
        <v>430</v>
      </c>
      <c r="B159" t="s">
        <v>431</v>
      </c>
      <c r="C159" t="s">
        <v>64</v>
      </c>
      <c r="D159" t="s">
        <v>85</v>
      </c>
      <c r="E159" s="5" t="str">
        <f>HYPERLINK("[CODES_syn_se2024_it.xml]43!A1","43")</f>
        <v>43</v>
      </c>
      <c r="F159" t="s">
        <v>119</v>
      </c>
      <c r="G159" t="s">
        <v>426</v>
      </c>
    </row>
    <row r="160" spans="1:7" x14ac:dyDescent="0.2">
      <c r="A160" t="s">
        <v>432</v>
      </c>
      <c r="B160" t="s">
        <v>433</v>
      </c>
      <c r="C160" t="s">
        <v>69</v>
      </c>
      <c r="D160" t="s">
        <v>1</v>
      </c>
      <c r="E160" t="s">
        <v>1</v>
      </c>
      <c r="F160" t="s">
        <v>142</v>
      </c>
      <c r="G160" t="s">
        <v>434</v>
      </c>
    </row>
    <row r="161" spans="1:7" x14ac:dyDescent="0.2">
      <c r="A161" t="s">
        <v>435</v>
      </c>
      <c r="B161" t="s">
        <v>436</v>
      </c>
      <c r="C161" t="s">
        <v>69</v>
      </c>
      <c r="D161" t="s">
        <v>1</v>
      </c>
      <c r="E161" t="s">
        <v>1</v>
      </c>
      <c r="F161" t="s">
        <v>103</v>
      </c>
      <c r="G161" t="s">
        <v>255</v>
      </c>
    </row>
    <row r="162" spans="1:7" x14ac:dyDescent="0.2">
      <c r="A162" t="s">
        <v>437</v>
      </c>
      <c r="B162" t="s">
        <v>438</v>
      </c>
      <c r="C162" t="s">
        <v>64</v>
      </c>
      <c r="D162" t="s">
        <v>39</v>
      </c>
      <c r="E162" s="5" t="str">
        <f>HYPERLINK("[CODES_syn_se2024_it.xml]29!A1","29")</f>
        <v>29</v>
      </c>
      <c r="F162" t="s">
        <v>119</v>
      </c>
      <c r="G162" t="s">
        <v>239</v>
      </c>
    </row>
    <row r="163" spans="1:7" x14ac:dyDescent="0.2">
      <c r="A163" t="s">
        <v>439</v>
      </c>
      <c r="B163" t="s">
        <v>440</v>
      </c>
      <c r="C163" t="s">
        <v>64</v>
      </c>
      <c r="D163" t="s">
        <v>39</v>
      </c>
      <c r="E163" s="5" t="str">
        <f>HYPERLINK("[CODES_syn_se2024_it.xml]44!A1","44")</f>
        <v>44</v>
      </c>
      <c r="F163" t="s">
        <v>441</v>
      </c>
      <c r="G163" t="s">
        <v>239</v>
      </c>
    </row>
    <row r="164" spans="1:7" x14ac:dyDescent="0.2">
      <c r="A164" t="s">
        <v>442</v>
      </c>
      <c r="B164" t="s">
        <v>443</v>
      </c>
      <c r="C164" t="s">
        <v>64</v>
      </c>
      <c r="D164" t="s">
        <v>39</v>
      </c>
      <c r="E164" s="5" t="str">
        <f>HYPERLINK("[CODES_syn_se2024_it.xml]45!A1","45")</f>
        <v>45</v>
      </c>
      <c r="F164" t="s">
        <v>103</v>
      </c>
      <c r="G164" t="s">
        <v>406</v>
      </c>
    </row>
    <row r="165" spans="1:7" x14ac:dyDescent="0.2">
      <c r="A165" t="s">
        <v>444</v>
      </c>
      <c r="B165" t="s">
        <v>445</v>
      </c>
      <c r="C165" t="s">
        <v>64</v>
      </c>
      <c r="D165" t="s">
        <v>39</v>
      </c>
      <c r="E165" s="5" t="str">
        <f>HYPERLINK("[CODES_syn_se2024_it.xml]2!A1","2")</f>
        <v>2</v>
      </c>
      <c r="F165" t="s">
        <v>262</v>
      </c>
      <c r="G165" t="s">
        <v>446</v>
      </c>
    </row>
    <row r="166" spans="1:7" x14ac:dyDescent="0.2">
      <c r="A166" t="s">
        <v>447</v>
      </c>
      <c r="B166" t="s">
        <v>448</v>
      </c>
      <c r="C166" t="s">
        <v>64</v>
      </c>
      <c r="D166" t="s">
        <v>19</v>
      </c>
      <c r="E166" s="5" t="str">
        <f>HYPERLINK("[CODES_syn_se2024_it.xml]20!A1","20")</f>
        <v>20</v>
      </c>
      <c r="F166" t="s">
        <v>258</v>
      </c>
      <c r="G166" t="s">
        <v>259</v>
      </c>
    </row>
    <row r="167" spans="1:7" x14ac:dyDescent="0.2">
      <c r="A167" t="s">
        <v>449</v>
      </c>
      <c r="B167" t="s">
        <v>450</v>
      </c>
      <c r="C167" t="s">
        <v>64</v>
      </c>
      <c r="D167" t="s">
        <v>19</v>
      </c>
      <c r="E167" s="5" t="str">
        <f>HYPERLINK("[CODES_syn_se2024_it.xml]4!A1","4")</f>
        <v>4</v>
      </c>
      <c r="F167" t="s">
        <v>262</v>
      </c>
      <c r="G167" t="s">
        <v>446</v>
      </c>
    </row>
    <row r="168" spans="1:7" x14ac:dyDescent="0.2">
      <c r="A168" t="s">
        <v>451</v>
      </c>
      <c r="B168" t="s">
        <v>452</v>
      </c>
      <c r="C168" t="s">
        <v>18</v>
      </c>
      <c r="D168" t="s">
        <v>1</v>
      </c>
      <c r="E168" t="s">
        <v>1</v>
      </c>
      <c r="F168" t="s">
        <v>262</v>
      </c>
      <c r="G168" t="s">
        <v>168</v>
      </c>
    </row>
    <row r="169" spans="1:7" x14ac:dyDescent="0.2">
      <c r="A169" t="s">
        <v>453</v>
      </c>
      <c r="B169" t="s">
        <v>454</v>
      </c>
      <c r="C169" t="s">
        <v>18</v>
      </c>
      <c r="D169" t="s">
        <v>1</v>
      </c>
      <c r="E169" t="s">
        <v>1</v>
      </c>
      <c r="F169" t="s">
        <v>262</v>
      </c>
      <c r="G169" t="s">
        <v>168</v>
      </c>
    </row>
    <row r="170" spans="1:7" x14ac:dyDescent="0.2">
      <c r="A170" t="s">
        <v>455</v>
      </c>
      <c r="B170" t="s">
        <v>456</v>
      </c>
      <c r="C170" t="s">
        <v>18</v>
      </c>
      <c r="D170" t="s">
        <v>1</v>
      </c>
      <c r="E170" t="s">
        <v>1</v>
      </c>
      <c r="F170" t="s">
        <v>262</v>
      </c>
      <c r="G170" t="s">
        <v>168</v>
      </c>
    </row>
    <row r="171" spans="1:7" x14ac:dyDescent="0.2">
      <c r="A171" t="s">
        <v>457</v>
      </c>
      <c r="B171" t="s">
        <v>458</v>
      </c>
      <c r="C171" t="s">
        <v>18</v>
      </c>
      <c r="D171" t="s">
        <v>1</v>
      </c>
      <c r="E171" t="s">
        <v>1</v>
      </c>
      <c r="F171" t="s">
        <v>262</v>
      </c>
      <c r="G171" t="s">
        <v>168</v>
      </c>
    </row>
    <row r="172" spans="1:7" x14ac:dyDescent="0.2">
      <c r="A172" t="s">
        <v>459</v>
      </c>
      <c r="B172" t="s">
        <v>460</v>
      </c>
      <c r="C172" t="s">
        <v>64</v>
      </c>
      <c r="D172" t="s">
        <v>96</v>
      </c>
      <c r="E172" s="5" t="str">
        <f>HYPERLINK("[CODES_syn_se2024_it.xml]5!A1","5")</f>
        <v>5</v>
      </c>
      <c r="F172" t="s">
        <v>262</v>
      </c>
      <c r="G172" t="s">
        <v>276</v>
      </c>
    </row>
    <row r="173" spans="1:7" x14ac:dyDescent="0.2">
      <c r="A173" t="s">
        <v>461</v>
      </c>
      <c r="B173" t="s">
        <v>462</v>
      </c>
      <c r="C173" t="s">
        <v>64</v>
      </c>
      <c r="D173" t="s">
        <v>19</v>
      </c>
      <c r="E173" s="5" t="str">
        <f>HYPERLINK("[CODES_syn_se2024_it.xml]6!A1","6")</f>
        <v>6</v>
      </c>
      <c r="F173" t="s">
        <v>262</v>
      </c>
      <c r="G173" t="s">
        <v>276</v>
      </c>
    </row>
    <row r="174" spans="1:7" x14ac:dyDescent="0.2">
      <c r="A174" t="s">
        <v>463</v>
      </c>
      <c r="B174" t="s">
        <v>464</v>
      </c>
      <c r="C174" t="s">
        <v>64</v>
      </c>
      <c r="D174" t="s">
        <v>34</v>
      </c>
      <c r="E174" t="s">
        <v>1</v>
      </c>
      <c r="F174" t="s">
        <v>262</v>
      </c>
      <c r="G174" t="s">
        <v>179</v>
      </c>
    </row>
    <row r="175" spans="1:7" x14ac:dyDescent="0.2">
      <c r="A175" t="s">
        <v>465</v>
      </c>
      <c r="B175" t="s">
        <v>466</v>
      </c>
      <c r="C175" t="s">
        <v>64</v>
      </c>
      <c r="D175" t="s">
        <v>39</v>
      </c>
      <c r="E175" t="s">
        <v>1</v>
      </c>
      <c r="F175" t="s">
        <v>103</v>
      </c>
      <c r="G175" t="s">
        <v>255</v>
      </c>
    </row>
    <row r="176" spans="1:7" x14ac:dyDescent="0.2">
      <c r="A176" t="s">
        <v>467</v>
      </c>
      <c r="B176" t="s">
        <v>468</v>
      </c>
      <c r="C176" t="s">
        <v>64</v>
      </c>
      <c r="D176" t="s">
        <v>39</v>
      </c>
      <c r="E176" s="5" t="str">
        <f>HYPERLINK("[CODES_syn_se2024_it.xml]46!A1","46")</f>
        <v>46</v>
      </c>
      <c r="F176" t="s">
        <v>103</v>
      </c>
      <c r="G176" t="s">
        <v>406</v>
      </c>
    </row>
    <row r="177" spans="1:7" x14ac:dyDescent="0.2">
      <c r="A177" t="s">
        <v>469</v>
      </c>
      <c r="B177" t="s">
        <v>470</v>
      </c>
      <c r="C177" t="s">
        <v>64</v>
      </c>
      <c r="D177" t="s">
        <v>39</v>
      </c>
      <c r="E177" s="5" t="str">
        <f>HYPERLINK("[CODES_syn_se2024_it.xml]47!A1","47")</f>
        <v>47</v>
      </c>
      <c r="F177" t="s">
        <v>119</v>
      </c>
      <c r="G177" t="s">
        <v>239</v>
      </c>
    </row>
    <row r="178" spans="1:7" x14ac:dyDescent="0.2">
      <c r="A178" t="s">
        <v>471</v>
      </c>
      <c r="B178" t="s">
        <v>472</v>
      </c>
      <c r="C178" t="s">
        <v>64</v>
      </c>
      <c r="D178" t="s">
        <v>85</v>
      </c>
      <c r="E178" s="5" t="str">
        <f>HYPERLINK("[CODES_syn_se2024_it.xml]48!A1","48")</f>
        <v>48</v>
      </c>
      <c r="F178" t="s">
        <v>119</v>
      </c>
      <c r="G178" t="s">
        <v>239</v>
      </c>
    </row>
    <row r="179" spans="1:7" x14ac:dyDescent="0.2">
      <c r="A179" t="s">
        <v>473</v>
      </c>
      <c r="B179" t="s">
        <v>474</v>
      </c>
      <c r="C179" t="s">
        <v>64</v>
      </c>
      <c r="D179" t="s">
        <v>39</v>
      </c>
      <c r="E179" s="5" t="str">
        <f>HYPERLINK("[CODES_syn_se2024_it.xml]49!A1","49")</f>
        <v>49</v>
      </c>
      <c r="F179" t="s">
        <v>119</v>
      </c>
      <c r="G179" t="s">
        <v>239</v>
      </c>
    </row>
    <row r="180" spans="1:7" x14ac:dyDescent="0.2">
      <c r="A180" t="s">
        <v>475</v>
      </c>
      <c r="B180" t="s">
        <v>476</v>
      </c>
      <c r="C180" t="s">
        <v>64</v>
      </c>
      <c r="D180" t="s">
        <v>39</v>
      </c>
      <c r="E180" s="5" t="str">
        <f>HYPERLINK("[CODES_syn_se2024_it.xml]2!A1","2")</f>
        <v>2</v>
      </c>
      <c r="F180" t="s">
        <v>262</v>
      </c>
      <c r="G180" t="s">
        <v>477</v>
      </c>
    </row>
    <row r="181" spans="1:7" x14ac:dyDescent="0.2">
      <c r="A181" t="s">
        <v>478</v>
      </c>
      <c r="B181" t="s">
        <v>479</v>
      </c>
      <c r="C181" t="s">
        <v>64</v>
      </c>
      <c r="D181" t="s">
        <v>19</v>
      </c>
      <c r="E181" s="5" t="str">
        <f>HYPERLINK("[CODES_syn_se2024_it.xml]20!A1","20")</f>
        <v>20</v>
      </c>
      <c r="F181" t="s">
        <v>258</v>
      </c>
      <c r="G181" t="s">
        <v>259</v>
      </c>
    </row>
    <row r="182" spans="1:7" x14ac:dyDescent="0.2">
      <c r="A182" t="s">
        <v>480</v>
      </c>
      <c r="B182" t="s">
        <v>481</v>
      </c>
      <c r="C182" t="s">
        <v>64</v>
      </c>
      <c r="D182" t="s">
        <v>19</v>
      </c>
      <c r="E182" s="5" t="str">
        <f>HYPERLINK("[CODES_syn_se2024_it.xml]4!A1","4")</f>
        <v>4</v>
      </c>
      <c r="F182" t="s">
        <v>262</v>
      </c>
      <c r="G182" t="s">
        <v>477</v>
      </c>
    </row>
    <row r="183" spans="1:7" x14ac:dyDescent="0.2">
      <c r="A183" t="s">
        <v>482</v>
      </c>
      <c r="B183" t="s">
        <v>483</v>
      </c>
      <c r="C183" t="s">
        <v>18</v>
      </c>
      <c r="D183" t="s">
        <v>1</v>
      </c>
      <c r="E183" t="s">
        <v>1</v>
      </c>
      <c r="F183" t="s">
        <v>262</v>
      </c>
      <c r="G183" t="s">
        <v>168</v>
      </c>
    </row>
    <row r="184" spans="1:7" x14ac:dyDescent="0.2">
      <c r="A184" t="s">
        <v>484</v>
      </c>
      <c r="B184" t="s">
        <v>485</v>
      </c>
      <c r="C184" t="s">
        <v>18</v>
      </c>
      <c r="D184" t="s">
        <v>1</v>
      </c>
      <c r="E184" t="s">
        <v>1</v>
      </c>
      <c r="F184" t="s">
        <v>262</v>
      </c>
      <c r="G184" t="s">
        <v>168</v>
      </c>
    </row>
    <row r="185" spans="1:7" x14ac:dyDescent="0.2">
      <c r="A185" t="s">
        <v>486</v>
      </c>
      <c r="B185" t="s">
        <v>487</v>
      </c>
      <c r="C185" t="s">
        <v>18</v>
      </c>
      <c r="D185" t="s">
        <v>1</v>
      </c>
      <c r="E185" t="s">
        <v>1</v>
      </c>
      <c r="F185" t="s">
        <v>262</v>
      </c>
      <c r="G185" t="s">
        <v>168</v>
      </c>
    </row>
    <row r="186" spans="1:7" x14ac:dyDescent="0.2">
      <c r="A186" t="s">
        <v>488</v>
      </c>
      <c r="B186" t="s">
        <v>489</v>
      </c>
      <c r="C186" t="s">
        <v>18</v>
      </c>
      <c r="D186" t="s">
        <v>1</v>
      </c>
      <c r="E186" t="s">
        <v>1</v>
      </c>
      <c r="F186" t="s">
        <v>262</v>
      </c>
      <c r="G186" t="s">
        <v>168</v>
      </c>
    </row>
    <row r="187" spans="1:7" x14ac:dyDescent="0.2">
      <c r="A187" t="s">
        <v>490</v>
      </c>
      <c r="B187" t="s">
        <v>491</v>
      </c>
      <c r="C187" t="s">
        <v>64</v>
      </c>
      <c r="D187" t="s">
        <v>96</v>
      </c>
      <c r="E187" s="5" t="str">
        <f>HYPERLINK("[CODES_syn_se2024_it.xml]5!A1","5")</f>
        <v>5</v>
      </c>
      <c r="F187" t="s">
        <v>262</v>
      </c>
      <c r="G187" t="s">
        <v>276</v>
      </c>
    </row>
    <row r="188" spans="1:7" x14ac:dyDescent="0.2">
      <c r="A188" t="s">
        <v>492</v>
      </c>
      <c r="B188" t="s">
        <v>493</v>
      </c>
      <c r="C188" t="s">
        <v>64</v>
      </c>
      <c r="D188" t="s">
        <v>19</v>
      </c>
      <c r="E188" s="5" t="str">
        <f>HYPERLINK("[CODES_syn_se2024_it.xml]6!A1","6")</f>
        <v>6</v>
      </c>
      <c r="F188" t="s">
        <v>262</v>
      </c>
      <c r="G188" t="s">
        <v>276</v>
      </c>
    </row>
    <row r="189" spans="1:7" x14ac:dyDescent="0.2">
      <c r="A189" t="s">
        <v>494</v>
      </c>
      <c r="B189" t="s">
        <v>495</v>
      </c>
      <c r="C189" t="s">
        <v>64</v>
      </c>
      <c r="D189" t="s">
        <v>34</v>
      </c>
      <c r="E189" t="s">
        <v>1</v>
      </c>
      <c r="F189" t="s">
        <v>262</v>
      </c>
      <c r="G189" t="s">
        <v>179</v>
      </c>
    </row>
    <row r="190" spans="1:7" x14ac:dyDescent="0.2">
      <c r="A190" t="s">
        <v>496</v>
      </c>
      <c r="B190" t="s">
        <v>497</v>
      </c>
      <c r="C190" t="s">
        <v>77</v>
      </c>
      <c r="D190" t="s">
        <v>1</v>
      </c>
      <c r="E190" t="s">
        <v>1</v>
      </c>
      <c r="F190" t="s">
        <v>258</v>
      </c>
      <c r="G190" t="s">
        <v>406</v>
      </c>
    </row>
    <row r="191" spans="1:7" x14ac:dyDescent="0.2">
      <c r="A191" t="s">
        <v>498</v>
      </c>
      <c r="B191" t="s">
        <v>499</v>
      </c>
      <c r="C191" t="s">
        <v>64</v>
      </c>
      <c r="D191" t="s">
        <v>39</v>
      </c>
      <c r="E191" s="5" t="str">
        <f>HYPERLINK("[CODES_syn_se2024_it.xml]50!A1","50")</f>
        <v>50</v>
      </c>
      <c r="F191" t="s">
        <v>258</v>
      </c>
      <c r="G191" t="s">
        <v>406</v>
      </c>
    </row>
    <row r="192" spans="1:7" x14ac:dyDescent="0.2">
      <c r="A192" t="s">
        <v>500</v>
      </c>
      <c r="B192" t="s">
        <v>501</v>
      </c>
      <c r="C192" t="s">
        <v>64</v>
      </c>
      <c r="D192" t="s">
        <v>39</v>
      </c>
      <c r="E192" s="5" t="str">
        <f t="shared" ref="E192:E202" si="2">HYPERLINK("[CODES_syn_se2024_it.xml]29!A1","29")</f>
        <v>29</v>
      </c>
      <c r="F192" t="s">
        <v>119</v>
      </c>
      <c r="G192" t="s">
        <v>298</v>
      </c>
    </row>
    <row r="193" spans="1:7" x14ac:dyDescent="0.2">
      <c r="A193" t="s">
        <v>502</v>
      </c>
      <c r="B193" t="s">
        <v>503</v>
      </c>
      <c r="C193" t="s">
        <v>64</v>
      </c>
      <c r="D193" t="s">
        <v>39</v>
      </c>
      <c r="E193" s="5" t="str">
        <f t="shared" si="2"/>
        <v>29</v>
      </c>
      <c r="F193" t="s">
        <v>119</v>
      </c>
      <c r="G193" t="s">
        <v>298</v>
      </c>
    </row>
    <row r="194" spans="1:7" x14ac:dyDescent="0.2">
      <c r="A194" t="s">
        <v>504</v>
      </c>
      <c r="B194" t="s">
        <v>505</v>
      </c>
      <c r="C194" t="s">
        <v>64</v>
      </c>
      <c r="D194" t="s">
        <v>85</v>
      </c>
      <c r="E194" s="5" t="str">
        <f t="shared" si="2"/>
        <v>29</v>
      </c>
      <c r="F194" t="s">
        <v>119</v>
      </c>
      <c r="G194" t="s">
        <v>298</v>
      </c>
    </row>
    <row r="195" spans="1:7" x14ac:dyDescent="0.2">
      <c r="A195" t="s">
        <v>506</v>
      </c>
      <c r="B195" t="s">
        <v>507</v>
      </c>
      <c r="C195" t="s">
        <v>64</v>
      </c>
      <c r="D195" t="s">
        <v>85</v>
      </c>
      <c r="E195" s="5" t="str">
        <f t="shared" si="2"/>
        <v>29</v>
      </c>
      <c r="F195" t="s">
        <v>119</v>
      </c>
      <c r="G195" t="s">
        <v>298</v>
      </c>
    </row>
    <row r="196" spans="1:7" x14ac:dyDescent="0.2">
      <c r="A196" t="s">
        <v>508</v>
      </c>
      <c r="B196" t="s">
        <v>509</v>
      </c>
      <c r="C196" t="s">
        <v>64</v>
      </c>
      <c r="D196" t="s">
        <v>39</v>
      </c>
      <c r="E196" s="5" t="str">
        <f t="shared" si="2"/>
        <v>29</v>
      </c>
      <c r="F196" t="s">
        <v>119</v>
      </c>
      <c r="G196" t="s">
        <v>298</v>
      </c>
    </row>
    <row r="197" spans="1:7" x14ac:dyDescent="0.2">
      <c r="A197" t="s">
        <v>510</v>
      </c>
      <c r="B197" t="s">
        <v>511</v>
      </c>
      <c r="C197" t="s">
        <v>64</v>
      </c>
      <c r="D197" t="s">
        <v>39</v>
      </c>
      <c r="E197" s="5" t="str">
        <f t="shared" si="2"/>
        <v>29</v>
      </c>
      <c r="F197" t="s">
        <v>119</v>
      </c>
      <c r="G197" t="s">
        <v>298</v>
      </c>
    </row>
    <row r="198" spans="1:7" x14ac:dyDescent="0.2">
      <c r="A198" t="s">
        <v>512</v>
      </c>
      <c r="B198" t="s">
        <v>513</v>
      </c>
      <c r="C198" t="s">
        <v>64</v>
      </c>
      <c r="D198" t="s">
        <v>39</v>
      </c>
      <c r="E198" s="5" t="str">
        <f t="shared" si="2"/>
        <v>29</v>
      </c>
      <c r="F198" t="s">
        <v>119</v>
      </c>
      <c r="G198" t="s">
        <v>298</v>
      </c>
    </row>
    <row r="199" spans="1:7" x14ac:dyDescent="0.2">
      <c r="A199" t="s">
        <v>514</v>
      </c>
      <c r="B199" t="s">
        <v>515</v>
      </c>
      <c r="C199" t="s">
        <v>64</v>
      </c>
      <c r="D199" t="s">
        <v>39</v>
      </c>
      <c r="E199" s="5" t="str">
        <f t="shared" si="2"/>
        <v>29</v>
      </c>
      <c r="F199" t="s">
        <v>119</v>
      </c>
      <c r="G199" t="s">
        <v>298</v>
      </c>
    </row>
    <row r="200" spans="1:7" x14ac:dyDescent="0.2">
      <c r="A200" t="s">
        <v>516</v>
      </c>
      <c r="B200" t="s">
        <v>517</v>
      </c>
      <c r="C200" t="s">
        <v>64</v>
      </c>
      <c r="D200" t="s">
        <v>39</v>
      </c>
      <c r="E200" s="5" t="str">
        <f t="shared" si="2"/>
        <v>29</v>
      </c>
      <c r="F200" t="s">
        <v>119</v>
      </c>
      <c r="G200" t="s">
        <v>298</v>
      </c>
    </row>
    <row r="201" spans="1:7" x14ac:dyDescent="0.2">
      <c r="A201" t="s">
        <v>518</v>
      </c>
      <c r="B201" t="s">
        <v>519</v>
      </c>
      <c r="C201" t="s">
        <v>64</v>
      </c>
      <c r="D201" t="s">
        <v>39</v>
      </c>
      <c r="E201" s="5" t="str">
        <f t="shared" si="2"/>
        <v>29</v>
      </c>
      <c r="F201" t="s">
        <v>119</v>
      </c>
      <c r="G201" t="s">
        <v>298</v>
      </c>
    </row>
    <row r="202" spans="1:7" x14ac:dyDescent="0.2">
      <c r="A202" t="s">
        <v>520</v>
      </c>
      <c r="B202" t="s">
        <v>521</v>
      </c>
      <c r="C202" t="s">
        <v>64</v>
      </c>
      <c r="D202" t="s">
        <v>39</v>
      </c>
      <c r="E202" s="5" t="str">
        <f t="shared" si="2"/>
        <v>29</v>
      </c>
      <c r="F202" t="s">
        <v>119</v>
      </c>
      <c r="G202" t="s">
        <v>298</v>
      </c>
    </row>
    <row r="203" spans="1:7" x14ac:dyDescent="0.2">
      <c r="A203" t="s">
        <v>522</v>
      </c>
      <c r="B203" t="s">
        <v>523</v>
      </c>
      <c r="C203" t="s">
        <v>77</v>
      </c>
      <c r="D203" t="s">
        <v>78</v>
      </c>
      <c r="E203" t="s">
        <v>1</v>
      </c>
      <c r="F203" t="s">
        <v>1</v>
      </c>
      <c r="G203" t="s">
        <v>524</v>
      </c>
    </row>
    <row r="204" spans="1:7" x14ac:dyDescent="0.2">
      <c r="A204" t="s">
        <v>525</v>
      </c>
      <c r="B204" t="s">
        <v>526</v>
      </c>
      <c r="C204" t="s">
        <v>77</v>
      </c>
      <c r="D204" t="s">
        <v>78</v>
      </c>
      <c r="E204" t="s">
        <v>1</v>
      </c>
      <c r="F204" t="s">
        <v>1</v>
      </c>
      <c r="G204" t="s">
        <v>527</v>
      </c>
    </row>
    <row r="205" spans="1:7" x14ac:dyDescent="0.2">
      <c r="A205" t="s">
        <v>528</v>
      </c>
      <c r="B205" t="s">
        <v>529</v>
      </c>
      <c r="C205" t="s">
        <v>64</v>
      </c>
      <c r="D205" t="s">
        <v>39</v>
      </c>
      <c r="E205" s="5" t="str">
        <f>HYPERLINK("[CODES_syn_se2024_it.xml]29!A1","29")</f>
        <v>29</v>
      </c>
      <c r="F205" t="s">
        <v>119</v>
      </c>
      <c r="G205" t="s">
        <v>239</v>
      </c>
    </row>
    <row r="206" spans="1:7" x14ac:dyDescent="0.2">
      <c r="A206" t="s">
        <v>530</v>
      </c>
      <c r="B206" t="s">
        <v>531</v>
      </c>
      <c r="C206" t="s">
        <v>64</v>
      </c>
      <c r="D206" t="s">
        <v>39</v>
      </c>
      <c r="E206" s="5" t="str">
        <f>HYPERLINK("[CODES_syn_se2024_it.xml]51!A1","51")</f>
        <v>51</v>
      </c>
      <c r="F206" t="s">
        <v>441</v>
      </c>
      <c r="G206" t="s">
        <v>239</v>
      </c>
    </row>
    <row r="207" spans="1:7" x14ac:dyDescent="0.2">
      <c r="A207" t="s">
        <v>532</v>
      </c>
      <c r="B207" t="s">
        <v>533</v>
      </c>
      <c r="C207" t="s">
        <v>64</v>
      </c>
      <c r="D207" t="s">
        <v>39</v>
      </c>
      <c r="E207" s="5" t="str">
        <f>HYPERLINK("[CODES_syn_se2024_it.xml]45!A1","45")</f>
        <v>45</v>
      </c>
      <c r="F207" t="s">
        <v>103</v>
      </c>
      <c r="G207" t="s">
        <v>534</v>
      </c>
    </row>
    <row r="208" spans="1:7" x14ac:dyDescent="0.2">
      <c r="A208" t="s">
        <v>535</v>
      </c>
      <c r="B208" t="s">
        <v>536</v>
      </c>
      <c r="C208" t="s">
        <v>64</v>
      </c>
      <c r="D208" t="s">
        <v>39</v>
      </c>
      <c r="E208" s="5" t="str">
        <f>HYPERLINK("[CODES_syn_se2024_it.xml]2!A1","2")</f>
        <v>2</v>
      </c>
      <c r="F208" t="s">
        <v>262</v>
      </c>
      <c r="G208" t="s">
        <v>537</v>
      </c>
    </row>
    <row r="209" spans="1:7" x14ac:dyDescent="0.2">
      <c r="A209" t="s">
        <v>538</v>
      </c>
      <c r="B209" t="s">
        <v>539</v>
      </c>
      <c r="C209" t="s">
        <v>64</v>
      </c>
      <c r="D209" t="s">
        <v>19</v>
      </c>
      <c r="E209" s="5" t="str">
        <f>HYPERLINK("[CODES_syn_se2024_it.xml]20!A1","20")</f>
        <v>20</v>
      </c>
      <c r="F209" t="s">
        <v>258</v>
      </c>
      <c r="G209" t="s">
        <v>259</v>
      </c>
    </row>
    <row r="210" spans="1:7" x14ac:dyDescent="0.2">
      <c r="A210" t="s">
        <v>540</v>
      </c>
      <c r="B210" t="s">
        <v>541</v>
      </c>
      <c r="C210" t="s">
        <v>64</v>
      </c>
      <c r="D210" t="s">
        <v>19</v>
      </c>
      <c r="E210" s="5" t="str">
        <f>HYPERLINK("[CODES_syn_se2024_it.xml]4!A1","4")</f>
        <v>4</v>
      </c>
      <c r="F210" t="s">
        <v>262</v>
      </c>
      <c r="G210" t="s">
        <v>537</v>
      </c>
    </row>
    <row r="211" spans="1:7" x14ac:dyDescent="0.2">
      <c r="A211" t="s">
        <v>542</v>
      </c>
      <c r="B211" t="s">
        <v>543</v>
      </c>
      <c r="C211" t="s">
        <v>18</v>
      </c>
      <c r="D211" t="s">
        <v>1</v>
      </c>
      <c r="E211" t="s">
        <v>1</v>
      </c>
      <c r="F211" t="s">
        <v>262</v>
      </c>
      <c r="G211" t="s">
        <v>168</v>
      </c>
    </row>
    <row r="212" spans="1:7" x14ac:dyDescent="0.2">
      <c r="A212" t="s">
        <v>544</v>
      </c>
      <c r="B212" t="s">
        <v>545</v>
      </c>
      <c r="C212" t="s">
        <v>18</v>
      </c>
      <c r="D212" t="s">
        <v>1</v>
      </c>
      <c r="E212" t="s">
        <v>1</v>
      </c>
      <c r="F212" t="s">
        <v>262</v>
      </c>
      <c r="G212" t="s">
        <v>168</v>
      </c>
    </row>
    <row r="213" spans="1:7" x14ac:dyDescent="0.2">
      <c r="A213" t="s">
        <v>546</v>
      </c>
      <c r="B213" t="s">
        <v>547</v>
      </c>
      <c r="C213" t="s">
        <v>18</v>
      </c>
      <c r="D213" t="s">
        <v>1</v>
      </c>
      <c r="E213" t="s">
        <v>1</v>
      </c>
      <c r="F213" t="s">
        <v>262</v>
      </c>
      <c r="G213" t="s">
        <v>168</v>
      </c>
    </row>
    <row r="214" spans="1:7" x14ac:dyDescent="0.2">
      <c r="A214" t="s">
        <v>548</v>
      </c>
      <c r="B214" t="s">
        <v>549</v>
      </c>
      <c r="C214" t="s">
        <v>18</v>
      </c>
      <c r="D214" t="s">
        <v>1</v>
      </c>
      <c r="E214" t="s">
        <v>1</v>
      </c>
      <c r="F214" t="s">
        <v>262</v>
      </c>
      <c r="G214" t="s">
        <v>168</v>
      </c>
    </row>
    <row r="215" spans="1:7" x14ac:dyDescent="0.2">
      <c r="A215" t="s">
        <v>550</v>
      </c>
      <c r="B215" t="s">
        <v>551</v>
      </c>
      <c r="C215" t="s">
        <v>64</v>
      </c>
      <c r="D215" t="s">
        <v>96</v>
      </c>
      <c r="E215" s="5" t="str">
        <f>HYPERLINK("[CODES_syn_se2024_it.xml]5!A1","5")</f>
        <v>5</v>
      </c>
      <c r="F215" t="s">
        <v>262</v>
      </c>
      <c r="G215" t="s">
        <v>276</v>
      </c>
    </row>
    <row r="216" spans="1:7" x14ac:dyDescent="0.2">
      <c r="A216" t="s">
        <v>552</v>
      </c>
      <c r="B216" t="s">
        <v>553</v>
      </c>
      <c r="C216" t="s">
        <v>64</v>
      </c>
      <c r="D216" t="s">
        <v>19</v>
      </c>
      <c r="E216" s="5" t="str">
        <f>HYPERLINK("[CODES_syn_se2024_it.xml]6!A1","6")</f>
        <v>6</v>
      </c>
      <c r="F216" t="s">
        <v>262</v>
      </c>
      <c r="G216" t="s">
        <v>276</v>
      </c>
    </row>
    <row r="217" spans="1:7" x14ac:dyDescent="0.2">
      <c r="A217" t="s">
        <v>554</v>
      </c>
      <c r="B217" t="s">
        <v>555</v>
      </c>
      <c r="C217" t="s">
        <v>64</v>
      </c>
      <c r="D217" t="s">
        <v>34</v>
      </c>
      <c r="E217" t="s">
        <v>1</v>
      </c>
      <c r="F217" t="s">
        <v>262</v>
      </c>
      <c r="G217" t="s">
        <v>179</v>
      </c>
    </row>
    <row r="218" spans="1:7" x14ac:dyDescent="0.2">
      <c r="A218" t="s">
        <v>556</v>
      </c>
      <c r="B218" t="s">
        <v>557</v>
      </c>
      <c r="C218" t="s">
        <v>64</v>
      </c>
      <c r="D218" t="s">
        <v>39</v>
      </c>
      <c r="E218" t="s">
        <v>1</v>
      </c>
      <c r="F218" t="s">
        <v>103</v>
      </c>
      <c r="G218" t="s">
        <v>255</v>
      </c>
    </row>
    <row r="219" spans="1:7" x14ac:dyDescent="0.2">
      <c r="A219" t="s">
        <v>558</v>
      </c>
      <c r="B219" t="s">
        <v>559</v>
      </c>
      <c r="C219" t="s">
        <v>64</v>
      </c>
      <c r="D219" t="s">
        <v>39</v>
      </c>
      <c r="E219" s="5" t="str">
        <f>HYPERLINK("[CODES_syn_se2024_it.xml]46!A1","46")</f>
        <v>46</v>
      </c>
      <c r="F219" t="s">
        <v>103</v>
      </c>
      <c r="G219" t="s">
        <v>560</v>
      </c>
    </row>
    <row r="220" spans="1:7" x14ac:dyDescent="0.2">
      <c r="A220" t="s">
        <v>561</v>
      </c>
      <c r="B220" t="s">
        <v>562</v>
      </c>
      <c r="C220" t="s">
        <v>64</v>
      </c>
      <c r="D220" t="s">
        <v>39</v>
      </c>
      <c r="E220" s="5" t="str">
        <f>HYPERLINK("[CODES_syn_se2024_it.xml]52!A1","52")</f>
        <v>52</v>
      </c>
      <c r="F220" t="s">
        <v>119</v>
      </c>
      <c r="G220" t="s">
        <v>239</v>
      </c>
    </row>
    <row r="221" spans="1:7" x14ac:dyDescent="0.2">
      <c r="A221" t="s">
        <v>563</v>
      </c>
      <c r="B221" t="s">
        <v>564</v>
      </c>
      <c r="C221" t="s">
        <v>64</v>
      </c>
      <c r="D221" t="s">
        <v>85</v>
      </c>
      <c r="E221" s="5" t="str">
        <f>HYPERLINK("[CODES_syn_se2024_it.xml]53!A1","53")</f>
        <v>53</v>
      </c>
      <c r="F221" t="s">
        <v>119</v>
      </c>
      <c r="G221" t="s">
        <v>239</v>
      </c>
    </row>
    <row r="222" spans="1:7" x14ac:dyDescent="0.2">
      <c r="A222" t="s">
        <v>565</v>
      </c>
      <c r="B222" t="s">
        <v>566</v>
      </c>
      <c r="C222" t="s">
        <v>77</v>
      </c>
      <c r="D222" t="s">
        <v>1</v>
      </c>
      <c r="E222" t="s">
        <v>1</v>
      </c>
      <c r="F222" t="s">
        <v>258</v>
      </c>
      <c r="G222" t="s">
        <v>534</v>
      </c>
    </row>
    <row r="223" spans="1:7" x14ac:dyDescent="0.2">
      <c r="A223" t="s">
        <v>567</v>
      </c>
      <c r="B223" t="s">
        <v>568</v>
      </c>
      <c r="C223" t="s">
        <v>64</v>
      </c>
      <c r="D223" t="s">
        <v>39</v>
      </c>
      <c r="E223" s="5" t="str">
        <f>HYPERLINK("[CODES_syn_se2024_it.xml]50!A1","50")</f>
        <v>50</v>
      </c>
      <c r="F223" t="s">
        <v>258</v>
      </c>
      <c r="G223" t="s">
        <v>569</v>
      </c>
    </row>
    <row r="224" spans="1:7" x14ac:dyDescent="0.2">
      <c r="A224" t="s">
        <v>570</v>
      </c>
      <c r="B224" t="s">
        <v>571</v>
      </c>
      <c r="C224" t="s">
        <v>64</v>
      </c>
      <c r="D224" t="s">
        <v>39</v>
      </c>
      <c r="E224" s="5" t="str">
        <f t="shared" ref="E224:E234" si="3">HYPERLINK("[CODES_syn_se2024_it.xml]29!A1","29")</f>
        <v>29</v>
      </c>
      <c r="F224" t="s">
        <v>119</v>
      </c>
      <c r="G224" t="s">
        <v>298</v>
      </c>
    </row>
    <row r="225" spans="1:7" x14ac:dyDescent="0.2">
      <c r="A225" t="s">
        <v>572</v>
      </c>
      <c r="B225" t="s">
        <v>573</v>
      </c>
      <c r="C225" t="s">
        <v>64</v>
      </c>
      <c r="D225" t="s">
        <v>39</v>
      </c>
      <c r="E225" s="5" t="str">
        <f t="shared" si="3"/>
        <v>29</v>
      </c>
      <c r="F225" t="s">
        <v>119</v>
      </c>
      <c r="G225" t="s">
        <v>298</v>
      </c>
    </row>
    <row r="226" spans="1:7" x14ac:dyDescent="0.2">
      <c r="A226" t="s">
        <v>574</v>
      </c>
      <c r="B226" t="s">
        <v>575</v>
      </c>
      <c r="C226" t="s">
        <v>64</v>
      </c>
      <c r="D226" t="s">
        <v>85</v>
      </c>
      <c r="E226" s="5" t="str">
        <f t="shared" si="3"/>
        <v>29</v>
      </c>
      <c r="F226" t="s">
        <v>119</v>
      </c>
      <c r="G226" t="s">
        <v>298</v>
      </c>
    </row>
    <row r="227" spans="1:7" x14ac:dyDescent="0.2">
      <c r="A227" t="s">
        <v>576</v>
      </c>
      <c r="B227" t="s">
        <v>577</v>
      </c>
      <c r="C227" t="s">
        <v>64</v>
      </c>
      <c r="D227" t="s">
        <v>85</v>
      </c>
      <c r="E227" s="5" t="str">
        <f t="shared" si="3"/>
        <v>29</v>
      </c>
      <c r="F227" t="s">
        <v>119</v>
      </c>
      <c r="G227" t="s">
        <v>298</v>
      </c>
    </row>
    <row r="228" spans="1:7" x14ac:dyDescent="0.2">
      <c r="A228" t="s">
        <v>578</v>
      </c>
      <c r="B228" t="s">
        <v>579</v>
      </c>
      <c r="C228" t="s">
        <v>64</v>
      </c>
      <c r="D228" t="s">
        <v>39</v>
      </c>
      <c r="E228" s="5" t="str">
        <f t="shared" si="3"/>
        <v>29</v>
      </c>
      <c r="F228" t="s">
        <v>119</v>
      </c>
      <c r="G228" t="s">
        <v>298</v>
      </c>
    </row>
    <row r="229" spans="1:7" x14ac:dyDescent="0.2">
      <c r="A229" t="s">
        <v>580</v>
      </c>
      <c r="B229" t="s">
        <v>581</v>
      </c>
      <c r="C229" t="s">
        <v>64</v>
      </c>
      <c r="D229" t="s">
        <v>39</v>
      </c>
      <c r="E229" s="5" t="str">
        <f t="shared" si="3"/>
        <v>29</v>
      </c>
      <c r="F229" t="s">
        <v>119</v>
      </c>
      <c r="G229" t="s">
        <v>298</v>
      </c>
    </row>
    <row r="230" spans="1:7" x14ac:dyDescent="0.2">
      <c r="A230" t="s">
        <v>582</v>
      </c>
      <c r="B230" t="s">
        <v>583</v>
      </c>
      <c r="C230" t="s">
        <v>64</v>
      </c>
      <c r="D230" t="s">
        <v>39</v>
      </c>
      <c r="E230" s="5" t="str">
        <f t="shared" si="3"/>
        <v>29</v>
      </c>
      <c r="F230" t="s">
        <v>119</v>
      </c>
      <c r="G230" t="s">
        <v>298</v>
      </c>
    </row>
    <row r="231" spans="1:7" x14ac:dyDescent="0.2">
      <c r="A231" t="s">
        <v>584</v>
      </c>
      <c r="B231" t="s">
        <v>585</v>
      </c>
      <c r="C231" t="s">
        <v>64</v>
      </c>
      <c r="D231" t="s">
        <v>39</v>
      </c>
      <c r="E231" s="5" t="str">
        <f t="shared" si="3"/>
        <v>29</v>
      </c>
      <c r="F231" t="s">
        <v>119</v>
      </c>
      <c r="G231" t="s">
        <v>298</v>
      </c>
    </row>
    <row r="232" spans="1:7" x14ac:dyDescent="0.2">
      <c r="A232" t="s">
        <v>586</v>
      </c>
      <c r="B232" t="s">
        <v>587</v>
      </c>
      <c r="C232" t="s">
        <v>64</v>
      </c>
      <c r="D232" t="s">
        <v>39</v>
      </c>
      <c r="E232" s="5" t="str">
        <f t="shared" si="3"/>
        <v>29</v>
      </c>
      <c r="F232" t="s">
        <v>119</v>
      </c>
      <c r="G232" t="s">
        <v>298</v>
      </c>
    </row>
    <row r="233" spans="1:7" x14ac:dyDescent="0.2">
      <c r="A233" t="s">
        <v>588</v>
      </c>
      <c r="B233" t="s">
        <v>589</v>
      </c>
      <c r="C233" t="s">
        <v>64</v>
      </c>
      <c r="D233" t="s">
        <v>39</v>
      </c>
      <c r="E233" s="5" t="str">
        <f t="shared" si="3"/>
        <v>29</v>
      </c>
      <c r="F233" t="s">
        <v>119</v>
      </c>
      <c r="G233" t="s">
        <v>298</v>
      </c>
    </row>
    <row r="234" spans="1:7" x14ac:dyDescent="0.2">
      <c r="A234" t="s">
        <v>590</v>
      </c>
      <c r="B234" t="s">
        <v>591</v>
      </c>
      <c r="C234" t="s">
        <v>64</v>
      </c>
      <c r="D234" t="s">
        <v>39</v>
      </c>
      <c r="E234" s="5" t="str">
        <f t="shared" si="3"/>
        <v>29</v>
      </c>
      <c r="F234" t="s">
        <v>119</v>
      </c>
      <c r="G234" t="s">
        <v>298</v>
      </c>
    </row>
    <row r="235" spans="1:7" x14ac:dyDescent="0.2">
      <c r="A235" t="s">
        <v>592</v>
      </c>
      <c r="B235" t="s">
        <v>593</v>
      </c>
      <c r="C235" t="s">
        <v>77</v>
      </c>
      <c r="D235" t="s">
        <v>78</v>
      </c>
      <c r="E235" t="s">
        <v>1</v>
      </c>
      <c r="F235" t="s">
        <v>1</v>
      </c>
      <c r="G235" t="s">
        <v>524</v>
      </c>
    </row>
    <row r="236" spans="1:7" x14ac:dyDescent="0.2">
      <c r="A236" t="s">
        <v>594</v>
      </c>
      <c r="B236" t="s">
        <v>595</v>
      </c>
      <c r="C236" t="s">
        <v>77</v>
      </c>
      <c r="D236" t="s">
        <v>78</v>
      </c>
      <c r="E236" t="s">
        <v>1</v>
      </c>
      <c r="F236" t="s">
        <v>1</v>
      </c>
      <c r="G236" t="s">
        <v>527</v>
      </c>
    </row>
    <row r="237" spans="1:7" x14ac:dyDescent="0.2">
      <c r="A237" t="s">
        <v>596</v>
      </c>
      <c r="B237" t="s">
        <v>597</v>
      </c>
      <c r="C237" t="s">
        <v>64</v>
      </c>
      <c r="D237" t="s">
        <v>39</v>
      </c>
      <c r="E237" s="5" t="str">
        <f>HYPERLINK("[CODES_syn_se2024_it.xml]2!A1","2")</f>
        <v>2</v>
      </c>
      <c r="F237" t="s">
        <v>262</v>
      </c>
      <c r="G237" t="s">
        <v>598</v>
      </c>
    </row>
    <row r="238" spans="1:7" x14ac:dyDescent="0.2">
      <c r="A238" t="s">
        <v>599</v>
      </c>
      <c r="B238" t="s">
        <v>600</v>
      </c>
      <c r="C238" t="s">
        <v>64</v>
      </c>
      <c r="D238" t="s">
        <v>19</v>
      </c>
      <c r="E238" s="5" t="str">
        <f>HYPERLINK("[CODES_syn_se2024_it.xml]20!A1","20")</f>
        <v>20</v>
      </c>
      <c r="F238" t="s">
        <v>258</v>
      </c>
      <c r="G238" t="s">
        <v>259</v>
      </c>
    </row>
    <row r="239" spans="1:7" x14ac:dyDescent="0.2">
      <c r="A239" t="s">
        <v>601</v>
      </c>
      <c r="B239" t="s">
        <v>602</v>
      </c>
      <c r="C239" t="s">
        <v>64</v>
      </c>
      <c r="D239" t="s">
        <v>19</v>
      </c>
      <c r="E239" s="5" t="str">
        <f>HYPERLINK("[CODES_syn_se2024_it.xml]4!A1","4")</f>
        <v>4</v>
      </c>
      <c r="F239" t="s">
        <v>262</v>
      </c>
      <c r="G239" t="s">
        <v>598</v>
      </c>
    </row>
    <row r="240" spans="1:7" x14ac:dyDescent="0.2">
      <c r="A240" t="s">
        <v>603</v>
      </c>
      <c r="B240" t="s">
        <v>604</v>
      </c>
      <c r="C240" t="s">
        <v>18</v>
      </c>
      <c r="D240" t="s">
        <v>1</v>
      </c>
      <c r="E240" t="s">
        <v>1</v>
      </c>
      <c r="F240" t="s">
        <v>262</v>
      </c>
      <c r="G240" t="s">
        <v>168</v>
      </c>
    </row>
    <row r="241" spans="1:7" x14ac:dyDescent="0.2">
      <c r="A241" t="s">
        <v>605</v>
      </c>
      <c r="B241" t="s">
        <v>606</v>
      </c>
      <c r="C241" t="s">
        <v>18</v>
      </c>
      <c r="D241" t="s">
        <v>1</v>
      </c>
      <c r="E241" t="s">
        <v>1</v>
      </c>
      <c r="F241" t="s">
        <v>262</v>
      </c>
      <c r="G241" t="s">
        <v>168</v>
      </c>
    </row>
    <row r="242" spans="1:7" x14ac:dyDescent="0.2">
      <c r="A242" t="s">
        <v>607</v>
      </c>
      <c r="B242" t="s">
        <v>608</v>
      </c>
      <c r="C242" t="s">
        <v>18</v>
      </c>
      <c r="D242" t="s">
        <v>1</v>
      </c>
      <c r="E242" t="s">
        <v>1</v>
      </c>
      <c r="F242" t="s">
        <v>262</v>
      </c>
      <c r="G242" t="s">
        <v>168</v>
      </c>
    </row>
    <row r="243" spans="1:7" x14ac:dyDescent="0.2">
      <c r="A243" t="s">
        <v>609</v>
      </c>
      <c r="B243" t="s">
        <v>610</v>
      </c>
      <c r="C243" t="s">
        <v>18</v>
      </c>
      <c r="D243" t="s">
        <v>1</v>
      </c>
      <c r="E243" t="s">
        <v>1</v>
      </c>
      <c r="F243" t="s">
        <v>262</v>
      </c>
      <c r="G243" t="s">
        <v>168</v>
      </c>
    </row>
    <row r="244" spans="1:7" x14ac:dyDescent="0.2">
      <c r="A244" t="s">
        <v>611</v>
      </c>
      <c r="B244" t="s">
        <v>612</v>
      </c>
      <c r="C244" t="s">
        <v>64</v>
      </c>
      <c r="D244" t="s">
        <v>96</v>
      </c>
      <c r="E244" s="5" t="str">
        <f>HYPERLINK("[CODES_syn_se2024_it.xml]5!A1","5")</f>
        <v>5</v>
      </c>
      <c r="F244" t="s">
        <v>262</v>
      </c>
      <c r="G244" t="s">
        <v>276</v>
      </c>
    </row>
    <row r="245" spans="1:7" x14ac:dyDescent="0.2">
      <c r="A245" t="s">
        <v>613</v>
      </c>
      <c r="B245" t="s">
        <v>614</v>
      </c>
      <c r="C245" t="s">
        <v>64</v>
      </c>
      <c r="D245" t="s">
        <v>19</v>
      </c>
      <c r="E245" s="5" t="str">
        <f>HYPERLINK("[CODES_syn_se2024_it.xml]6!A1","6")</f>
        <v>6</v>
      </c>
      <c r="F245" t="s">
        <v>262</v>
      </c>
      <c r="G245" t="s">
        <v>276</v>
      </c>
    </row>
    <row r="246" spans="1:7" x14ac:dyDescent="0.2">
      <c r="A246" t="s">
        <v>615</v>
      </c>
      <c r="B246" t="s">
        <v>616</v>
      </c>
      <c r="C246" t="s">
        <v>64</v>
      </c>
      <c r="D246" t="s">
        <v>34</v>
      </c>
      <c r="E246" t="s">
        <v>1</v>
      </c>
      <c r="F246" t="s">
        <v>262</v>
      </c>
      <c r="G246" t="s">
        <v>179</v>
      </c>
    </row>
    <row r="247" spans="1:7" x14ac:dyDescent="0.2">
      <c r="A247" t="s">
        <v>617</v>
      </c>
      <c r="B247" t="s">
        <v>618</v>
      </c>
      <c r="C247" t="s">
        <v>18</v>
      </c>
      <c r="D247" t="s">
        <v>39</v>
      </c>
      <c r="E247" s="5" t="str">
        <f>HYPERLINK("[CODES_syn_se2024_it.xml]31!A1","31")</f>
        <v>31</v>
      </c>
      <c r="F247" t="s">
        <v>262</v>
      </c>
      <c r="G247" t="s">
        <v>283</v>
      </c>
    </row>
    <row r="248" spans="1:7" x14ac:dyDescent="0.2">
      <c r="A248" t="s">
        <v>619</v>
      </c>
      <c r="B248" t="s">
        <v>620</v>
      </c>
      <c r="C248" t="s">
        <v>18</v>
      </c>
      <c r="D248" t="s">
        <v>31</v>
      </c>
      <c r="E248" s="5" t="str">
        <f>HYPERLINK("[CODES_syn_se2024_it.xml]30!A1","30")</f>
        <v>30</v>
      </c>
      <c r="F248" t="s">
        <v>262</v>
      </c>
      <c r="G248" t="s">
        <v>283</v>
      </c>
    </row>
    <row r="249" spans="1:7" x14ac:dyDescent="0.2">
      <c r="A249" t="s">
        <v>621</v>
      </c>
      <c r="B249" t="s">
        <v>622</v>
      </c>
      <c r="C249" t="s">
        <v>64</v>
      </c>
      <c r="D249" t="s">
        <v>39</v>
      </c>
      <c r="E249" s="5" t="str">
        <f>HYPERLINK("[CODES_syn_se2024_it.xml]32!A1","32")</f>
        <v>32</v>
      </c>
      <c r="F249" t="s">
        <v>262</v>
      </c>
      <c r="G249" t="s">
        <v>283</v>
      </c>
    </row>
    <row r="250" spans="1:7" x14ac:dyDescent="0.2">
      <c r="A250" t="s">
        <v>623</v>
      </c>
      <c r="B250" t="s">
        <v>624</v>
      </c>
      <c r="C250" t="s">
        <v>77</v>
      </c>
      <c r="D250" t="s">
        <v>78</v>
      </c>
      <c r="E250" t="s">
        <v>1</v>
      </c>
      <c r="F250" t="s">
        <v>262</v>
      </c>
      <c r="G250" t="s">
        <v>283</v>
      </c>
    </row>
    <row r="251" spans="1:7" x14ac:dyDescent="0.2">
      <c r="A251" t="s">
        <v>625</v>
      </c>
      <c r="B251" t="s">
        <v>626</v>
      </c>
      <c r="C251" t="s">
        <v>18</v>
      </c>
      <c r="D251" t="s">
        <v>31</v>
      </c>
      <c r="E251" s="5" t="str">
        <f>HYPERLINK("[CODES_syn_se2024_it.xml]30!A1","30")</f>
        <v>30</v>
      </c>
      <c r="F251" t="s">
        <v>262</v>
      </c>
      <c r="G251" t="s">
        <v>283</v>
      </c>
    </row>
    <row r="252" spans="1:7" x14ac:dyDescent="0.2">
      <c r="A252" t="s">
        <v>627</v>
      </c>
      <c r="B252" t="s">
        <v>628</v>
      </c>
      <c r="C252" t="s">
        <v>64</v>
      </c>
      <c r="D252" t="s">
        <v>39</v>
      </c>
      <c r="E252" s="5" t="str">
        <f>HYPERLINK("[CODES_syn_se2024_it.xml]32!A1","32")</f>
        <v>32</v>
      </c>
      <c r="F252" t="s">
        <v>262</v>
      </c>
      <c r="G252" t="s">
        <v>283</v>
      </c>
    </row>
    <row r="253" spans="1:7" x14ac:dyDescent="0.2">
      <c r="A253" t="s">
        <v>629</v>
      </c>
      <c r="B253" t="s">
        <v>630</v>
      </c>
      <c r="C253" t="s">
        <v>77</v>
      </c>
      <c r="D253" t="s">
        <v>78</v>
      </c>
      <c r="E253" t="s">
        <v>1</v>
      </c>
      <c r="F253" t="s">
        <v>262</v>
      </c>
      <c r="G253" t="s">
        <v>283</v>
      </c>
    </row>
    <row r="254" spans="1:7" x14ac:dyDescent="0.2">
      <c r="A254" t="s">
        <v>631</v>
      </c>
      <c r="B254" t="s">
        <v>632</v>
      </c>
      <c r="C254" t="s">
        <v>64</v>
      </c>
      <c r="D254" t="s">
        <v>85</v>
      </c>
      <c r="E254" s="5" t="str">
        <f>HYPERLINK("[CODES_syn_se2024_it.xml]54!A1","54")</f>
        <v>54</v>
      </c>
      <c r="F254" t="s">
        <v>1</v>
      </c>
      <c r="G254" t="s">
        <v>239</v>
      </c>
    </row>
    <row r="255" spans="1:7" x14ac:dyDescent="0.2">
      <c r="A255" t="s">
        <v>633</v>
      </c>
      <c r="B255" t="s">
        <v>634</v>
      </c>
      <c r="C255" t="s">
        <v>64</v>
      </c>
      <c r="D255" t="s">
        <v>85</v>
      </c>
      <c r="E255" s="5" t="str">
        <f>HYPERLINK("[CODES_syn_se2024_it.xml]55!A1","55")</f>
        <v>55</v>
      </c>
      <c r="F255" t="s">
        <v>1</v>
      </c>
      <c r="G255" t="s">
        <v>239</v>
      </c>
    </row>
    <row r="256" spans="1:7" x14ac:dyDescent="0.2">
      <c r="A256" t="s">
        <v>635</v>
      </c>
      <c r="B256" t="s">
        <v>636</v>
      </c>
      <c r="C256" t="s">
        <v>64</v>
      </c>
      <c r="D256" t="s">
        <v>85</v>
      </c>
      <c r="E256" s="5" t="str">
        <f>HYPERLINK("[CODES_syn_se2024_it.xml]56!A1","56")</f>
        <v>56</v>
      </c>
      <c r="F256" t="s">
        <v>1</v>
      </c>
      <c r="G256" t="s">
        <v>239</v>
      </c>
    </row>
    <row r="257" spans="1:7" x14ac:dyDescent="0.2">
      <c r="A257" t="s">
        <v>637</v>
      </c>
      <c r="B257" t="s">
        <v>638</v>
      </c>
      <c r="C257" t="s">
        <v>64</v>
      </c>
      <c r="D257" t="s">
        <v>85</v>
      </c>
      <c r="E257" s="5" t="str">
        <f t="shared" ref="E257:E265" si="4">HYPERLINK("[CODES_syn_se2024_it.xml]29!A1","29")</f>
        <v>29</v>
      </c>
      <c r="F257" t="s">
        <v>1</v>
      </c>
      <c r="G257" t="s">
        <v>298</v>
      </c>
    </row>
    <row r="258" spans="1:7" x14ac:dyDescent="0.2">
      <c r="A258" t="s">
        <v>639</v>
      </c>
      <c r="B258" t="s">
        <v>640</v>
      </c>
      <c r="C258" t="s">
        <v>64</v>
      </c>
      <c r="D258" t="s">
        <v>85</v>
      </c>
      <c r="E258" s="5" t="str">
        <f t="shared" si="4"/>
        <v>29</v>
      </c>
      <c r="F258" t="s">
        <v>1</v>
      </c>
      <c r="G258" t="s">
        <v>298</v>
      </c>
    </row>
    <row r="259" spans="1:7" x14ac:dyDescent="0.2">
      <c r="A259" t="s">
        <v>641</v>
      </c>
      <c r="B259" t="s">
        <v>642</v>
      </c>
      <c r="C259" t="s">
        <v>64</v>
      </c>
      <c r="D259" t="s">
        <v>85</v>
      </c>
      <c r="E259" s="5" t="str">
        <f t="shared" si="4"/>
        <v>29</v>
      </c>
      <c r="F259" t="s">
        <v>1</v>
      </c>
      <c r="G259" t="s">
        <v>298</v>
      </c>
    </row>
    <row r="260" spans="1:7" x14ac:dyDescent="0.2">
      <c r="A260" t="s">
        <v>643</v>
      </c>
      <c r="B260" t="s">
        <v>644</v>
      </c>
      <c r="C260" t="s">
        <v>64</v>
      </c>
      <c r="D260" t="s">
        <v>85</v>
      </c>
      <c r="E260" s="5" t="str">
        <f t="shared" si="4"/>
        <v>29</v>
      </c>
      <c r="F260" t="s">
        <v>1</v>
      </c>
      <c r="G260" t="s">
        <v>298</v>
      </c>
    </row>
    <row r="261" spans="1:7" x14ac:dyDescent="0.2">
      <c r="A261" t="s">
        <v>645</v>
      </c>
      <c r="B261" t="s">
        <v>646</v>
      </c>
      <c r="C261" t="s">
        <v>64</v>
      </c>
      <c r="D261" t="s">
        <v>85</v>
      </c>
      <c r="E261" s="5" t="str">
        <f t="shared" si="4"/>
        <v>29</v>
      </c>
      <c r="F261" t="s">
        <v>1</v>
      </c>
      <c r="G261" t="s">
        <v>298</v>
      </c>
    </row>
    <row r="262" spans="1:7" x14ac:dyDescent="0.2">
      <c r="A262" t="s">
        <v>647</v>
      </c>
      <c r="B262" t="s">
        <v>648</v>
      </c>
      <c r="C262" t="s">
        <v>64</v>
      </c>
      <c r="D262" t="s">
        <v>85</v>
      </c>
      <c r="E262" s="5" t="str">
        <f t="shared" si="4"/>
        <v>29</v>
      </c>
      <c r="F262" t="s">
        <v>1</v>
      </c>
      <c r="G262" t="s">
        <v>298</v>
      </c>
    </row>
    <row r="263" spans="1:7" x14ac:dyDescent="0.2">
      <c r="A263" t="s">
        <v>649</v>
      </c>
      <c r="B263" t="s">
        <v>650</v>
      </c>
      <c r="C263" t="s">
        <v>64</v>
      </c>
      <c r="D263" t="s">
        <v>85</v>
      </c>
      <c r="E263" s="5" t="str">
        <f t="shared" si="4"/>
        <v>29</v>
      </c>
      <c r="F263" t="s">
        <v>1</v>
      </c>
      <c r="G263" t="s">
        <v>298</v>
      </c>
    </row>
    <row r="264" spans="1:7" x14ac:dyDescent="0.2">
      <c r="A264" t="s">
        <v>651</v>
      </c>
      <c r="B264" t="s">
        <v>652</v>
      </c>
      <c r="C264" t="s">
        <v>64</v>
      </c>
      <c r="D264" t="s">
        <v>85</v>
      </c>
      <c r="E264" s="5" t="str">
        <f t="shared" si="4"/>
        <v>29</v>
      </c>
      <c r="F264" t="s">
        <v>1</v>
      </c>
      <c r="G264" t="s">
        <v>298</v>
      </c>
    </row>
    <row r="265" spans="1:7" x14ac:dyDescent="0.2">
      <c r="A265" t="s">
        <v>653</v>
      </c>
      <c r="B265" t="s">
        <v>654</v>
      </c>
      <c r="C265" t="s">
        <v>64</v>
      </c>
      <c r="D265" t="s">
        <v>85</v>
      </c>
      <c r="E265" s="5" t="str">
        <f t="shared" si="4"/>
        <v>29</v>
      </c>
      <c r="F265" t="s">
        <v>1</v>
      </c>
      <c r="G265" t="s">
        <v>298</v>
      </c>
    </row>
    <row r="266" spans="1:7" x14ac:dyDescent="0.2">
      <c r="A266" t="s">
        <v>655</v>
      </c>
      <c r="B266" t="s">
        <v>656</v>
      </c>
      <c r="C266" t="s">
        <v>18</v>
      </c>
      <c r="D266" t="s">
        <v>19</v>
      </c>
      <c r="E266" s="5" t="str">
        <f>HYPERLINK("[CODES_syn_se2024_it.xml]57!A1","57")</f>
        <v>57</v>
      </c>
      <c r="F266" t="s">
        <v>258</v>
      </c>
      <c r="G266" t="s">
        <v>657</v>
      </c>
    </row>
    <row r="267" spans="1:7" x14ac:dyDescent="0.2">
      <c r="A267" t="s">
        <v>658</v>
      </c>
      <c r="B267" t="s">
        <v>659</v>
      </c>
      <c r="C267" t="s">
        <v>18</v>
      </c>
      <c r="D267" t="s">
        <v>96</v>
      </c>
      <c r="E267" s="5" t="str">
        <f>HYPERLINK("[CODES_syn_se2024_it.xml]58!A1","58")</f>
        <v>58</v>
      </c>
      <c r="F267" t="s">
        <v>258</v>
      </c>
      <c r="G267" t="s">
        <v>657</v>
      </c>
    </row>
    <row r="268" spans="1:7" x14ac:dyDescent="0.2">
      <c r="A268" t="s">
        <v>660</v>
      </c>
      <c r="B268" t="s">
        <v>661</v>
      </c>
      <c r="C268" t="s">
        <v>64</v>
      </c>
      <c r="D268" t="s">
        <v>85</v>
      </c>
      <c r="E268" s="5" t="str">
        <f>HYPERLINK("[CODES_syn_se2024_it.xml]59!A1","59")</f>
        <v>59</v>
      </c>
      <c r="F268" t="s">
        <v>258</v>
      </c>
      <c r="G268" t="s">
        <v>657</v>
      </c>
    </row>
    <row r="269" spans="1:7" x14ac:dyDescent="0.2">
      <c r="A269" t="s">
        <v>662</v>
      </c>
      <c r="B269" t="s">
        <v>663</v>
      </c>
      <c r="C269" t="s">
        <v>18</v>
      </c>
      <c r="D269" t="s">
        <v>19</v>
      </c>
      <c r="E269" s="5" t="str">
        <f>HYPERLINK("[CODES_syn_se2024_it.xml]57!A1","57")</f>
        <v>57</v>
      </c>
      <c r="F269" t="s">
        <v>108</v>
      </c>
      <c r="G269" t="s">
        <v>657</v>
      </c>
    </row>
    <row r="270" spans="1:7" x14ac:dyDescent="0.2">
      <c r="A270" t="s">
        <v>664</v>
      </c>
      <c r="B270" t="s">
        <v>665</v>
      </c>
      <c r="C270" t="s">
        <v>18</v>
      </c>
      <c r="D270" t="s">
        <v>96</v>
      </c>
      <c r="E270" s="5" t="str">
        <f>HYPERLINK("[CODES_syn_se2024_it.xml]58!A1","58")</f>
        <v>58</v>
      </c>
      <c r="F270" t="s">
        <v>108</v>
      </c>
      <c r="G270" t="s">
        <v>657</v>
      </c>
    </row>
    <row r="271" spans="1:7" x14ac:dyDescent="0.2">
      <c r="A271" t="s">
        <v>666</v>
      </c>
      <c r="B271" t="s">
        <v>667</v>
      </c>
      <c r="C271" t="s">
        <v>64</v>
      </c>
      <c r="D271" t="s">
        <v>85</v>
      </c>
      <c r="E271" s="5" t="str">
        <f>HYPERLINK("[CODES_syn_se2024_it.xml]59!A1","59")</f>
        <v>59</v>
      </c>
      <c r="F271" t="s">
        <v>108</v>
      </c>
      <c r="G271" t="s">
        <v>657</v>
      </c>
    </row>
    <row r="272" spans="1:7" x14ac:dyDescent="0.2">
      <c r="A272" t="s">
        <v>668</v>
      </c>
      <c r="B272" t="s">
        <v>669</v>
      </c>
      <c r="C272" t="s">
        <v>64</v>
      </c>
      <c r="D272" t="s">
        <v>85</v>
      </c>
      <c r="E272" t="s">
        <v>1</v>
      </c>
      <c r="F272" t="s">
        <v>258</v>
      </c>
      <c r="G272" t="s">
        <v>239</v>
      </c>
    </row>
    <row r="273" spans="1:7" x14ac:dyDescent="0.2">
      <c r="A273" t="s">
        <v>670</v>
      </c>
      <c r="B273" t="s">
        <v>671</v>
      </c>
      <c r="C273" t="s">
        <v>64</v>
      </c>
      <c r="D273" t="s">
        <v>28</v>
      </c>
      <c r="E273" s="5" t="str">
        <f>HYPERLINK("[CODES_syn_se2024_it.xml]29!A1","29")</f>
        <v>29</v>
      </c>
      <c r="F273" t="s">
        <v>1</v>
      </c>
      <c r="G273" t="s">
        <v>255</v>
      </c>
    </row>
    <row r="274" spans="1:7" x14ac:dyDescent="0.2">
      <c r="A274" t="s">
        <v>672</v>
      </c>
      <c r="B274" t="s">
        <v>673</v>
      </c>
      <c r="C274" t="s">
        <v>64</v>
      </c>
      <c r="D274" t="s">
        <v>85</v>
      </c>
      <c r="E274" s="5" t="str">
        <f>HYPERLINK("[CODES_syn_se2024_it.xml]60!A1","60")</f>
        <v>60</v>
      </c>
      <c r="F274" t="s">
        <v>1</v>
      </c>
      <c r="G274" t="s">
        <v>674</v>
      </c>
    </row>
    <row r="275" spans="1:7" x14ac:dyDescent="0.2">
      <c r="A275" t="s">
        <v>675</v>
      </c>
      <c r="B275" t="s">
        <v>676</v>
      </c>
      <c r="C275" t="s">
        <v>64</v>
      </c>
      <c r="D275" t="s">
        <v>85</v>
      </c>
      <c r="E275" s="5" t="str">
        <f>HYPERLINK("[CODES_syn_se2024_it.xml]61!A1","61")</f>
        <v>61</v>
      </c>
      <c r="F275" t="s">
        <v>1</v>
      </c>
      <c r="G275" t="s">
        <v>239</v>
      </c>
    </row>
    <row r="276" spans="1:7" x14ac:dyDescent="0.2">
      <c r="A276" t="s">
        <v>677</v>
      </c>
      <c r="B276" t="s">
        <v>678</v>
      </c>
      <c r="C276" t="s">
        <v>64</v>
      </c>
      <c r="D276" t="s">
        <v>85</v>
      </c>
      <c r="E276" s="5" t="str">
        <f>HYPERLINK("[CODES_syn_se2024_it.xml]62!A1","62")</f>
        <v>62</v>
      </c>
      <c r="F276" t="s">
        <v>1</v>
      </c>
      <c r="G276" t="s">
        <v>239</v>
      </c>
    </row>
    <row r="277" spans="1:7" x14ac:dyDescent="0.2">
      <c r="A277" t="s">
        <v>679</v>
      </c>
      <c r="B277" t="s">
        <v>680</v>
      </c>
      <c r="C277" t="s">
        <v>64</v>
      </c>
      <c r="D277" t="s">
        <v>85</v>
      </c>
      <c r="E277" s="5" t="str">
        <f>HYPERLINK("[CODES_syn_se2024_it.xml]63!A1","63")</f>
        <v>63</v>
      </c>
      <c r="F277" t="s">
        <v>1</v>
      </c>
      <c r="G277" t="s">
        <v>239</v>
      </c>
    </row>
    <row r="278" spans="1:7" x14ac:dyDescent="0.2">
      <c r="A278" t="s">
        <v>681</v>
      </c>
      <c r="B278" t="s">
        <v>682</v>
      </c>
      <c r="C278" t="s">
        <v>64</v>
      </c>
      <c r="D278" t="s">
        <v>39</v>
      </c>
      <c r="E278" s="5" t="str">
        <f>HYPERLINK("[CODES_syn_se2024_it.xml]64!A1","64")</f>
        <v>64</v>
      </c>
      <c r="F278" t="s">
        <v>1</v>
      </c>
      <c r="G278" t="s">
        <v>239</v>
      </c>
    </row>
    <row r="279" spans="1:7" x14ac:dyDescent="0.2">
      <c r="A279" t="s">
        <v>683</v>
      </c>
      <c r="B279" t="s">
        <v>684</v>
      </c>
      <c r="C279" t="s">
        <v>64</v>
      </c>
      <c r="D279" t="s">
        <v>85</v>
      </c>
      <c r="E279" s="5" t="str">
        <f>HYPERLINK("[CODES_syn_se2024_it.xml]65!A1","65")</f>
        <v>65</v>
      </c>
      <c r="F279" t="s">
        <v>1</v>
      </c>
      <c r="G279" t="s">
        <v>239</v>
      </c>
    </row>
    <row r="280" spans="1:7" x14ac:dyDescent="0.2">
      <c r="A280" t="s">
        <v>685</v>
      </c>
      <c r="B280" t="s">
        <v>686</v>
      </c>
      <c r="C280" t="s">
        <v>64</v>
      </c>
      <c r="D280" t="s">
        <v>85</v>
      </c>
      <c r="E280" s="5" t="str">
        <f>HYPERLINK("[CODES_syn_se2024_it.xml]66!A1","66")</f>
        <v>66</v>
      </c>
      <c r="F280" t="s">
        <v>1</v>
      </c>
      <c r="G280" t="s">
        <v>239</v>
      </c>
    </row>
    <row r="281" spans="1:7" x14ac:dyDescent="0.2">
      <c r="A281" t="s">
        <v>687</v>
      </c>
      <c r="B281" t="s">
        <v>688</v>
      </c>
      <c r="C281" t="s">
        <v>64</v>
      </c>
      <c r="D281" t="s">
        <v>85</v>
      </c>
      <c r="E281" s="5" t="str">
        <f>HYPERLINK("[CODES_syn_se2024_it.xml]67!A1","67")</f>
        <v>67</v>
      </c>
      <c r="F281" t="s">
        <v>108</v>
      </c>
      <c r="G281" t="s">
        <v>689</v>
      </c>
    </row>
    <row r="282" spans="1:7" x14ac:dyDescent="0.2">
      <c r="A282" t="s">
        <v>690</v>
      </c>
      <c r="B282" t="s">
        <v>691</v>
      </c>
      <c r="C282" t="s">
        <v>64</v>
      </c>
      <c r="D282" t="s">
        <v>85</v>
      </c>
      <c r="E282" s="5" t="str">
        <f>HYPERLINK("[CODES_syn_se2024_it.xml]68!A1","68")</f>
        <v>68</v>
      </c>
      <c r="F282" t="s">
        <v>108</v>
      </c>
      <c r="G282" t="s">
        <v>689</v>
      </c>
    </row>
  </sheetData>
  <autoFilter ref="A3:G282" xr:uid="{649C8C9C-0426-4B74-BD73-ABA2EE7B0A7C}"/>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DA06-A209-4AFB-9B48-676246781B40}">
  <dimension ref="A1:G5"/>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692</v>
      </c>
      <c r="B1" s="2" t="s">
        <v>6</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HYPERLINK("[CODES_syn_se2024_it.xml]S!A1","Special Codes")</f>
        <v>Special Codes</v>
      </c>
      <c r="G3" s="1" t="s">
        <v>15</v>
      </c>
    </row>
    <row r="4" spans="1:7" x14ac:dyDescent="0.2">
      <c r="A4" t="s">
        <v>693</v>
      </c>
      <c r="B4" t="s">
        <v>694</v>
      </c>
      <c r="C4" t="s">
        <v>77</v>
      </c>
      <c r="D4" t="s">
        <v>78</v>
      </c>
      <c r="E4" t="s">
        <v>1</v>
      </c>
      <c r="F4" t="s">
        <v>1</v>
      </c>
      <c r="G4" t="s">
        <v>20</v>
      </c>
    </row>
    <row r="5" spans="1:7" x14ac:dyDescent="0.2">
      <c r="A5" t="s">
        <v>695</v>
      </c>
      <c r="B5" t="s">
        <v>696</v>
      </c>
      <c r="C5" t="s">
        <v>77</v>
      </c>
      <c r="D5" t="s">
        <v>78</v>
      </c>
      <c r="E5" t="s">
        <v>1</v>
      </c>
      <c r="F5" t="s">
        <v>1</v>
      </c>
      <c r="G5" t="s">
        <v>20</v>
      </c>
    </row>
  </sheetData>
  <autoFilter ref="A3:G5" xr:uid="{CFF00AD7-B342-4D4F-A4FB-00D57D9A111C}"/>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A06AB-F10D-48FD-99DE-8A3E04E877FB}">
  <dimension ref="A1:G57"/>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697</v>
      </c>
      <c r="B1" s="2" t="s">
        <v>7</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HYPERLINK("[CODES_syn_se2024_it.xml]S!A1","Special Codes")</f>
        <v>Special Codes</v>
      </c>
      <c r="G3" s="1" t="s">
        <v>15</v>
      </c>
    </row>
    <row r="4" spans="1:7" x14ac:dyDescent="0.2">
      <c r="A4" t="s">
        <v>698</v>
      </c>
      <c r="B4" t="s">
        <v>699</v>
      </c>
      <c r="C4" t="s">
        <v>64</v>
      </c>
      <c r="D4" t="s">
        <v>28</v>
      </c>
      <c r="E4" t="s">
        <v>1</v>
      </c>
      <c r="F4" t="s">
        <v>416</v>
      </c>
      <c r="G4" t="s">
        <v>700</v>
      </c>
    </row>
    <row r="5" spans="1:7" x14ac:dyDescent="0.2">
      <c r="A5" t="s">
        <v>701</v>
      </c>
      <c r="B5" t="s">
        <v>702</v>
      </c>
      <c r="C5" t="s">
        <v>64</v>
      </c>
      <c r="D5" t="s">
        <v>28</v>
      </c>
      <c r="E5" t="s">
        <v>1</v>
      </c>
      <c r="F5" t="s">
        <v>416</v>
      </c>
      <c r="G5" t="s">
        <v>700</v>
      </c>
    </row>
    <row r="6" spans="1:7" x14ac:dyDescent="0.2">
      <c r="A6" t="s">
        <v>703</v>
      </c>
      <c r="B6" t="s">
        <v>704</v>
      </c>
      <c r="C6" t="s">
        <v>64</v>
      </c>
      <c r="D6" t="s">
        <v>85</v>
      </c>
      <c r="E6" t="s">
        <v>1</v>
      </c>
      <c r="F6" t="s">
        <v>416</v>
      </c>
      <c r="G6" t="s">
        <v>700</v>
      </c>
    </row>
    <row r="7" spans="1:7" x14ac:dyDescent="0.2">
      <c r="A7" t="s">
        <v>705</v>
      </c>
      <c r="B7" t="s">
        <v>706</v>
      </c>
      <c r="C7" t="s">
        <v>64</v>
      </c>
      <c r="D7" t="s">
        <v>85</v>
      </c>
      <c r="E7" t="s">
        <v>1</v>
      </c>
      <c r="F7" t="s">
        <v>416</v>
      </c>
      <c r="G7" t="s">
        <v>700</v>
      </c>
    </row>
    <row r="8" spans="1:7" x14ac:dyDescent="0.2">
      <c r="A8" t="s">
        <v>707</v>
      </c>
      <c r="B8" t="s">
        <v>708</v>
      </c>
      <c r="C8" t="s">
        <v>64</v>
      </c>
      <c r="D8" t="s">
        <v>28</v>
      </c>
      <c r="E8" t="s">
        <v>1</v>
      </c>
      <c r="F8" t="s">
        <v>416</v>
      </c>
      <c r="G8" t="s">
        <v>700</v>
      </c>
    </row>
    <row r="9" spans="1:7" x14ac:dyDescent="0.2">
      <c r="A9" t="s">
        <v>709</v>
      </c>
      <c r="B9" t="s">
        <v>710</v>
      </c>
      <c r="C9" t="s">
        <v>64</v>
      </c>
      <c r="D9" t="s">
        <v>28</v>
      </c>
      <c r="E9" t="s">
        <v>1</v>
      </c>
      <c r="F9" t="s">
        <v>416</v>
      </c>
      <c r="G9" t="s">
        <v>700</v>
      </c>
    </row>
    <row r="10" spans="1:7" x14ac:dyDescent="0.2">
      <c r="A10" t="s">
        <v>711</v>
      </c>
      <c r="B10" t="s">
        <v>712</v>
      </c>
      <c r="C10" t="s">
        <v>64</v>
      </c>
      <c r="D10" t="s">
        <v>28</v>
      </c>
      <c r="E10" t="s">
        <v>1</v>
      </c>
      <c r="F10" t="s">
        <v>416</v>
      </c>
      <c r="G10" t="s">
        <v>700</v>
      </c>
    </row>
    <row r="11" spans="1:7" x14ac:dyDescent="0.2">
      <c r="A11" t="s">
        <v>713</v>
      </c>
      <c r="B11" t="s">
        <v>714</v>
      </c>
      <c r="C11" t="s">
        <v>64</v>
      </c>
      <c r="D11" t="s">
        <v>28</v>
      </c>
      <c r="E11" t="s">
        <v>1</v>
      </c>
      <c r="F11" t="s">
        <v>416</v>
      </c>
      <c r="G11" t="s">
        <v>700</v>
      </c>
    </row>
    <row r="12" spans="1:7" x14ac:dyDescent="0.2">
      <c r="A12" t="s">
        <v>715</v>
      </c>
      <c r="B12" t="s">
        <v>716</v>
      </c>
      <c r="C12" t="s">
        <v>64</v>
      </c>
      <c r="D12" t="s">
        <v>28</v>
      </c>
      <c r="E12" t="s">
        <v>1</v>
      </c>
      <c r="F12" t="s">
        <v>416</v>
      </c>
      <c r="G12" t="s">
        <v>700</v>
      </c>
    </row>
    <row r="13" spans="1:7" x14ac:dyDescent="0.2">
      <c r="A13" t="s">
        <v>717</v>
      </c>
      <c r="B13" t="s">
        <v>718</v>
      </c>
      <c r="C13" t="s">
        <v>64</v>
      </c>
      <c r="D13" t="s">
        <v>28</v>
      </c>
      <c r="E13" t="s">
        <v>1</v>
      </c>
      <c r="F13" t="s">
        <v>416</v>
      </c>
      <c r="G13" t="s">
        <v>700</v>
      </c>
    </row>
    <row r="14" spans="1:7" x14ac:dyDescent="0.2">
      <c r="A14" t="s">
        <v>719</v>
      </c>
      <c r="B14" t="s">
        <v>720</v>
      </c>
      <c r="C14" t="s">
        <v>64</v>
      </c>
      <c r="D14" t="s">
        <v>28</v>
      </c>
      <c r="E14" t="s">
        <v>1</v>
      </c>
      <c r="F14" t="s">
        <v>416</v>
      </c>
      <c r="G14" t="s">
        <v>700</v>
      </c>
    </row>
    <row r="15" spans="1:7" x14ac:dyDescent="0.2">
      <c r="A15" t="s">
        <v>721</v>
      </c>
      <c r="B15" t="s">
        <v>722</v>
      </c>
      <c r="C15" t="s">
        <v>64</v>
      </c>
      <c r="D15" t="s">
        <v>28</v>
      </c>
      <c r="E15" t="s">
        <v>1</v>
      </c>
      <c r="F15" t="s">
        <v>416</v>
      </c>
      <c r="G15" t="s">
        <v>700</v>
      </c>
    </row>
    <row r="16" spans="1:7" x14ac:dyDescent="0.2">
      <c r="A16" t="s">
        <v>723</v>
      </c>
      <c r="B16" t="s">
        <v>724</v>
      </c>
      <c r="C16" t="s">
        <v>64</v>
      </c>
      <c r="D16" t="s">
        <v>28</v>
      </c>
      <c r="E16" t="s">
        <v>1</v>
      </c>
      <c r="F16" t="s">
        <v>416</v>
      </c>
      <c r="G16" t="s">
        <v>700</v>
      </c>
    </row>
    <row r="17" spans="1:7" x14ac:dyDescent="0.2">
      <c r="A17" t="s">
        <v>725</v>
      </c>
      <c r="B17" t="s">
        <v>726</v>
      </c>
      <c r="C17" t="s">
        <v>64</v>
      </c>
      <c r="D17" t="s">
        <v>28</v>
      </c>
      <c r="E17" t="s">
        <v>1</v>
      </c>
      <c r="F17" t="s">
        <v>416</v>
      </c>
      <c r="G17" t="s">
        <v>700</v>
      </c>
    </row>
    <row r="18" spans="1:7" x14ac:dyDescent="0.2">
      <c r="A18" t="s">
        <v>727</v>
      </c>
      <c r="B18" t="s">
        <v>728</v>
      </c>
      <c r="C18" t="s">
        <v>64</v>
      </c>
      <c r="D18" t="s">
        <v>85</v>
      </c>
      <c r="E18" t="s">
        <v>1</v>
      </c>
      <c r="F18" t="s">
        <v>1</v>
      </c>
      <c r="G18" t="s">
        <v>255</v>
      </c>
    </row>
    <row r="19" spans="1:7" x14ac:dyDescent="0.2">
      <c r="A19" t="s">
        <v>729</v>
      </c>
      <c r="B19" t="s">
        <v>730</v>
      </c>
      <c r="C19" t="s">
        <v>64</v>
      </c>
      <c r="D19" t="s">
        <v>85</v>
      </c>
      <c r="E19" t="s">
        <v>1</v>
      </c>
      <c r="F19" t="s">
        <v>416</v>
      </c>
      <c r="G19" t="s">
        <v>700</v>
      </c>
    </row>
    <row r="20" spans="1:7" x14ac:dyDescent="0.2">
      <c r="A20" t="s">
        <v>731</v>
      </c>
      <c r="B20" t="s">
        <v>732</v>
      </c>
      <c r="C20" t="s">
        <v>64</v>
      </c>
      <c r="D20" t="s">
        <v>85</v>
      </c>
      <c r="E20" t="s">
        <v>1</v>
      </c>
      <c r="F20" t="s">
        <v>416</v>
      </c>
      <c r="G20" t="s">
        <v>700</v>
      </c>
    </row>
    <row r="21" spans="1:7" x14ac:dyDescent="0.2">
      <c r="A21" t="s">
        <v>733</v>
      </c>
      <c r="B21" t="s">
        <v>734</v>
      </c>
      <c r="C21" t="s">
        <v>64</v>
      </c>
      <c r="D21" t="s">
        <v>85</v>
      </c>
      <c r="E21" t="s">
        <v>1</v>
      </c>
      <c r="F21" t="s">
        <v>416</v>
      </c>
      <c r="G21" t="s">
        <v>700</v>
      </c>
    </row>
    <row r="22" spans="1:7" x14ac:dyDescent="0.2">
      <c r="A22" t="s">
        <v>735</v>
      </c>
      <c r="B22" t="s">
        <v>736</v>
      </c>
      <c r="C22" t="s">
        <v>64</v>
      </c>
      <c r="D22" t="s">
        <v>85</v>
      </c>
      <c r="E22" t="s">
        <v>1</v>
      </c>
      <c r="F22" t="s">
        <v>416</v>
      </c>
      <c r="G22" t="s">
        <v>700</v>
      </c>
    </row>
    <row r="23" spans="1:7" x14ac:dyDescent="0.2">
      <c r="A23" t="s">
        <v>737</v>
      </c>
      <c r="B23" t="s">
        <v>738</v>
      </c>
      <c r="C23" t="s">
        <v>64</v>
      </c>
      <c r="D23" t="s">
        <v>85</v>
      </c>
      <c r="E23" t="s">
        <v>1</v>
      </c>
      <c r="F23" t="s">
        <v>416</v>
      </c>
      <c r="G23" t="s">
        <v>700</v>
      </c>
    </row>
    <row r="24" spans="1:7" x14ac:dyDescent="0.2">
      <c r="A24" t="s">
        <v>739</v>
      </c>
      <c r="B24" t="s">
        <v>740</v>
      </c>
      <c r="C24" t="s">
        <v>64</v>
      </c>
      <c r="D24" t="s">
        <v>85</v>
      </c>
      <c r="E24" t="s">
        <v>1</v>
      </c>
      <c r="F24" t="s">
        <v>416</v>
      </c>
      <c r="G24" t="s">
        <v>700</v>
      </c>
    </row>
    <row r="25" spans="1:7" x14ac:dyDescent="0.2">
      <c r="A25" t="s">
        <v>741</v>
      </c>
      <c r="B25" t="s">
        <v>742</v>
      </c>
      <c r="C25" t="s">
        <v>64</v>
      </c>
      <c r="D25" t="s">
        <v>85</v>
      </c>
      <c r="E25" t="s">
        <v>1</v>
      </c>
      <c r="F25" t="s">
        <v>416</v>
      </c>
      <c r="G25" t="s">
        <v>700</v>
      </c>
    </row>
    <row r="26" spans="1:7" x14ac:dyDescent="0.2">
      <c r="A26" t="s">
        <v>743</v>
      </c>
      <c r="B26" t="s">
        <v>744</v>
      </c>
      <c r="C26" t="s">
        <v>64</v>
      </c>
      <c r="D26" t="s">
        <v>85</v>
      </c>
      <c r="E26" t="s">
        <v>1</v>
      </c>
      <c r="F26" t="s">
        <v>416</v>
      </c>
      <c r="G26" t="s">
        <v>700</v>
      </c>
    </row>
    <row r="27" spans="1:7" x14ac:dyDescent="0.2">
      <c r="A27" t="s">
        <v>745</v>
      </c>
      <c r="B27" t="s">
        <v>746</v>
      </c>
      <c r="C27" t="s">
        <v>64</v>
      </c>
      <c r="D27" t="s">
        <v>85</v>
      </c>
      <c r="E27" s="5" t="str">
        <f>HYPERLINK("[CODES_syn_se2024_it.xml]69!A1","69")</f>
        <v>69</v>
      </c>
      <c r="F27" t="s">
        <v>441</v>
      </c>
      <c r="G27" t="s">
        <v>534</v>
      </c>
    </row>
    <row r="28" spans="1:7" x14ac:dyDescent="0.2">
      <c r="A28" t="s">
        <v>747</v>
      </c>
      <c r="B28" t="s">
        <v>748</v>
      </c>
      <c r="C28" t="s">
        <v>64</v>
      </c>
      <c r="D28" t="s">
        <v>85</v>
      </c>
      <c r="E28" s="5" t="str">
        <f>HYPERLINK("[CODES_syn_se2024_it.xml]70!A1","70")</f>
        <v>70</v>
      </c>
      <c r="F28" t="s">
        <v>441</v>
      </c>
      <c r="G28" t="s">
        <v>534</v>
      </c>
    </row>
    <row r="29" spans="1:7" x14ac:dyDescent="0.2">
      <c r="A29" t="s">
        <v>749</v>
      </c>
      <c r="B29" t="s">
        <v>750</v>
      </c>
      <c r="C29" t="s">
        <v>64</v>
      </c>
      <c r="D29" t="s">
        <v>31</v>
      </c>
      <c r="E29" s="5" t="str">
        <f>HYPERLINK("[CODES_syn_se2024_it.xml]71!A1","71")</f>
        <v>71</v>
      </c>
      <c r="F29" t="s">
        <v>1</v>
      </c>
      <c r="G29" t="s">
        <v>239</v>
      </c>
    </row>
    <row r="30" spans="1:7" x14ac:dyDescent="0.2">
      <c r="A30" t="s">
        <v>751</v>
      </c>
      <c r="B30" t="s">
        <v>752</v>
      </c>
      <c r="C30" t="s">
        <v>64</v>
      </c>
      <c r="D30" t="s">
        <v>31</v>
      </c>
      <c r="E30" s="5" t="str">
        <f>HYPERLINK("[CODES_syn_se2024_it.xml]72!A1","72")</f>
        <v>72</v>
      </c>
      <c r="F30" t="s">
        <v>1</v>
      </c>
      <c r="G30" t="s">
        <v>239</v>
      </c>
    </row>
    <row r="31" spans="1:7" x14ac:dyDescent="0.2">
      <c r="A31" t="s">
        <v>753</v>
      </c>
      <c r="B31" t="s">
        <v>754</v>
      </c>
      <c r="C31" t="s">
        <v>64</v>
      </c>
      <c r="D31" t="s">
        <v>31</v>
      </c>
      <c r="E31" s="5" t="str">
        <f>HYPERLINK("[CODES_syn_se2024_it.xml]73!A1","73")</f>
        <v>73</v>
      </c>
      <c r="F31" t="s">
        <v>416</v>
      </c>
      <c r="G31" t="s">
        <v>534</v>
      </c>
    </row>
    <row r="32" spans="1:7" x14ac:dyDescent="0.2">
      <c r="A32" t="s">
        <v>755</v>
      </c>
      <c r="B32" t="s">
        <v>756</v>
      </c>
      <c r="C32" t="s">
        <v>64</v>
      </c>
      <c r="D32" t="s">
        <v>39</v>
      </c>
      <c r="E32" s="5" t="str">
        <f>HYPERLINK("[CODES_syn_se2024_it.xml]74!A1","74")</f>
        <v>74</v>
      </c>
      <c r="F32" t="s">
        <v>416</v>
      </c>
      <c r="G32" t="s">
        <v>534</v>
      </c>
    </row>
    <row r="33" spans="1:7" x14ac:dyDescent="0.2">
      <c r="A33" t="s">
        <v>757</v>
      </c>
      <c r="B33" t="s">
        <v>758</v>
      </c>
      <c r="C33" t="s">
        <v>64</v>
      </c>
      <c r="D33" t="s">
        <v>85</v>
      </c>
      <c r="E33" s="5" t="str">
        <f>HYPERLINK("[CODES_syn_se2024_it.xml]75!A1","75")</f>
        <v>75</v>
      </c>
      <c r="F33" t="s">
        <v>416</v>
      </c>
      <c r="G33" t="s">
        <v>700</v>
      </c>
    </row>
    <row r="34" spans="1:7" x14ac:dyDescent="0.2">
      <c r="A34" t="s">
        <v>759</v>
      </c>
      <c r="B34" t="s">
        <v>760</v>
      </c>
      <c r="C34" t="s">
        <v>64</v>
      </c>
      <c r="D34" t="s">
        <v>28</v>
      </c>
      <c r="E34" s="5" t="str">
        <f>HYPERLINK("[CODES_syn_se2024_it.xml]76!A1","76")</f>
        <v>76</v>
      </c>
      <c r="F34" t="s">
        <v>108</v>
      </c>
      <c r="G34" t="s">
        <v>534</v>
      </c>
    </row>
    <row r="35" spans="1:7" x14ac:dyDescent="0.2">
      <c r="A35" t="s">
        <v>761</v>
      </c>
      <c r="B35" t="s">
        <v>762</v>
      </c>
      <c r="C35" t="s">
        <v>64</v>
      </c>
      <c r="D35" t="s">
        <v>28</v>
      </c>
      <c r="E35" s="5" t="str">
        <f>HYPERLINK("[CODES_syn_se2024_it.xml]77!A1","77")</f>
        <v>77</v>
      </c>
      <c r="F35" t="s">
        <v>108</v>
      </c>
      <c r="G35" t="s">
        <v>534</v>
      </c>
    </row>
    <row r="36" spans="1:7" x14ac:dyDescent="0.2">
      <c r="A36" t="s">
        <v>763</v>
      </c>
      <c r="B36" t="s">
        <v>764</v>
      </c>
      <c r="C36" t="s">
        <v>64</v>
      </c>
      <c r="D36" t="s">
        <v>85</v>
      </c>
      <c r="E36" s="5" t="str">
        <f>HYPERLINK("[CODES_syn_se2024_it.xml]78!A1","78")</f>
        <v>78</v>
      </c>
      <c r="F36" t="s">
        <v>416</v>
      </c>
      <c r="G36" t="s">
        <v>700</v>
      </c>
    </row>
    <row r="37" spans="1:7" x14ac:dyDescent="0.2">
      <c r="A37" t="s">
        <v>765</v>
      </c>
      <c r="B37" t="s">
        <v>766</v>
      </c>
      <c r="C37" t="s">
        <v>64</v>
      </c>
      <c r="D37" t="s">
        <v>85</v>
      </c>
      <c r="E37" s="5" t="str">
        <f>HYPERLINK("[CODES_syn_se2024_it.xml]79!A1","79")</f>
        <v>79</v>
      </c>
      <c r="F37" t="s">
        <v>416</v>
      </c>
      <c r="G37" t="s">
        <v>700</v>
      </c>
    </row>
    <row r="38" spans="1:7" x14ac:dyDescent="0.2">
      <c r="A38" t="s">
        <v>767</v>
      </c>
      <c r="B38" t="s">
        <v>768</v>
      </c>
      <c r="C38" t="s">
        <v>64</v>
      </c>
      <c r="D38" t="s">
        <v>85</v>
      </c>
      <c r="E38" s="5" t="str">
        <f>HYPERLINK("[CODES_syn_se2024_it.xml]80!A1","80")</f>
        <v>80</v>
      </c>
      <c r="F38" t="s">
        <v>441</v>
      </c>
      <c r="G38" t="s">
        <v>239</v>
      </c>
    </row>
    <row r="39" spans="1:7" x14ac:dyDescent="0.2">
      <c r="A39" t="s">
        <v>769</v>
      </c>
      <c r="B39" t="s">
        <v>770</v>
      </c>
      <c r="C39" t="s">
        <v>64</v>
      </c>
      <c r="D39" t="s">
        <v>85</v>
      </c>
      <c r="E39" s="5" t="str">
        <f>HYPERLINK("[CODES_syn_se2024_it.xml]81!A1","81")</f>
        <v>81</v>
      </c>
      <c r="F39" t="s">
        <v>441</v>
      </c>
      <c r="G39" t="s">
        <v>239</v>
      </c>
    </row>
    <row r="40" spans="1:7" x14ac:dyDescent="0.2">
      <c r="A40" t="s">
        <v>771</v>
      </c>
      <c r="B40" t="s">
        <v>772</v>
      </c>
      <c r="C40" t="s">
        <v>64</v>
      </c>
      <c r="D40" t="s">
        <v>85</v>
      </c>
      <c r="E40" s="5" t="str">
        <f>HYPERLINK("[CODES_syn_se2024_it.xml]82!A1","82")</f>
        <v>82</v>
      </c>
      <c r="F40" t="s">
        <v>258</v>
      </c>
      <c r="G40" t="s">
        <v>239</v>
      </c>
    </row>
    <row r="41" spans="1:7" x14ac:dyDescent="0.2">
      <c r="A41" t="s">
        <v>773</v>
      </c>
      <c r="B41" t="s">
        <v>774</v>
      </c>
      <c r="C41" t="s">
        <v>64</v>
      </c>
      <c r="D41" t="s">
        <v>19</v>
      </c>
      <c r="E41" s="5" t="str">
        <f>HYPERLINK("[CODES_syn_se2024_it.xml]83!A1","83")</f>
        <v>83</v>
      </c>
      <c r="F41" t="s">
        <v>416</v>
      </c>
      <c r="G41" t="s">
        <v>775</v>
      </c>
    </row>
    <row r="42" spans="1:7" x14ac:dyDescent="0.2">
      <c r="A42" t="s">
        <v>776</v>
      </c>
      <c r="B42" t="s">
        <v>777</v>
      </c>
      <c r="C42" t="s">
        <v>64</v>
      </c>
      <c r="D42" t="s">
        <v>19</v>
      </c>
      <c r="E42" s="5" t="str">
        <f>HYPERLINK("[CODES_syn_se2024_it.xml]84!A1","84")</f>
        <v>84</v>
      </c>
      <c r="F42" t="s">
        <v>416</v>
      </c>
      <c r="G42" t="s">
        <v>775</v>
      </c>
    </row>
    <row r="43" spans="1:7" x14ac:dyDescent="0.2">
      <c r="A43" t="s">
        <v>778</v>
      </c>
      <c r="B43" t="s">
        <v>779</v>
      </c>
      <c r="C43" t="s">
        <v>64</v>
      </c>
      <c r="D43" t="s">
        <v>85</v>
      </c>
      <c r="E43" t="s">
        <v>1</v>
      </c>
      <c r="F43" t="s">
        <v>416</v>
      </c>
      <c r="G43" t="s">
        <v>775</v>
      </c>
    </row>
    <row r="44" spans="1:7" x14ac:dyDescent="0.2">
      <c r="A44" t="s">
        <v>780</v>
      </c>
      <c r="B44" t="s">
        <v>781</v>
      </c>
      <c r="C44" t="s">
        <v>64</v>
      </c>
      <c r="D44" t="s">
        <v>39</v>
      </c>
      <c r="E44" t="s">
        <v>1</v>
      </c>
      <c r="F44" t="s">
        <v>416</v>
      </c>
      <c r="G44" t="s">
        <v>775</v>
      </c>
    </row>
    <row r="45" spans="1:7" x14ac:dyDescent="0.2">
      <c r="A45" t="s">
        <v>782</v>
      </c>
      <c r="B45" t="s">
        <v>783</v>
      </c>
      <c r="C45" t="s">
        <v>64</v>
      </c>
      <c r="D45" t="s">
        <v>85</v>
      </c>
      <c r="E45" t="s">
        <v>1</v>
      </c>
      <c r="F45" t="s">
        <v>108</v>
      </c>
      <c r="G45" t="s">
        <v>298</v>
      </c>
    </row>
    <row r="46" spans="1:7" x14ac:dyDescent="0.2">
      <c r="A46" t="s">
        <v>784</v>
      </c>
      <c r="B46" t="s">
        <v>785</v>
      </c>
      <c r="C46" t="s">
        <v>64</v>
      </c>
      <c r="D46" t="s">
        <v>85</v>
      </c>
      <c r="E46" s="5" t="str">
        <f>HYPERLINK("[CODES_syn_se2024_it.xml]85!A1","85")</f>
        <v>85</v>
      </c>
      <c r="F46" t="s">
        <v>90</v>
      </c>
      <c r="G46" t="s">
        <v>239</v>
      </c>
    </row>
    <row r="47" spans="1:7" x14ac:dyDescent="0.2">
      <c r="A47" t="s">
        <v>786</v>
      </c>
      <c r="B47" t="s">
        <v>787</v>
      </c>
      <c r="C47" t="s">
        <v>77</v>
      </c>
      <c r="D47" t="s">
        <v>96</v>
      </c>
      <c r="E47" t="s">
        <v>1</v>
      </c>
      <c r="F47" t="s">
        <v>119</v>
      </c>
      <c r="G47" t="s">
        <v>298</v>
      </c>
    </row>
    <row r="48" spans="1:7" x14ac:dyDescent="0.2">
      <c r="A48" t="s">
        <v>788</v>
      </c>
      <c r="B48" t="s">
        <v>789</v>
      </c>
      <c r="C48" t="s">
        <v>64</v>
      </c>
      <c r="D48" t="s">
        <v>39</v>
      </c>
      <c r="E48" t="s">
        <v>1</v>
      </c>
      <c r="F48" t="s">
        <v>416</v>
      </c>
      <c r="G48" t="s">
        <v>775</v>
      </c>
    </row>
    <row r="49" spans="1:7" x14ac:dyDescent="0.2">
      <c r="A49" t="s">
        <v>790</v>
      </c>
      <c r="B49" t="s">
        <v>791</v>
      </c>
      <c r="C49" t="s">
        <v>64</v>
      </c>
      <c r="D49" t="s">
        <v>96</v>
      </c>
      <c r="E49" t="s">
        <v>1</v>
      </c>
      <c r="F49" t="s">
        <v>416</v>
      </c>
      <c r="G49" t="s">
        <v>775</v>
      </c>
    </row>
    <row r="50" spans="1:7" x14ac:dyDescent="0.2">
      <c r="A50" t="s">
        <v>792</v>
      </c>
      <c r="B50" t="s">
        <v>793</v>
      </c>
      <c r="C50" t="s">
        <v>64</v>
      </c>
      <c r="D50" t="s">
        <v>19</v>
      </c>
      <c r="E50" t="s">
        <v>1</v>
      </c>
      <c r="F50" t="s">
        <v>1</v>
      </c>
      <c r="G50" t="s">
        <v>239</v>
      </c>
    </row>
    <row r="51" spans="1:7" x14ac:dyDescent="0.2">
      <c r="A51" t="s">
        <v>794</v>
      </c>
      <c r="B51" t="s">
        <v>795</v>
      </c>
      <c r="C51" t="s">
        <v>64</v>
      </c>
      <c r="D51" t="s">
        <v>19</v>
      </c>
      <c r="E51" s="5" t="str">
        <f>HYPERLINK("[CODES_syn_se2024_it.xml]86!A1","86")</f>
        <v>86</v>
      </c>
      <c r="F51" t="s">
        <v>90</v>
      </c>
      <c r="G51" t="s">
        <v>775</v>
      </c>
    </row>
    <row r="52" spans="1:7" x14ac:dyDescent="0.2">
      <c r="A52" t="s">
        <v>796</v>
      </c>
      <c r="B52" t="s">
        <v>797</v>
      </c>
      <c r="C52" t="s">
        <v>64</v>
      </c>
      <c r="D52" t="s">
        <v>19</v>
      </c>
      <c r="E52" s="5" t="str">
        <f>HYPERLINK("[CODES_syn_se2024_it.xml]87!A1","87")</f>
        <v>87</v>
      </c>
      <c r="F52" t="s">
        <v>90</v>
      </c>
      <c r="G52" t="s">
        <v>775</v>
      </c>
    </row>
    <row r="53" spans="1:7" x14ac:dyDescent="0.2">
      <c r="A53" t="s">
        <v>798</v>
      </c>
      <c r="B53" t="s">
        <v>799</v>
      </c>
      <c r="C53" t="s">
        <v>64</v>
      </c>
      <c r="D53" t="s">
        <v>19</v>
      </c>
      <c r="E53" s="5" t="str">
        <f>HYPERLINK("[CODES_syn_se2024_it.xml]88!A1","88")</f>
        <v>88</v>
      </c>
      <c r="F53" t="s">
        <v>90</v>
      </c>
      <c r="G53" t="s">
        <v>775</v>
      </c>
    </row>
    <row r="54" spans="1:7" x14ac:dyDescent="0.2">
      <c r="A54" t="s">
        <v>800</v>
      </c>
      <c r="B54" t="s">
        <v>801</v>
      </c>
      <c r="C54" t="s">
        <v>64</v>
      </c>
      <c r="D54" t="s">
        <v>19</v>
      </c>
      <c r="E54" s="5" t="str">
        <f>HYPERLINK("[CODES_syn_se2024_it.xml]87!A1","87")</f>
        <v>87</v>
      </c>
      <c r="F54" t="s">
        <v>90</v>
      </c>
      <c r="G54" t="s">
        <v>775</v>
      </c>
    </row>
    <row r="55" spans="1:7" x14ac:dyDescent="0.2">
      <c r="A55" t="s">
        <v>802</v>
      </c>
      <c r="B55" t="s">
        <v>803</v>
      </c>
      <c r="C55" t="s">
        <v>64</v>
      </c>
      <c r="D55" t="s">
        <v>85</v>
      </c>
      <c r="E55" s="5" t="str">
        <f>HYPERLINK("[CODES_syn_se2024_it.xml]89!A1","89")</f>
        <v>89</v>
      </c>
      <c r="F55" t="s">
        <v>416</v>
      </c>
      <c r="G55" t="s">
        <v>239</v>
      </c>
    </row>
    <row r="56" spans="1:7" x14ac:dyDescent="0.2">
      <c r="A56" t="s">
        <v>804</v>
      </c>
      <c r="B56" t="s">
        <v>805</v>
      </c>
      <c r="C56" t="s">
        <v>64</v>
      </c>
      <c r="D56" t="s">
        <v>85</v>
      </c>
      <c r="E56" s="5" t="str">
        <f>HYPERLINK("[CODES_syn_se2024_it.xml]90!A1","90")</f>
        <v>90</v>
      </c>
      <c r="F56" t="s">
        <v>416</v>
      </c>
      <c r="G56" t="s">
        <v>239</v>
      </c>
    </row>
    <row r="57" spans="1:7" x14ac:dyDescent="0.2">
      <c r="A57" t="s">
        <v>806</v>
      </c>
      <c r="B57" t="s">
        <v>807</v>
      </c>
      <c r="C57" t="s">
        <v>64</v>
      </c>
      <c r="D57" t="s">
        <v>85</v>
      </c>
      <c r="E57" s="5" t="str">
        <f>HYPERLINK("[CODES_syn_se2024_it.xml]91!A1","91")</f>
        <v>91</v>
      </c>
      <c r="F57" t="s">
        <v>441</v>
      </c>
      <c r="G57" t="s">
        <v>239</v>
      </c>
    </row>
  </sheetData>
  <autoFilter ref="A3:G57" xr:uid="{2B538025-C082-4968-930A-B022FF999125}"/>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B007F-F0ED-4710-AEF6-9129E70C1756}">
  <dimension ref="A1:G90"/>
  <sheetViews>
    <sheetView workbookViewId="0">
      <pane ySplit="3" topLeftCell="A4" activePane="bottomLeft" state="frozenSplit"/>
      <selection pane="bottomLeft" activeCell="A4" sqref="A4"/>
    </sheetView>
  </sheetViews>
  <sheetFormatPr baseColWidth="10" defaultColWidth="10" defaultRowHeight="14.25" x14ac:dyDescent="0.2"/>
  <cols>
    <col min="1" max="2" width="50" bestFit="1" customWidth="1"/>
    <col min="6" max="6" width="28.375" bestFit="1" customWidth="1"/>
    <col min="7" max="7" width="50" bestFit="1" customWidth="1"/>
  </cols>
  <sheetData>
    <row r="1" spans="1:7" x14ac:dyDescent="0.2">
      <c r="A1" t="s">
        <v>808</v>
      </c>
      <c r="B1" s="2" t="s">
        <v>8</v>
      </c>
    </row>
    <row r="2" spans="1:7" ht="60" customHeight="1" x14ac:dyDescent="0.2">
      <c r="A2" t="s">
        <v>1</v>
      </c>
      <c r="B2" s="3" t="s">
        <v>1</v>
      </c>
    </row>
    <row r="3" spans="1:7" ht="15" customHeight="1" x14ac:dyDescent="0.2">
      <c r="A3" s="1" t="s">
        <v>10</v>
      </c>
      <c r="B3" s="1" t="s">
        <v>11</v>
      </c>
      <c r="C3" s="1" t="s">
        <v>12</v>
      </c>
      <c r="D3" s="1" t="s">
        <v>13</v>
      </c>
      <c r="E3" s="1" t="s">
        <v>14</v>
      </c>
      <c r="F3" s="4" t="str">
        <f>HYPERLINK("[CODES_syn_se2024_it.xml]S!A1","Special Codes")</f>
        <v>Special Codes</v>
      </c>
      <c r="G3" s="1" t="s">
        <v>15</v>
      </c>
    </row>
    <row r="4" spans="1:7" x14ac:dyDescent="0.2">
      <c r="A4" t="s">
        <v>809</v>
      </c>
      <c r="B4" t="s">
        <v>810</v>
      </c>
      <c r="C4" t="s">
        <v>64</v>
      </c>
      <c r="D4" t="s">
        <v>85</v>
      </c>
      <c r="E4" s="5" t="str">
        <f>HYPERLINK("[CODES_syn_se2024_it.xml]74!A1","74")</f>
        <v>74</v>
      </c>
      <c r="F4" t="s">
        <v>416</v>
      </c>
      <c r="G4" t="s">
        <v>255</v>
      </c>
    </row>
    <row r="5" spans="1:7" x14ac:dyDescent="0.2">
      <c r="A5" t="s">
        <v>811</v>
      </c>
      <c r="B5" t="s">
        <v>812</v>
      </c>
      <c r="C5" t="s">
        <v>64</v>
      </c>
      <c r="D5" t="s">
        <v>85</v>
      </c>
      <c r="E5" s="5" t="str">
        <f>HYPERLINK("[CODES_syn_se2024_it.xml]92!A1","92")</f>
        <v>92</v>
      </c>
      <c r="F5" t="s">
        <v>1</v>
      </c>
      <c r="G5" t="s">
        <v>66</v>
      </c>
    </row>
    <row r="6" spans="1:7" x14ac:dyDescent="0.2">
      <c r="A6" t="s">
        <v>813</v>
      </c>
      <c r="B6" t="s">
        <v>81</v>
      </c>
      <c r="C6" t="s">
        <v>64</v>
      </c>
      <c r="D6" t="s">
        <v>54</v>
      </c>
      <c r="E6" s="5" t="str">
        <f>HYPERLINK("[CODES_syn_se2024_it.xml]1!A1","1")</f>
        <v>1</v>
      </c>
      <c r="F6" t="s">
        <v>416</v>
      </c>
      <c r="G6" t="s">
        <v>82</v>
      </c>
    </row>
    <row r="7" spans="1:7" x14ac:dyDescent="0.2">
      <c r="A7" t="s">
        <v>814</v>
      </c>
      <c r="B7" t="s">
        <v>84</v>
      </c>
      <c r="C7" t="s">
        <v>64</v>
      </c>
      <c r="D7" t="s">
        <v>54</v>
      </c>
      <c r="E7" s="5" t="str">
        <f>HYPERLINK("[CODES_syn_se2024_it.xml]2!A1","2")</f>
        <v>2</v>
      </c>
      <c r="F7" t="s">
        <v>815</v>
      </c>
      <c r="G7" t="s">
        <v>816</v>
      </c>
    </row>
    <row r="8" spans="1:7" x14ac:dyDescent="0.2">
      <c r="A8" t="s">
        <v>817</v>
      </c>
      <c r="B8" t="s">
        <v>89</v>
      </c>
      <c r="C8" t="s">
        <v>64</v>
      </c>
      <c r="D8" t="s">
        <v>54</v>
      </c>
      <c r="E8" s="5" t="str">
        <f>HYPERLINK("[CODES_syn_se2024_it.xml]3!A1","3")</f>
        <v>3</v>
      </c>
      <c r="F8" t="s">
        <v>103</v>
      </c>
      <c r="G8" t="s">
        <v>818</v>
      </c>
    </row>
    <row r="9" spans="1:7" x14ac:dyDescent="0.2">
      <c r="A9" t="s">
        <v>819</v>
      </c>
      <c r="B9" t="s">
        <v>93</v>
      </c>
      <c r="C9" t="s">
        <v>64</v>
      </c>
      <c r="D9" t="s">
        <v>54</v>
      </c>
      <c r="E9" s="5" t="str">
        <f>HYPERLINK("[CODES_syn_se2024_it.xml]4!A1","4")</f>
        <v>4</v>
      </c>
      <c r="F9" t="s">
        <v>815</v>
      </c>
      <c r="G9" t="s">
        <v>816</v>
      </c>
    </row>
    <row r="10" spans="1:7" x14ac:dyDescent="0.2">
      <c r="A10" t="s">
        <v>820</v>
      </c>
      <c r="B10" t="s">
        <v>95</v>
      </c>
      <c r="C10" t="s">
        <v>64</v>
      </c>
      <c r="D10" t="s">
        <v>54</v>
      </c>
      <c r="E10" s="5" t="str">
        <f>HYPERLINK("[CODES_syn_se2024_it.xml]5!A1","5")</f>
        <v>5</v>
      </c>
      <c r="F10" t="s">
        <v>815</v>
      </c>
      <c r="G10" t="s">
        <v>816</v>
      </c>
    </row>
    <row r="11" spans="1:7" x14ac:dyDescent="0.2">
      <c r="A11" t="s">
        <v>821</v>
      </c>
      <c r="B11" t="s">
        <v>98</v>
      </c>
      <c r="C11" t="s">
        <v>64</v>
      </c>
      <c r="D11" t="s">
        <v>54</v>
      </c>
      <c r="E11" s="5" t="str">
        <f>HYPERLINK("[CODES_syn_se2024_it.xml]6!A1","6")</f>
        <v>6</v>
      </c>
      <c r="F11" t="s">
        <v>815</v>
      </c>
      <c r="G11" t="s">
        <v>82</v>
      </c>
    </row>
    <row r="12" spans="1:7" x14ac:dyDescent="0.2">
      <c r="A12" t="s">
        <v>822</v>
      </c>
      <c r="B12" t="s">
        <v>102</v>
      </c>
      <c r="C12" t="s">
        <v>64</v>
      </c>
      <c r="D12" t="s">
        <v>54</v>
      </c>
      <c r="E12" s="5" t="str">
        <f>HYPERLINK("[CODES_syn_se2024_it.xml]8!A1","8")</f>
        <v>8</v>
      </c>
      <c r="F12" t="s">
        <v>103</v>
      </c>
      <c r="G12" t="s">
        <v>82</v>
      </c>
    </row>
    <row r="13" spans="1:7" x14ac:dyDescent="0.2">
      <c r="A13" t="s">
        <v>823</v>
      </c>
      <c r="B13" t="s">
        <v>105</v>
      </c>
      <c r="C13" t="s">
        <v>64</v>
      </c>
      <c r="D13" t="s">
        <v>54</v>
      </c>
      <c r="E13" s="5" t="str">
        <f>HYPERLINK("[CODES_syn_se2024_it.xml]9!A1","9")</f>
        <v>9</v>
      </c>
      <c r="F13" t="s">
        <v>103</v>
      </c>
      <c r="G13" t="s">
        <v>82</v>
      </c>
    </row>
    <row r="14" spans="1:7" x14ac:dyDescent="0.2">
      <c r="A14" t="s">
        <v>824</v>
      </c>
      <c r="B14" t="s">
        <v>107</v>
      </c>
      <c r="C14" t="s">
        <v>64</v>
      </c>
      <c r="D14" t="s">
        <v>54</v>
      </c>
      <c r="E14" s="5" t="str">
        <f>HYPERLINK("[CODES_syn_se2024_it.xml]10!A1","10")</f>
        <v>10</v>
      </c>
      <c r="F14" t="s">
        <v>258</v>
      </c>
      <c r="G14" t="s">
        <v>82</v>
      </c>
    </row>
    <row r="15" spans="1:7" x14ac:dyDescent="0.2">
      <c r="A15" t="s">
        <v>825</v>
      </c>
      <c r="B15" t="s">
        <v>826</v>
      </c>
      <c r="C15" t="s">
        <v>111</v>
      </c>
      <c r="D15" t="s">
        <v>1</v>
      </c>
      <c r="E15" t="s">
        <v>1</v>
      </c>
      <c r="F15" t="s">
        <v>112</v>
      </c>
      <c r="G15" t="s">
        <v>82</v>
      </c>
    </row>
    <row r="16" spans="1:7" x14ac:dyDescent="0.2">
      <c r="A16" t="s">
        <v>827</v>
      </c>
      <c r="B16" t="s">
        <v>114</v>
      </c>
      <c r="C16" t="s">
        <v>111</v>
      </c>
      <c r="D16" t="s">
        <v>1</v>
      </c>
      <c r="E16" t="s">
        <v>1</v>
      </c>
      <c r="F16" t="s">
        <v>112</v>
      </c>
      <c r="G16" t="s">
        <v>82</v>
      </c>
    </row>
    <row r="17" spans="1:7" x14ac:dyDescent="0.2">
      <c r="A17" t="s">
        <v>828</v>
      </c>
      <c r="B17" t="s">
        <v>116</v>
      </c>
      <c r="C17" t="s">
        <v>64</v>
      </c>
      <c r="D17" t="s">
        <v>54</v>
      </c>
      <c r="E17" s="5" t="str">
        <f>HYPERLINK("[CODES_syn_se2024_it.xml]11!A1","11")</f>
        <v>11</v>
      </c>
      <c r="F17" t="s">
        <v>103</v>
      </c>
      <c r="G17" t="s">
        <v>82</v>
      </c>
    </row>
    <row r="18" spans="1:7" x14ac:dyDescent="0.2">
      <c r="A18" t="s">
        <v>829</v>
      </c>
      <c r="B18" t="s">
        <v>118</v>
      </c>
      <c r="C18" t="s">
        <v>64</v>
      </c>
      <c r="D18" t="s">
        <v>54</v>
      </c>
      <c r="E18" s="5" t="str">
        <f>HYPERLINK("[CODES_syn_se2024_it.xml]12!A1","12")</f>
        <v>12</v>
      </c>
      <c r="F18" t="s">
        <v>119</v>
      </c>
      <c r="G18" t="s">
        <v>82</v>
      </c>
    </row>
    <row r="19" spans="1:7" x14ac:dyDescent="0.2">
      <c r="A19" t="s">
        <v>830</v>
      </c>
      <c r="B19" t="s">
        <v>121</v>
      </c>
      <c r="C19" t="s">
        <v>69</v>
      </c>
      <c r="D19" t="s">
        <v>1</v>
      </c>
      <c r="E19" t="s">
        <v>1</v>
      </c>
      <c r="F19" t="s">
        <v>103</v>
      </c>
      <c r="G19" t="s">
        <v>82</v>
      </c>
    </row>
    <row r="20" spans="1:7" x14ac:dyDescent="0.2">
      <c r="A20" t="s">
        <v>831</v>
      </c>
      <c r="B20" t="s">
        <v>123</v>
      </c>
      <c r="C20" t="s">
        <v>69</v>
      </c>
      <c r="D20" t="s">
        <v>1</v>
      </c>
      <c r="E20" t="s">
        <v>1</v>
      </c>
      <c r="F20" t="s">
        <v>103</v>
      </c>
      <c r="G20" t="s">
        <v>82</v>
      </c>
    </row>
    <row r="21" spans="1:7" x14ac:dyDescent="0.2">
      <c r="A21" t="s">
        <v>832</v>
      </c>
      <c r="B21" t="s">
        <v>125</v>
      </c>
      <c r="C21" t="s">
        <v>64</v>
      </c>
      <c r="D21" t="s">
        <v>54</v>
      </c>
      <c r="E21" s="5" t="str">
        <f>HYPERLINK("[CODES_syn_se2024_it.xml]3!A1","3")</f>
        <v>3</v>
      </c>
      <c r="F21" t="s">
        <v>421</v>
      </c>
      <c r="G21" t="s">
        <v>82</v>
      </c>
    </row>
    <row r="22" spans="1:7" x14ac:dyDescent="0.2">
      <c r="A22" t="s">
        <v>833</v>
      </c>
      <c r="B22" t="s">
        <v>128</v>
      </c>
      <c r="C22" t="s">
        <v>64</v>
      </c>
      <c r="D22" t="s">
        <v>54</v>
      </c>
      <c r="E22" s="5" t="str">
        <f>HYPERLINK("[CODES_syn_se2024_it.xml]13!A1","13")</f>
        <v>13</v>
      </c>
      <c r="F22" t="s">
        <v>421</v>
      </c>
      <c r="G22" t="s">
        <v>834</v>
      </c>
    </row>
    <row r="23" spans="1:7" x14ac:dyDescent="0.2">
      <c r="A23" t="s">
        <v>835</v>
      </c>
      <c r="B23" t="s">
        <v>836</v>
      </c>
      <c r="C23" t="s">
        <v>64</v>
      </c>
      <c r="D23" t="s">
        <v>54</v>
      </c>
      <c r="E23" s="5" t="str">
        <f>HYPERLINK("[CODES_syn_se2024_it.xml]2!A1","2")</f>
        <v>2</v>
      </c>
      <c r="F23" t="s">
        <v>837</v>
      </c>
      <c r="G23" t="s">
        <v>838</v>
      </c>
    </row>
    <row r="24" spans="1:7" x14ac:dyDescent="0.2">
      <c r="A24" t="s">
        <v>839</v>
      </c>
      <c r="B24" t="s">
        <v>840</v>
      </c>
      <c r="C24" t="s">
        <v>64</v>
      </c>
      <c r="D24" t="s">
        <v>54</v>
      </c>
      <c r="E24" s="5" t="str">
        <f>HYPERLINK("[CODES_syn_se2024_it.xml]4!A1","4")</f>
        <v>4</v>
      </c>
      <c r="F24" t="s">
        <v>837</v>
      </c>
      <c r="G24" t="s">
        <v>838</v>
      </c>
    </row>
    <row r="25" spans="1:7" x14ac:dyDescent="0.2">
      <c r="A25" t="s">
        <v>841</v>
      </c>
      <c r="B25" t="s">
        <v>842</v>
      </c>
      <c r="C25" t="s">
        <v>64</v>
      </c>
      <c r="D25" t="s">
        <v>54</v>
      </c>
      <c r="E25" s="5" t="str">
        <f>HYPERLINK("[CODES_syn_se2024_it.xml]5!A1","5")</f>
        <v>5</v>
      </c>
      <c r="F25" t="s">
        <v>837</v>
      </c>
      <c r="G25" t="s">
        <v>838</v>
      </c>
    </row>
    <row r="26" spans="1:7" x14ac:dyDescent="0.2">
      <c r="A26" t="s">
        <v>843</v>
      </c>
      <c r="B26" t="s">
        <v>844</v>
      </c>
      <c r="C26" t="s">
        <v>64</v>
      </c>
      <c r="D26" t="s">
        <v>54</v>
      </c>
      <c r="E26" s="5" t="str">
        <f>HYPERLINK("[CODES_syn_se2024_it.xml]6!A1","6")</f>
        <v>6</v>
      </c>
      <c r="F26" t="s">
        <v>837</v>
      </c>
      <c r="G26" t="s">
        <v>82</v>
      </c>
    </row>
    <row r="27" spans="1:7" x14ac:dyDescent="0.2">
      <c r="A27" t="s">
        <v>845</v>
      </c>
      <c r="B27" t="s">
        <v>141</v>
      </c>
      <c r="C27" t="s">
        <v>64</v>
      </c>
      <c r="D27" t="s">
        <v>54</v>
      </c>
      <c r="E27" t="s">
        <v>1</v>
      </c>
      <c r="F27" t="s">
        <v>846</v>
      </c>
      <c r="G27" t="s">
        <v>82</v>
      </c>
    </row>
    <row r="28" spans="1:7" x14ac:dyDescent="0.2">
      <c r="A28" t="s">
        <v>847</v>
      </c>
      <c r="B28" t="s">
        <v>144</v>
      </c>
      <c r="C28" t="s">
        <v>64</v>
      </c>
      <c r="D28" t="s">
        <v>39</v>
      </c>
      <c r="E28" t="s">
        <v>1</v>
      </c>
      <c r="F28" t="s">
        <v>846</v>
      </c>
      <c r="G28" t="s">
        <v>82</v>
      </c>
    </row>
    <row r="29" spans="1:7" x14ac:dyDescent="0.2">
      <c r="A29" t="s">
        <v>848</v>
      </c>
      <c r="B29" t="s">
        <v>146</v>
      </c>
      <c r="C29" t="s">
        <v>64</v>
      </c>
      <c r="D29" t="s">
        <v>85</v>
      </c>
      <c r="E29" s="5" t="str">
        <f>HYPERLINK("[CODES_syn_se2024_it.xml]13!A1","13")</f>
        <v>13</v>
      </c>
      <c r="F29" t="s">
        <v>849</v>
      </c>
      <c r="G29" t="s">
        <v>850</v>
      </c>
    </row>
    <row r="30" spans="1:7" x14ac:dyDescent="0.2">
      <c r="A30" t="s">
        <v>851</v>
      </c>
      <c r="B30" t="s">
        <v>150</v>
      </c>
      <c r="C30" t="s">
        <v>64</v>
      </c>
      <c r="D30" t="s">
        <v>54</v>
      </c>
      <c r="E30" s="5" t="str">
        <f>HYPERLINK("[CODES_syn_se2024_it.xml]15!A1","15")</f>
        <v>15</v>
      </c>
      <c r="F30" t="s">
        <v>119</v>
      </c>
      <c r="G30" t="s">
        <v>82</v>
      </c>
    </row>
    <row r="31" spans="1:7" x14ac:dyDescent="0.2">
      <c r="A31" t="s">
        <v>852</v>
      </c>
      <c r="B31" t="s">
        <v>152</v>
      </c>
      <c r="C31" t="s">
        <v>64</v>
      </c>
      <c r="D31" t="s">
        <v>54</v>
      </c>
      <c r="E31" s="5" t="str">
        <f>HYPERLINK("[CODES_syn_se2024_it.xml]16!A1","16")</f>
        <v>16</v>
      </c>
      <c r="F31" t="s">
        <v>853</v>
      </c>
      <c r="G31" t="s">
        <v>82</v>
      </c>
    </row>
    <row r="32" spans="1:7" x14ac:dyDescent="0.2">
      <c r="A32" t="s">
        <v>854</v>
      </c>
      <c r="B32" t="s">
        <v>154</v>
      </c>
      <c r="C32" t="s">
        <v>64</v>
      </c>
      <c r="D32" t="s">
        <v>54</v>
      </c>
      <c r="E32" s="5" t="str">
        <f>HYPERLINK("[CODES_syn_se2024_it.xml]3!A1","3")</f>
        <v>3</v>
      </c>
      <c r="F32" t="s">
        <v>853</v>
      </c>
      <c r="G32" t="s">
        <v>82</v>
      </c>
    </row>
    <row r="33" spans="1:7" x14ac:dyDescent="0.2">
      <c r="A33" t="s">
        <v>855</v>
      </c>
      <c r="B33" t="s">
        <v>156</v>
      </c>
      <c r="C33" t="s">
        <v>64</v>
      </c>
      <c r="D33" t="s">
        <v>54</v>
      </c>
      <c r="E33" s="5" t="str">
        <f>HYPERLINK("[CODES_syn_se2024_it.xml]17!A1","17")</f>
        <v>17</v>
      </c>
      <c r="F33" t="s">
        <v>119</v>
      </c>
      <c r="G33" t="s">
        <v>82</v>
      </c>
    </row>
    <row r="34" spans="1:7" x14ac:dyDescent="0.2">
      <c r="A34" t="s">
        <v>856</v>
      </c>
      <c r="B34" t="s">
        <v>158</v>
      </c>
      <c r="C34" t="s">
        <v>64</v>
      </c>
      <c r="D34" t="s">
        <v>54</v>
      </c>
      <c r="E34" s="5" t="str">
        <f>HYPERLINK("[CODES_syn_se2024_it.xml]5!A1","5")</f>
        <v>5</v>
      </c>
      <c r="F34" t="s">
        <v>1</v>
      </c>
      <c r="G34" t="s">
        <v>82</v>
      </c>
    </row>
    <row r="35" spans="1:7" x14ac:dyDescent="0.2">
      <c r="A35" t="s">
        <v>857</v>
      </c>
      <c r="B35" t="s">
        <v>162</v>
      </c>
      <c r="C35" t="s">
        <v>64</v>
      </c>
      <c r="D35" t="s">
        <v>54</v>
      </c>
      <c r="E35" s="5" t="str">
        <f>HYPERLINK("[CODES_syn_se2024_it.xml]2!A1","2")</f>
        <v>2</v>
      </c>
      <c r="F35" t="s">
        <v>1</v>
      </c>
      <c r="G35" t="s">
        <v>858</v>
      </c>
    </row>
    <row r="36" spans="1:7" x14ac:dyDescent="0.2">
      <c r="A36" t="s">
        <v>859</v>
      </c>
      <c r="B36" t="s">
        <v>165</v>
      </c>
      <c r="C36" t="s">
        <v>64</v>
      </c>
      <c r="D36" t="s">
        <v>54</v>
      </c>
      <c r="E36" s="5" t="str">
        <f>HYPERLINK("[CODES_syn_se2024_it.xml]4!A1","4")</f>
        <v>4</v>
      </c>
      <c r="F36" t="s">
        <v>1</v>
      </c>
      <c r="G36" t="s">
        <v>858</v>
      </c>
    </row>
    <row r="37" spans="1:7" x14ac:dyDescent="0.2">
      <c r="A37" t="s">
        <v>860</v>
      </c>
      <c r="B37" t="s">
        <v>167</v>
      </c>
      <c r="C37" t="s">
        <v>18</v>
      </c>
      <c r="D37" t="s">
        <v>1</v>
      </c>
      <c r="E37" t="s">
        <v>1</v>
      </c>
      <c r="F37" t="s">
        <v>108</v>
      </c>
      <c r="G37" t="s">
        <v>168</v>
      </c>
    </row>
    <row r="38" spans="1:7" x14ac:dyDescent="0.2">
      <c r="A38" t="s">
        <v>861</v>
      </c>
      <c r="B38" t="s">
        <v>170</v>
      </c>
      <c r="C38" t="s">
        <v>18</v>
      </c>
      <c r="D38" t="s">
        <v>1</v>
      </c>
      <c r="E38" t="s">
        <v>1</v>
      </c>
      <c r="F38" t="s">
        <v>108</v>
      </c>
      <c r="G38" t="s">
        <v>168</v>
      </c>
    </row>
    <row r="39" spans="1:7" x14ac:dyDescent="0.2">
      <c r="A39" t="s">
        <v>862</v>
      </c>
      <c r="B39" t="s">
        <v>172</v>
      </c>
      <c r="C39" t="s">
        <v>18</v>
      </c>
      <c r="D39" t="s">
        <v>1</v>
      </c>
      <c r="E39" t="s">
        <v>1</v>
      </c>
      <c r="F39" t="s">
        <v>108</v>
      </c>
      <c r="G39" t="s">
        <v>168</v>
      </c>
    </row>
    <row r="40" spans="1:7" x14ac:dyDescent="0.2">
      <c r="A40" t="s">
        <v>863</v>
      </c>
      <c r="B40" t="s">
        <v>174</v>
      </c>
      <c r="C40" t="s">
        <v>18</v>
      </c>
      <c r="D40" t="s">
        <v>1</v>
      </c>
      <c r="E40" t="s">
        <v>1</v>
      </c>
      <c r="F40" t="s">
        <v>108</v>
      </c>
      <c r="G40" t="s">
        <v>168</v>
      </c>
    </row>
    <row r="41" spans="1:7" x14ac:dyDescent="0.2">
      <c r="A41" t="s">
        <v>864</v>
      </c>
      <c r="B41" t="s">
        <v>176</v>
      </c>
      <c r="C41" t="s">
        <v>64</v>
      </c>
      <c r="D41" t="s">
        <v>54</v>
      </c>
      <c r="E41" s="5" t="str">
        <f>HYPERLINK("[CODES_syn_se2024_it.xml]6!A1","6")</f>
        <v>6</v>
      </c>
      <c r="F41" t="s">
        <v>1</v>
      </c>
      <c r="G41" t="s">
        <v>82</v>
      </c>
    </row>
    <row r="42" spans="1:7" x14ac:dyDescent="0.2">
      <c r="A42" t="s">
        <v>865</v>
      </c>
      <c r="B42" t="s">
        <v>178</v>
      </c>
      <c r="C42" t="s">
        <v>64</v>
      </c>
      <c r="D42" t="s">
        <v>34</v>
      </c>
      <c r="E42" t="s">
        <v>1</v>
      </c>
      <c r="F42" t="s">
        <v>108</v>
      </c>
      <c r="G42" t="s">
        <v>179</v>
      </c>
    </row>
    <row r="43" spans="1:7" x14ac:dyDescent="0.2">
      <c r="A43" t="s">
        <v>866</v>
      </c>
      <c r="B43" t="s">
        <v>160</v>
      </c>
      <c r="C43" t="s">
        <v>64</v>
      </c>
      <c r="D43" t="s">
        <v>54</v>
      </c>
      <c r="E43" s="5" t="str">
        <f>HYPERLINK("[CODES_syn_se2024_it.xml]18!A1","18")</f>
        <v>18</v>
      </c>
      <c r="F43" t="s">
        <v>119</v>
      </c>
      <c r="G43" t="s">
        <v>82</v>
      </c>
    </row>
    <row r="44" spans="1:7" x14ac:dyDescent="0.2">
      <c r="A44" t="s">
        <v>867</v>
      </c>
      <c r="B44" t="s">
        <v>181</v>
      </c>
      <c r="C44" t="s">
        <v>64</v>
      </c>
      <c r="D44" t="s">
        <v>85</v>
      </c>
      <c r="E44" s="5" t="str">
        <f>HYPERLINK("[CODES_syn_se2024_it.xml]19!A1","19")</f>
        <v>19</v>
      </c>
      <c r="F44" t="s">
        <v>868</v>
      </c>
      <c r="G44" t="s">
        <v>82</v>
      </c>
    </row>
    <row r="45" spans="1:7" x14ac:dyDescent="0.2">
      <c r="A45" t="s">
        <v>869</v>
      </c>
      <c r="B45" t="s">
        <v>183</v>
      </c>
      <c r="C45" t="s">
        <v>64</v>
      </c>
      <c r="D45" t="s">
        <v>85</v>
      </c>
      <c r="E45" s="5" t="str">
        <f>HYPERLINK("[CODES_syn_se2024_it.xml]19!A1","19")</f>
        <v>19</v>
      </c>
      <c r="F45" t="s">
        <v>868</v>
      </c>
      <c r="G45" t="s">
        <v>82</v>
      </c>
    </row>
    <row r="46" spans="1:7" x14ac:dyDescent="0.2">
      <c r="A46" t="s">
        <v>870</v>
      </c>
      <c r="B46" t="s">
        <v>185</v>
      </c>
      <c r="C46" t="s">
        <v>64</v>
      </c>
      <c r="D46" t="s">
        <v>85</v>
      </c>
      <c r="E46" s="5" t="str">
        <f>HYPERLINK("[CODES_syn_se2024_it.xml]19!A1","19")</f>
        <v>19</v>
      </c>
      <c r="F46" t="s">
        <v>868</v>
      </c>
      <c r="G46" t="s">
        <v>82</v>
      </c>
    </row>
    <row r="47" spans="1:7" x14ac:dyDescent="0.2">
      <c r="A47" t="s">
        <v>871</v>
      </c>
      <c r="B47" t="s">
        <v>187</v>
      </c>
      <c r="C47" t="s">
        <v>64</v>
      </c>
      <c r="D47" t="s">
        <v>85</v>
      </c>
      <c r="E47" s="5" t="str">
        <f>HYPERLINK("[CODES_syn_se2024_it.xml]19!A1","19")</f>
        <v>19</v>
      </c>
      <c r="F47" t="s">
        <v>868</v>
      </c>
      <c r="G47" t="s">
        <v>82</v>
      </c>
    </row>
    <row r="48" spans="1:7" x14ac:dyDescent="0.2">
      <c r="A48" t="s">
        <v>872</v>
      </c>
      <c r="B48" t="s">
        <v>189</v>
      </c>
      <c r="C48" t="s">
        <v>64</v>
      </c>
      <c r="D48" t="s">
        <v>85</v>
      </c>
      <c r="E48" s="5" t="str">
        <f>HYPERLINK("[CODES_syn_se2024_it.xml]19!A1","19")</f>
        <v>19</v>
      </c>
      <c r="F48" t="s">
        <v>868</v>
      </c>
      <c r="G48" t="s">
        <v>82</v>
      </c>
    </row>
    <row r="49" spans="1:7" x14ac:dyDescent="0.2">
      <c r="A49" t="s">
        <v>873</v>
      </c>
      <c r="B49" t="s">
        <v>191</v>
      </c>
      <c r="C49" t="s">
        <v>64</v>
      </c>
      <c r="D49" t="s">
        <v>54</v>
      </c>
      <c r="E49" s="5" t="str">
        <f>HYPERLINK("[CODES_syn_se2024_it.xml]20!A1","20")</f>
        <v>20</v>
      </c>
      <c r="F49" t="s">
        <v>874</v>
      </c>
      <c r="G49" t="s">
        <v>82</v>
      </c>
    </row>
    <row r="50" spans="1:7" x14ac:dyDescent="0.2">
      <c r="A50" t="s">
        <v>875</v>
      </c>
      <c r="B50" t="s">
        <v>193</v>
      </c>
      <c r="C50" t="s">
        <v>64</v>
      </c>
      <c r="D50" t="s">
        <v>54</v>
      </c>
      <c r="E50" s="5" t="str">
        <f>HYPERLINK("[CODES_syn_se2024_it.xml]20!A1","20")</f>
        <v>20</v>
      </c>
      <c r="F50" t="s">
        <v>874</v>
      </c>
      <c r="G50" t="s">
        <v>82</v>
      </c>
    </row>
    <row r="51" spans="1:7" x14ac:dyDescent="0.2">
      <c r="A51" t="s">
        <v>876</v>
      </c>
      <c r="B51" t="s">
        <v>195</v>
      </c>
      <c r="C51" t="s">
        <v>64</v>
      </c>
      <c r="D51" t="s">
        <v>54</v>
      </c>
      <c r="E51" s="5" t="str">
        <f>HYPERLINK("[CODES_syn_se2024_it.xml]20!A1","20")</f>
        <v>20</v>
      </c>
      <c r="F51" t="s">
        <v>874</v>
      </c>
      <c r="G51" t="s">
        <v>82</v>
      </c>
    </row>
    <row r="52" spans="1:7" x14ac:dyDescent="0.2">
      <c r="A52" t="s">
        <v>877</v>
      </c>
      <c r="B52" t="s">
        <v>197</v>
      </c>
      <c r="C52" t="s">
        <v>64</v>
      </c>
      <c r="D52" t="s">
        <v>54</v>
      </c>
      <c r="E52" s="5" t="str">
        <f>HYPERLINK("[CODES_syn_se2024_it.xml]20!A1","20")</f>
        <v>20</v>
      </c>
      <c r="F52" t="s">
        <v>874</v>
      </c>
      <c r="G52" t="s">
        <v>82</v>
      </c>
    </row>
    <row r="53" spans="1:7" x14ac:dyDescent="0.2">
      <c r="A53" t="s">
        <v>878</v>
      </c>
      <c r="B53" t="s">
        <v>199</v>
      </c>
      <c r="C53" t="s">
        <v>64</v>
      </c>
      <c r="D53" t="s">
        <v>54</v>
      </c>
      <c r="E53" s="5" t="str">
        <f>HYPERLINK("[CODES_syn_se2024_it.xml]20!A1","20")</f>
        <v>20</v>
      </c>
      <c r="F53" t="s">
        <v>874</v>
      </c>
      <c r="G53" t="s">
        <v>82</v>
      </c>
    </row>
    <row r="54" spans="1:7" x14ac:dyDescent="0.2">
      <c r="A54" t="s">
        <v>879</v>
      </c>
      <c r="B54" t="s">
        <v>201</v>
      </c>
      <c r="C54" t="s">
        <v>64</v>
      </c>
      <c r="D54" t="s">
        <v>54</v>
      </c>
      <c r="E54" s="5" t="str">
        <f>HYPERLINK("[CODES_syn_se2024_it.xml]5!A1","5")</f>
        <v>5</v>
      </c>
      <c r="F54" t="s">
        <v>880</v>
      </c>
      <c r="G54" t="s">
        <v>82</v>
      </c>
    </row>
    <row r="55" spans="1:7" x14ac:dyDescent="0.2">
      <c r="A55" t="s">
        <v>881</v>
      </c>
      <c r="B55" t="s">
        <v>203</v>
      </c>
      <c r="C55" t="s">
        <v>64</v>
      </c>
      <c r="D55" t="s">
        <v>54</v>
      </c>
      <c r="E55" s="5" t="str">
        <f>HYPERLINK("[CODES_syn_se2024_it.xml]5!A1","5")</f>
        <v>5</v>
      </c>
      <c r="F55" t="s">
        <v>880</v>
      </c>
      <c r="G55" t="s">
        <v>82</v>
      </c>
    </row>
    <row r="56" spans="1:7" x14ac:dyDescent="0.2">
      <c r="A56" t="s">
        <v>882</v>
      </c>
      <c r="B56" t="s">
        <v>205</v>
      </c>
      <c r="C56" t="s">
        <v>64</v>
      </c>
      <c r="D56" t="s">
        <v>54</v>
      </c>
      <c r="E56" s="5" t="str">
        <f>HYPERLINK("[CODES_syn_se2024_it.xml]5!A1","5")</f>
        <v>5</v>
      </c>
      <c r="F56" t="s">
        <v>880</v>
      </c>
      <c r="G56" t="s">
        <v>82</v>
      </c>
    </row>
    <row r="57" spans="1:7" x14ac:dyDescent="0.2">
      <c r="A57" t="s">
        <v>883</v>
      </c>
      <c r="B57" t="s">
        <v>207</v>
      </c>
      <c r="C57" t="s">
        <v>64</v>
      </c>
      <c r="D57" t="s">
        <v>54</v>
      </c>
      <c r="E57" s="5" t="str">
        <f>HYPERLINK("[CODES_syn_se2024_it.xml]5!A1","5")</f>
        <v>5</v>
      </c>
      <c r="F57" t="s">
        <v>880</v>
      </c>
      <c r="G57" t="s">
        <v>82</v>
      </c>
    </row>
    <row r="58" spans="1:7" x14ac:dyDescent="0.2">
      <c r="A58" t="s">
        <v>884</v>
      </c>
      <c r="B58" t="s">
        <v>209</v>
      </c>
      <c r="C58" t="s">
        <v>64</v>
      </c>
      <c r="D58" t="s">
        <v>54</v>
      </c>
      <c r="E58" s="5" t="str">
        <f>HYPERLINK("[CODES_syn_se2024_it.xml]5!A1","5")</f>
        <v>5</v>
      </c>
      <c r="F58" t="s">
        <v>880</v>
      </c>
      <c r="G58" t="s">
        <v>82</v>
      </c>
    </row>
    <row r="59" spans="1:7" x14ac:dyDescent="0.2">
      <c r="A59" t="s">
        <v>885</v>
      </c>
      <c r="B59" t="s">
        <v>211</v>
      </c>
      <c r="C59" t="s">
        <v>64</v>
      </c>
      <c r="D59" t="s">
        <v>54</v>
      </c>
      <c r="E59" s="5" t="str">
        <f>HYPERLINK("[CODES_syn_se2024_it.xml]6!A1","6")</f>
        <v>6</v>
      </c>
      <c r="F59" t="s">
        <v>880</v>
      </c>
      <c r="G59" t="s">
        <v>82</v>
      </c>
    </row>
    <row r="60" spans="1:7" x14ac:dyDescent="0.2">
      <c r="A60" t="s">
        <v>886</v>
      </c>
      <c r="B60" t="s">
        <v>213</v>
      </c>
      <c r="C60" t="s">
        <v>64</v>
      </c>
      <c r="D60" t="s">
        <v>54</v>
      </c>
      <c r="E60" s="5" t="str">
        <f>HYPERLINK("[CODES_syn_se2024_it.xml]6!A1","6")</f>
        <v>6</v>
      </c>
      <c r="F60" t="s">
        <v>880</v>
      </c>
      <c r="G60" t="s">
        <v>82</v>
      </c>
    </row>
    <row r="61" spans="1:7" x14ac:dyDescent="0.2">
      <c r="A61" t="s">
        <v>887</v>
      </c>
      <c r="B61" t="s">
        <v>215</v>
      </c>
      <c r="C61" t="s">
        <v>64</v>
      </c>
      <c r="D61" t="s">
        <v>54</v>
      </c>
      <c r="E61" s="5" t="str">
        <f>HYPERLINK("[CODES_syn_se2024_it.xml]6!A1","6")</f>
        <v>6</v>
      </c>
      <c r="F61" t="s">
        <v>880</v>
      </c>
      <c r="G61" t="s">
        <v>82</v>
      </c>
    </row>
    <row r="62" spans="1:7" x14ac:dyDescent="0.2">
      <c r="A62" t="s">
        <v>888</v>
      </c>
      <c r="B62" t="s">
        <v>217</v>
      </c>
      <c r="C62" t="s">
        <v>64</v>
      </c>
      <c r="D62" t="s">
        <v>54</v>
      </c>
      <c r="E62" s="5" t="str">
        <f>HYPERLINK("[CODES_syn_se2024_it.xml]6!A1","6")</f>
        <v>6</v>
      </c>
      <c r="F62" t="s">
        <v>880</v>
      </c>
      <c r="G62" t="s">
        <v>82</v>
      </c>
    </row>
    <row r="63" spans="1:7" x14ac:dyDescent="0.2">
      <c r="A63" t="s">
        <v>889</v>
      </c>
      <c r="B63" t="s">
        <v>219</v>
      </c>
      <c r="C63" t="s">
        <v>64</v>
      </c>
      <c r="D63" t="s">
        <v>54</v>
      </c>
      <c r="E63" s="5" t="str">
        <f>HYPERLINK("[CODES_syn_se2024_it.xml]6!A1","6")</f>
        <v>6</v>
      </c>
      <c r="F63" t="s">
        <v>880</v>
      </c>
      <c r="G63" t="s">
        <v>82</v>
      </c>
    </row>
    <row r="64" spans="1:7" x14ac:dyDescent="0.2">
      <c r="A64" t="s">
        <v>890</v>
      </c>
      <c r="B64" t="s">
        <v>221</v>
      </c>
      <c r="C64" t="s">
        <v>18</v>
      </c>
      <c r="D64" t="s">
        <v>85</v>
      </c>
      <c r="E64" s="5" t="str">
        <f>HYPERLINK("[CODES_syn_se2024_it.xml]21!A1","21")</f>
        <v>21</v>
      </c>
      <c r="F64" t="s">
        <v>891</v>
      </c>
      <c r="G64" t="s">
        <v>82</v>
      </c>
    </row>
    <row r="65" spans="1:7" x14ac:dyDescent="0.2">
      <c r="A65" t="s">
        <v>892</v>
      </c>
      <c r="B65" t="s">
        <v>224</v>
      </c>
      <c r="C65" t="s">
        <v>64</v>
      </c>
      <c r="D65" t="s">
        <v>54</v>
      </c>
      <c r="E65" s="5" t="str">
        <f>HYPERLINK("[CODES_syn_se2024_it.xml]22!A1","22")</f>
        <v>22</v>
      </c>
      <c r="F65" t="s">
        <v>119</v>
      </c>
      <c r="G65" t="s">
        <v>82</v>
      </c>
    </row>
    <row r="66" spans="1:7" x14ac:dyDescent="0.2">
      <c r="A66" t="s">
        <v>893</v>
      </c>
      <c r="B66" t="s">
        <v>226</v>
      </c>
      <c r="C66" t="s">
        <v>64</v>
      </c>
      <c r="D66" t="s">
        <v>54</v>
      </c>
      <c r="E66" s="5" t="str">
        <f>HYPERLINK("[CODES_syn_se2024_it.xml]23!A1","23")</f>
        <v>23</v>
      </c>
      <c r="F66" t="s">
        <v>846</v>
      </c>
      <c r="G66" t="s">
        <v>82</v>
      </c>
    </row>
    <row r="67" spans="1:7" x14ac:dyDescent="0.2">
      <c r="A67" t="s">
        <v>894</v>
      </c>
      <c r="B67" t="s">
        <v>228</v>
      </c>
      <c r="C67" t="s">
        <v>64</v>
      </c>
      <c r="D67" t="s">
        <v>19</v>
      </c>
      <c r="E67" s="5" t="str">
        <f>HYPERLINK("[CODES_syn_se2024_it.xml]24!A1","24")</f>
        <v>24</v>
      </c>
      <c r="F67" t="s">
        <v>103</v>
      </c>
      <c r="G67" t="s">
        <v>82</v>
      </c>
    </row>
    <row r="68" spans="1:7" x14ac:dyDescent="0.2">
      <c r="A68" t="s">
        <v>895</v>
      </c>
      <c r="B68" t="s">
        <v>230</v>
      </c>
      <c r="C68" t="s">
        <v>64</v>
      </c>
      <c r="D68" t="s">
        <v>19</v>
      </c>
      <c r="E68" s="5" t="str">
        <f>HYPERLINK("[CODES_syn_se2024_it.xml]24!A1","24")</f>
        <v>24</v>
      </c>
      <c r="F68" t="s">
        <v>103</v>
      </c>
      <c r="G68" t="s">
        <v>82</v>
      </c>
    </row>
    <row r="69" spans="1:7" x14ac:dyDescent="0.2">
      <c r="A69" t="s">
        <v>896</v>
      </c>
      <c r="B69" t="s">
        <v>232</v>
      </c>
      <c r="C69" t="s">
        <v>64</v>
      </c>
      <c r="D69" t="s">
        <v>19</v>
      </c>
      <c r="E69" s="5" t="str">
        <f>HYPERLINK("[CODES_syn_se2024_it.xml]24!A1","24")</f>
        <v>24</v>
      </c>
      <c r="F69" t="s">
        <v>103</v>
      </c>
      <c r="G69" t="s">
        <v>82</v>
      </c>
    </row>
    <row r="70" spans="1:7" x14ac:dyDescent="0.2">
      <c r="A70" t="s">
        <v>897</v>
      </c>
      <c r="B70" t="s">
        <v>234</v>
      </c>
      <c r="C70" t="s">
        <v>64</v>
      </c>
      <c r="D70" t="s">
        <v>19</v>
      </c>
      <c r="E70" s="5" t="str">
        <f>HYPERLINK("[CODES_syn_se2024_it.xml]24!A1","24")</f>
        <v>24</v>
      </c>
      <c r="F70" t="s">
        <v>103</v>
      </c>
      <c r="G70" t="s">
        <v>82</v>
      </c>
    </row>
    <row r="71" spans="1:7" x14ac:dyDescent="0.2">
      <c r="A71" t="s">
        <v>898</v>
      </c>
      <c r="B71" t="s">
        <v>236</v>
      </c>
      <c r="C71" t="s">
        <v>64</v>
      </c>
      <c r="D71" t="s">
        <v>19</v>
      </c>
      <c r="E71" s="5" t="str">
        <f>HYPERLINK("[CODES_syn_se2024_it.xml]24!A1","24")</f>
        <v>24</v>
      </c>
      <c r="F71" t="s">
        <v>103</v>
      </c>
      <c r="G71" t="s">
        <v>82</v>
      </c>
    </row>
    <row r="72" spans="1:7" x14ac:dyDescent="0.2">
      <c r="A72" t="s">
        <v>899</v>
      </c>
      <c r="B72" t="s">
        <v>900</v>
      </c>
      <c r="C72" t="s">
        <v>64</v>
      </c>
      <c r="D72" t="s">
        <v>54</v>
      </c>
      <c r="E72" s="5" t="str">
        <f>HYPERLINK("[CODES_syn_se2024_it.xml]26!A1","26")</f>
        <v>26</v>
      </c>
      <c r="F72" t="s">
        <v>103</v>
      </c>
      <c r="G72" t="s">
        <v>239</v>
      </c>
    </row>
    <row r="73" spans="1:7" x14ac:dyDescent="0.2">
      <c r="A73" t="s">
        <v>901</v>
      </c>
      <c r="B73" t="s">
        <v>243</v>
      </c>
      <c r="C73" t="s">
        <v>64</v>
      </c>
      <c r="D73" t="s">
        <v>54</v>
      </c>
      <c r="E73" s="5" t="str">
        <f>HYPERLINK("[CODES_syn_se2024_it.xml]27!A1","27")</f>
        <v>27</v>
      </c>
      <c r="F73" t="s">
        <v>103</v>
      </c>
      <c r="G73" t="s">
        <v>239</v>
      </c>
    </row>
    <row r="74" spans="1:7" x14ac:dyDescent="0.2">
      <c r="A74" t="s">
        <v>902</v>
      </c>
      <c r="B74" t="s">
        <v>245</v>
      </c>
      <c r="C74" t="s">
        <v>64</v>
      </c>
      <c r="D74" t="s">
        <v>85</v>
      </c>
      <c r="E74" s="5" t="str">
        <f>HYPERLINK("[CODES_syn_se2024_it.xml]28!A1","28")</f>
        <v>28</v>
      </c>
      <c r="F74" t="s">
        <v>103</v>
      </c>
      <c r="G74" t="s">
        <v>239</v>
      </c>
    </row>
    <row r="75" spans="1:7" x14ac:dyDescent="0.2">
      <c r="A75" t="s">
        <v>903</v>
      </c>
      <c r="B75" t="s">
        <v>405</v>
      </c>
      <c r="C75" t="s">
        <v>64</v>
      </c>
      <c r="D75" t="s">
        <v>54</v>
      </c>
      <c r="E75" s="5" t="str">
        <f>HYPERLINK("[CODES_syn_se2024_it.xml]34!A1","34")</f>
        <v>34</v>
      </c>
      <c r="F75" t="s">
        <v>90</v>
      </c>
      <c r="G75" t="s">
        <v>904</v>
      </c>
    </row>
    <row r="76" spans="1:7" x14ac:dyDescent="0.2">
      <c r="A76" t="s">
        <v>905</v>
      </c>
      <c r="B76" t="s">
        <v>370</v>
      </c>
      <c r="C76" t="s">
        <v>64</v>
      </c>
      <c r="D76" t="s">
        <v>54</v>
      </c>
      <c r="E76" s="5" t="str">
        <f t="shared" ref="E76:E85" si="0">HYPERLINK("[CODES_syn_se2024_it.xml]29!A1","29")</f>
        <v>29</v>
      </c>
      <c r="F76" t="s">
        <v>90</v>
      </c>
      <c r="G76" t="s">
        <v>298</v>
      </c>
    </row>
    <row r="77" spans="1:7" x14ac:dyDescent="0.2">
      <c r="A77" t="s">
        <v>906</v>
      </c>
      <c r="B77" t="s">
        <v>382</v>
      </c>
      <c r="C77" t="s">
        <v>64</v>
      </c>
      <c r="D77" t="s">
        <v>54</v>
      </c>
      <c r="E77" s="5" t="str">
        <f t="shared" si="0"/>
        <v>29</v>
      </c>
      <c r="F77" t="s">
        <v>90</v>
      </c>
      <c r="G77" t="s">
        <v>298</v>
      </c>
    </row>
    <row r="78" spans="1:7" x14ac:dyDescent="0.2">
      <c r="A78" t="s">
        <v>907</v>
      </c>
      <c r="B78" t="s">
        <v>384</v>
      </c>
      <c r="C78" t="s">
        <v>64</v>
      </c>
      <c r="D78" t="s">
        <v>54</v>
      </c>
      <c r="E78" s="5" t="str">
        <f t="shared" si="0"/>
        <v>29</v>
      </c>
      <c r="F78" t="s">
        <v>90</v>
      </c>
      <c r="G78" t="s">
        <v>298</v>
      </c>
    </row>
    <row r="79" spans="1:7" x14ac:dyDescent="0.2">
      <c r="A79" t="s">
        <v>908</v>
      </c>
      <c r="B79" t="s">
        <v>386</v>
      </c>
      <c r="C79" t="s">
        <v>64</v>
      </c>
      <c r="D79" t="s">
        <v>54</v>
      </c>
      <c r="E79" s="5" t="str">
        <f t="shared" si="0"/>
        <v>29</v>
      </c>
      <c r="F79" t="s">
        <v>90</v>
      </c>
      <c r="G79" t="s">
        <v>298</v>
      </c>
    </row>
    <row r="80" spans="1:7" x14ac:dyDescent="0.2">
      <c r="A80" t="s">
        <v>909</v>
      </c>
      <c r="B80" t="s">
        <v>388</v>
      </c>
      <c r="C80" t="s">
        <v>64</v>
      </c>
      <c r="D80" t="s">
        <v>54</v>
      </c>
      <c r="E80" s="5" t="str">
        <f t="shared" si="0"/>
        <v>29</v>
      </c>
      <c r="F80" t="s">
        <v>90</v>
      </c>
      <c r="G80" t="s">
        <v>298</v>
      </c>
    </row>
    <row r="81" spans="1:7" x14ac:dyDescent="0.2">
      <c r="A81" t="s">
        <v>910</v>
      </c>
      <c r="B81" t="s">
        <v>390</v>
      </c>
      <c r="C81" t="s">
        <v>64</v>
      </c>
      <c r="D81" t="s">
        <v>54</v>
      </c>
      <c r="E81" s="5" t="str">
        <f t="shared" si="0"/>
        <v>29</v>
      </c>
      <c r="F81" t="s">
        <v>90</v>
      </c>
      <c r="G81" t="s">
        <v>298</v>
      </c>
    </row>
    <row r="82" spans="1:7" x14ac:dyDescent="0.2">
      <c r="A82" t="s">
        <v>911</v>
      </c>
      <c r="B82" t="s">
        <v>392</v>
      </c>
      <c r="C82" t="s">
        <v>64</v>
      </c>
      <c r="D82" t="s">
        <v>54</v>
      </c>
      <c r="E82" s="5" t="str">
        <f t="shared" si="0"/>
        <v>29</v>
      </c>
      <c r="F82" t="s">
        <v>90</v>
      </c>
      <c r="G82" t="s">
        <v>298</v>
      </c>
    </row>
    <row r="83" spans="1:7" x14ac:dyDescent="0.2">
      <c r="A83" t="s">
        <v>912</v>
      </c>
      <c r="B83" t="s">
        <v>394</v>
      </c>
      <c r="C83" t="s">
        <v>64</v>
      </c>
      <c r="D83" t="s">
        <v>54</v>
      </c>
      <c r="E83" s="5" t="str">
        <f t="shared" si="0"/>
        <v>29</v>
      </c>
      <c r="F83" t="s">
        <v>90</v>
      </c>
      <c r="G83" t="s">
        <v>298</v>
      </c>
    </row>
    <row r="84" spans="1:7" x14ac:dyDescent="0.2">
      <c r="A84" t="s">
        <v>913</v>
      </c>
      <c r="B84" t="s">
        <v>396</v>
      </c>
      <c r="C84" t="s">
        <v>64</v>
      </c>
      <c r="D84" t="s">
        <v>54</v>
      </c>
      <c r="E84" s="5" t="str">
        <f t="shared" si="0"/>
        <v>29</v>
      </c>
      <c r="F84" t="s">
        <v>90</v>
      </c>
      <c r="G84" t="s">
        <v>298</v>
      </c>
    </row>
    <row r="85" spans="1:7" x14ac:dyDescent="0.2">
      <c r="A85" t="s">
        <v>914</v>
      </c>
      <c r="B85" t="s">
        <v>380</v>
      </c>
      <c r="C85" t="s">
        <v>64</v>
      </c>
      <c r="D85" t="s">
        <v>54</v>
      </c>
      <c r="E85" s="5" t="str">
        <f t="shared" si="0"/>
        <v>29</v>
      </c>
      <c r="F85" t="s">
        <v>90</v>
      </c>
      <c r="G85" t="s">
        <v>239</v>
      </c>
    </row>
    <row r="86" spans="1:7" x14ac:dyDescent="0.2">
      <c r="A86" t="s">
        <v>915</v>
      </c>
      <c r="B86" t="s">
        <v>916</v>
      </c>
      <c r="C86" t="s">
        <v>64</v>
      </c>
      <c r="D86" t="s">
        <v>54</v>
      </c>
      <c r="E86" s="5" t="str">
        <f>HYPERLINK("[CODES_syn_se2024_it.xml]54!A1","54")</f>
        <v>54</v>
      </c>
      <c r="F86" t="s">
        <v>103</v>
      </c>
      <c r="G86" t="s">
        <v>239</v>
      </c>
    </row>
    <row r="87" spans="1:7" x14ac:dyDescent="0.2">
      <c r="A87" t="s">
        <v>917</v>
      </c>
      <c r="B87" t="s">
        <v>918</v>
      </c>
      <c r="C87" t="s">
        <v>64</v>
      </c>
      <c r="D87" t="s">
        <v>54</v>
      </c>
      <c r="E87" s="5" t="str">
        <f>HYPERLINK("[CODES_syn_se2024_it.xml]55!A1","55")</f>
        <v>55</v>
      </c>
      <c r="F87" t="s">
        <v>103</v>
      </c>
      <c r="G87" t="s">
        <v>239</v>
      </c>
    </row>
    <row r="88" spans="1:7" x14ac:dyDescent="0.2">
      <c r="A88" t="s">
        <v>919</v>
      </c>
      <c r="B88" t="s">
        <v>920</v>
      </c>
      <c r="C88" t="s">
        <v>64</v>
      </c>
      <c r="D88" t="s">
        <v>54</v>
      </c>
      <c r="E88" s="5" t="str">
        <f>HYPERLINK("[CODES_syn_se2024_it.xml]56!A1","56")</f>
        <v>56</v>
      </c>
      <c r="F88" t="s">
        <v>103</v>
      </c>
      <c r="G88" t="s">
        <v>239</v>
      </c>
    </row>
    <row r="89" spans="1:7" x14ac:dyDescent="0.2">
      <c r="A89" t="s">
        <v>921</v>
      </c>
      <c r="B89" t="s">
        <v>922</v>
      </c>
      <c r="C89" t="s">
        <v>64</v>
      </c>
      <c r="D89" t="s">
        <v>54</v>
      </c>
      <c r="E89" t="s">
        <v>1</v>
      </c>
      <c r="F89" t="s">
        <v>103</v>
      </c>
      <c r="G89" t="s">
        <v>904</v>
      </c>
    </row>
    <row r="90" spans="1:7" x14ac:dyDescent="0.2">
      <c r="A90" t="s">
        <v>923</v>
      </c>
      <c r="B90" t="s">
        <v>680</v>
      </c>
      <c r="C90" t="s">
        <v>64</v>
      </c>
      <c r="D90" t="s">
        <v>85</v>
      </c>
      <c r="E90" s="5" t="str">
        <f>HYPERLINK("[CODES_syn_se2024_it.xml]93!A1","93")</f>
        <v>93</v>
      </c>
      <c r="F90" t="s">
        <v>103</v>
      </c>
      <c r="G90" t="s">
        <v>239</v>
      </c>
    </row>
  </sheetData>
  <autoFilter ref="A3:G90" xr:uid="{3BC9AB05-A50E-4425-983D-C7B6CD445403}"/>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TOC</vt:lpstr>
      <vt:lpstr>SURVEY_RELEVANT_CHARACTERS</vt:lpstr>
      <vt:lpstr>WEIGHT_ZP</vt:lpstr>
      <vt:lpstr>ZP</vt:lpstr>
      <vt:lpstr>WEIGHT_HH</vt:lpstr>
      <vt:lpstr>HH</vt:lpstr>
      <vt:lpstr>HHM</vt:lpstr>
      <vt:lpstr>HH!_FilterDatenbank</vt:lpstr>
      <vt:lpstr>HHM!_FilterDatenbank</vt:lpstr>
      <vt:lpstr>SURVEY_RELEVANT_CHARACTERS!_FilterDatenbank</vt:lpstr>
      <vt:lpstr>WEIGHT_HH!_FilterDatenbank</vt:lpstr>
      <vt:lpstr>WEIGHT_ZP!_FilterDatenbank</vt:lpstr>
      <vt:lpstr>ZP!_FilterDatenbank</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2025-11-10T11:37:13Z</dcterms:created>
  <dcterms:modified xsi:type="dcterms:W3CDTF">2025-11-10T10:39:07Z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2025-11-10T10:39:06Z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bd855cb4-8792-4726-81b2-2a55643f1355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