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Q:\BB\BILD-P\40_Pers-Fin\04 HS Finanzen\Diffusion\HES\2025\Tableaux finances\Prep\"/>
    </mc:Choice>
  </mc:AlternateContent>
  <xr:revisionPtr revIDLastSave="0" documentId="13_ncr:1_{9F825164-CC38-4DA9-BB1F-74FCB048ECB0}" xr6:coauthVersionLast="47" xr6:coauthVersionMax="47" xr10:uidLastSave="{00000000-0000-0000-0000-000000000000}"/>
  <bookViews>
    <workbookView xWindow="-120" yWindow="-120" windowWidth="38640" windowHeight="21120" tabRatio="858" xr2:uid="{00000000-000D-0000-FFFF-FFFF00000000}"/>
  </bookViews>
  <sheets>
    <sheet name="Contenu" sheetId="4" r:id="rId1"/>
    <sheet name="Définitions et lacunes" sheetId="5" r:id="rId2"/>
    <sheet name="Tab 1a" sheetId="6" r:id="rId3"/>
    <sheet name="Tab 1b" sheetId="7" r:id="rId4"/>
    <sheet name="Tab 2a" sheetId="8" r:id="rId5"/>
    <sheet name="Tab 2b" sheetId="9" r:id="rId6"/>
    <sheet name="Tab 3" sheetId="10" r:id="rId7"/>
    <sheet name="Tab 4" sheetId="11" r:id="rId8"/>
    <sheet name="Tab 5" sheetId="12" r:id="rId9"/>
    <sheet name="Tab 6" sheetId="13" r:id="rId10"/>
    <sheet name="Tab 7" sheetId="14" r:id="rId11"/>
    <sheet name="Tab 8" sheetId="15" r:id="rId12"/>
    <sheet name="Tab 9" sheetId="16" r:id="rId13"/>
    <sheet name="Tab 10" sheetId="17" r:id="rId14"/>
    <sheet name="Tab 11" sheetId="18" r:id="rId15"/>
    <sheet name="Méthodes et précisions" sheetId="19" r:id="rId16"/>
    <sheet name="Tab 12 - 010000" sheetId="20" r:id="rId17"/>
    <sheet name="Tab 13 - 020000" sheetId="21" r:id="rId18"/>
    <sheet name="Tab 14 - 030000" sheetId="22" r:id="rId19"/>
    <sheet name="Tab 15 - 040000" sheetId="23" r:id="rId20"/>
    <sheet name="Tab 16 - 050000" sheetId="24" r:id="rId21"/>
    <sheet name="Tab 17 - 060000" sheetId="25" r:id="rId22"/>
    <sheet name="Tab 18 - 080000" sheetId="26" r:id="rId23"/>
    <sheet name="Tab 19 - 110000" sheetId="27" r:id="rId24"/>
    <sheet name="Tab 20 - 120000" sheetId="28" r:id="rId25"/>
    <sheet name="Tab 21 - 130000" sheetId="29" r:id="rId26"/>
    <sheet name="Tab 22 - 140000" sheetId="30"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4" l="1"/>
  <c r="A53" i="4"/>
  <c r="A51" i="4"/>
  <c r="A49" i="4"/>
  <c r="A47" i="4"/>
  <c r="A45" i="4"/>
  <c r="A43" i="4"/>
  <c r="A41" i="4"/>
  <c r="A39" i="4"/>
  <c r="A37" i="4"/>
  <c r="A35" i="4"/>
  <c r="A33" i="4"/>
  <c r="A29" i="4"/>
  <c r="A27" i="4"/>
  <c r="A25" i="4"/>
  <c r="A23" i="4"/>
  <c r="A21" i="4"/>
  <c r="A19" i="4"/>
  <c r="A17" i="4"/>
  <c r="A15" i="4"/>
  <c r="A13" i="4"/>
  <c r="A11" i="4"/>
  <c r="A9" i="4"/>
  <c r="A7" i="4"/>
  <c r="A5" i="4"/>
</calcChain>
</file>

<file path=xl/sharedStrings.xml><?xml version="1.0" encoding="utf-8"?>
<sst xmlns="http://schemas.openxmlformats.org/spreadsheetml/2006/main" count="2797" uniqueCount="262">
  <si>
    <t>retour</t>
  </si>
  <si>
    <t>En milliers de francs</t>
  </si>
  <si>
    <t>BFH</t>
  </si>
  <si>
    <t>HES-SO</t>
  </si>
  <si>
    <t>FHNW</t>
  </si>
  <si>
    <t>HSLU</t>
  </si>
  <si>
    <t>SUPSI</t>
  </si>
  <si>
    <t>OST</t>
  </si>
  <si>
    <t>FHGR</t>
  </si>
  <si>
    <t>ZHAW</t>
  </si>
  <si>
    <t>ZHdK</t>
  </si>
  <si>
    <t xml:space="preserve"> Total</t>
  </si>
  <si>
    <t>Confédération</t>
  </si>
  <si>
    <t xml:space="preserve">Total                                                                                                        </t>
  </si>
  <si>
    <t>Contribution de base du SEFRI</t>
  </si>
  <si>
    <t xml:space="preserve">Subsides Innosuisse                                                                                         </t>
  </si>
  <si>
    <t xml:space="preserve">Subsides Fonds national suisse                                                                                </t>
  </si>
  <si>
    <t>Autres contributions versées par le SEFRI</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</si>
  <si>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</si>
  <si>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</si>
  <si>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</si>
  <si>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</si>
  <si>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</si>
  <si>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Financement du solde par les organes responsables (sans les coûts d'infrastructure)</t>
  </si>
  <si>
    <t xml:space="preserve">Privés       </t>
  </si>
  <si>
    <t xml:space="preserve">Taxes d'études                                                                                               </t>
  </si>
  <si>
    <t xml:space="preserve">Produits de tiers                                                                                            </t>
  </si>
  <si>
    <t xml:space="preserve">Autres produits                                                                                              </t>
  </si>
  <si>
    <t xml:space="preserve">Total        </t>
  </si>
  <si>
    <t xml:space="preserve"> * Sans les produits d´infrastructure</t>
  </si>
  <si>
    <t>Source: Finances des hautes écoles (SHIS-FIN)</t>
  </si>
  <si>
    <t>Renseignements : persfinHS@bfs.admin.ch</t>
  </si>
  <si>
    <t>Design</t>
  </si>
  <si>
    <t xml:space="preserve"> </t>
  </si>
  <si>
    <t>Définitions et lacunes</t>
  </si>
  <si>
    <t>Méthodes et précisions</t>
  </si>
  <si>
    <t>Source: Finances des hautes écoles (SHIS-FIN), Personnel des hautes écoles (SHIS-PERS), Etudiants et examens finals des hautes écoles (SHIS-studex)</t>
  </si>
  <si>
    <t>Lacunes et qualité des données</t>
  </si>
  <si>
    <t>Liste des abréviations</t>
  </si>
  <si>
    <t>Hautes écoles spécialisées:</t>
  </si>
  <si>
    <t>Lacunes des données</t>
  </si>
  <si>
    <t>a)  Objet du relevé</t>
  </si>
  <si>
    <t>b)  Coûts d'infrastructure calculés</t>
  </si>
  <si>
    <t>Dans les HES, les coûts complets, y compris les coûts d’infrastructure, sont relevés. Les coûts d’infrastructure se composent des coûts des objets en location et les coûts de bâtiments effectifs. Les conditions d’utilisation de l’immobilier étant très différents, les coûts d'infrastructure effectifs sont remplacés par des coûts d'infrastructure calculés.</t>
  </si>
  <si>
    <t>Qualité des données</t>
  </si>
  <si>
    <t>a)  Sources de financement</t>
  </si>
  <si>
    <t>Lors du relevé des produits, l’attribution de certaines sources de financement aux différentes prestations ne s’est pas faite dans le respect des directives du SEFRI. Dans ce cas, le type de financement n’a pas pu être établi. Les produits non répartissables provenant de ces sources de financement n’ont pas été pris en compte pour établir le type de financement. Etant donné que le montant exclu représentait 0,02% du total des produits, une distorsion majeure des résultats n’est pas à craindre.</t>
  </si>
  <si>
    <t>b)  Délimitations</t>
  </si>
  <si>
    <t>L’attribution de budgets globaux et la constitution de provisions ne permettent pas d’obtenir une égalité entre les produits et les coûts d’une année civile.</t>
  </si>
  <si>
    <t>Définitions et indications générales</t>
  </si>
  <si>
    <t>Sources de financement</t>
  </si>
  <si>
    <t>Les produits des HES proviennent des sources de financement suivantes :</t>
  </si>
  <si>
    <t>Subsides Fonds national suisse (FNS)</t>
  </si>
  <si>
    <t>Subsides programmes de recherche UE et internationaux  : programmes cadres et autre programmes de recherche européens et internationaux</t>
  </si>
  <si>
    <t>Pourvoyeurs de fonds: Confédération, cantons, privés</t>
  </si>
  <si>
    <t xml:space="preserve">Le classement des sources de financement par pourvoyeur de fonds a pour but de montrer l’origine de ces fonds. </t>
  </si>
  <si>
    <t>T2 Classification des sources de financement selon les pourvoyeurs de fonds</t>
  </si>
  <si>
    <t>Pourvoyeurs de fonds</t>
  </si>
  <si>
    <t>Innosuisse (Subsides CTI jusqu'en 2017)</t>
  </si>
  <si>
    <t xml:space="preserve">Subsides du Fonds national suisse </t>
  </si>
  <si>
    <t>Autres subsides de la Confédération </t>
  </si>
  <si>
    <t>Programme rech. EU et autres progr. rech int.</t>
  </si>
  <si>
    <t>Canton</t>
  </si>
  <si>
    <t>Contributions AHES (à l’intérieur de la région des organes responsables) </t>
  </si>
  <si>
    <t>Contributions AHES (à l’extérieur de la région des organes responsables) </t>
  </si>
  <si>
    <t>Financement du solde par les organes scolaires responsables de la formation</t>
  </si>
  <si>
    <t>Privés</t>
  </si>
  <si>
    <t>Taxes d’études forfaitaires </t>
  </si>
  <si>
    <t>Produits de tiers</t>
  </si>
  <si>
    <t>Autres produits</t>
  </si>
  <si>
    <t>Tab. 1a, 1b, 2a, 2b et 3</t>
  </si>
  <si>
    <t xml:space="preserve">Les contributions en faveur des HES englobent une part liée aux prestations d’enseignement (85%) et une autre liée aux prestations de recherche (15%). </t>
  </si>
  <si>
    <t>https://www.sbfi.admin.ch/sbfi/de/home/hs/hochschulen/finanzierung-hochschulen/grundbeitraege.html</t>
  </si>
  <si>
    <t xml:space="preserve">Les contributions liées à des projets permettent à la Confédération de soutenir des projets de coopération d’intérêt national. </t>
  </si>
  <si>
    <t>https://www.sbfi.admin.ch/sbfi/de/home/hs/hochschulen/finanzierung-hochschulen/projektgebundene-beitraege.html</t>
  </si>
  <si>
    <t>Tab. 5, 7, 11</t>
  </si>
  <si>
    <t xml:space="preserve">Définition Corps enseignant </t>
  </si>
  <si>
    <t xml:space="preserve">Les enseignants avec responsabilité de direction et les autres enseignants </t>
  </si>
  <si>
    <t>Changement et qualité des données depuis 2020</t>
  </si>
  <si>
    <t>La Fachhochschule Zentralschweiz (FHZ) a changé de nom pour devenir Hochschule Luzern (HSLU).</t>
  </si>
  <si>
    <t>La Züricher Fachhochschule (ZFH) a modifié sa structure. Après une accréditation réussie, la Zürcher Hochschule für Angewandte Wissenschaften (ZHAW) et la Zürcher Hochschule der Künste (ZHdK) sont deux HES indépendantes.</t>
  </si>
  <si>
    <t xml:space="preserve">En %                 </t>
  </si>
  <si>
    <t xml:space="preserve">Architecture, construction
et planification                                     </t>
  </si>
  <si>
    <t xml:space="preserve">Technique
et IT                                                           </t>
  </si>
  <si>
    <t xml:space="preserve">Chimie et sciences
de la vie                                                    </t>
  </si>
  <si>
    <t xml:space="preserve">Agronomie et économie
forestière                                                </t>
  </si>
  <si>
    <t xml:space="preserve">Economie et
services                                                            </t>
  </si>
  <si>
    <t xml:space="preserve">Musique, arts
de la scène
et autres arts                                        </t>
  </si>
  <si>
    <t xml:space="preserve">Linguistique
appliquée                                                          </t>
  </si>
  <si>
    <t xml:space="preserve">Travail social                                                                  </t>
  </si>
  <si>
    <t xml:space="preserve">Psychologie
appliquée                                                           </t>
  </si>
  <si>
    <t xml:space="preserve">Santé                                                                           </t>
  </si>
  <si>
    <t>Total</t>
  </si>
  <si>
    <t>Enseignement de base</t>
  </si>
  <si>
    <t>Recherche appliquée et développement</t>
  </si>
  <si>
    <t>Formation continue</t>
  </si>
  <si>
    <t>Prestations de services</t>
  </si>
  <si>
    <t xml:space="preserve">Subsides forfaitaires du SEFRI                                                                            </t>
  </si>
  <si>
    <t xml:space="preserve">Subsides SEFRI                                                                                       </t>
  </si>
  <si>
    <t>Coûts de personnel</t>
  </si>
  <si>
    <t>Autres coûts d'exploitation</t>
  </si>
  <si>
    <t xml:space="preserve"> Coûts d´infrastructure calculés</t>
  </si>
  <si>
    <t xml:space="preserve">BFH                                     </t>
  </si>
  <si>
    <t xml:space="preserve">HES-SO                                  </t>
  </si>
  <si>
    <t xml:space="preserve">FHNW                                    </t>
  </si>
  <si>
    <t xml:space="preserve">HSLU                                     </t>
  </si>
  <si>
    <t xml:space="preserve">SUPSI                                   </t>
  </si>
  <si>
    <t>FH GR</t>
  </si>
  <si>
    <t xml:space="preserve">Total                                   </t>
  </si>
  <si>
    <t xml:space="preserve">HSLU                                   </t>
  </si>
  <si>
    <t xml:space="preserve">ZHAW                          </t>
  </si>
  <si>
    <t>Corps enseignant</t>
  </si>
  <si>
    <t>Assistants et collaborateurs scientifiques</t>
  </si>
  <si>
    <t>Personnel administratif et technique</t>
  </si>
  <si>
    <t>Coûts indirects de tous les groupes de personnel</t>
  </si>
  <si>
    <t xml:space="preserve">HSLU                           </t>
  </si>
  <si>
    <t xml:space="preserve">Architecture, construction et planification                                     </t>
  </si>
  <si>
    <t xml:space="preserve">Technique et IT                                                                 </t>
  </si>
  <si>
    <t xml:space="preserve">Chimie et sciences de la vie                                                    </t>
  </si>
  <si>
    <t xml:space="preserve">Agronomie et économie forestière                                                </t>
  </si>
  <si>
    <t xml:space="preserve">Economie et services                                                            </t>
  </si>
  <si>
    <t xml:space="preserve">Design                                                                          </t>
  </si>
  <si>
    <t xml:space="preserve">Musique, arts de la scène et autres arts                                        </t>
  </si>
  <si>
    <t xml:space="preserve">Linguistique appliquée                                                          </t>
  </si>
  <si>
    <t xml:space="preserve">Psychologie appliquée                                                           </t>
  </si>
  <si>
    <t xml:space="preserve">Total                                                                           </t>
  </si>
  <si>
    <t xml:space="preserve"> En %</t>
  </si>
  <si>
    <t>%</t>
  </si>
  <si>
    <t>(Total)</t>
  </si>
  <si>
    <t xml:space="preserve">HSLU   </t>
  </si>
  <si>
    <t xml:space="preserve">OST                                   </t>
  </si>
  <si>
    <t>Total FHGR</t>
  </si>
  <si>
    <t xml:space="preserve">ZHAW                     </t>
  </si>
  <si>
    <t>Musique, arts de la scène et autres arts</t>
  </si>
  <si>
    <t xml:space="preserve">Enseignement de base   </t>
  </si>
  <si>
    <t xml:space="preserve">Formation continue     </t>
  </si>
  <si>
    <t xml:space="preserve">Total                  </t>
  </si>
  <si>
    <t xml:space="preserve">  </t>
  </si>
  <si>
    <t>Indicateurs</t>
  </si>
  <si>
    <t>Des indicateurs pertinents pour les finances sont disponibles dans les données de base de la comptabilité analytique des HES, onglets: Tab 12 - Tab 22. Ils sont calculés de la manière suivante:</t>
  </si>
  <si>
    <t>Indicateurs de coût par étudiant basé sur les coûts d'exploitation:</t>
  </si>
  <si>
    <t>Indicateurs de coût par étudiant basé sur les coûts complets:</t>
  </si>
  <si>
    <t>IC 1 Exp. = α / Ω</t>
  </si>
  <si>
    <t>α: coûts d'exploitation de l'enseignement de base
Ω: étudiants en formation de base (par tête)</t>
  </si>
  <si>
    <t>IC 1 Comp. = α / Ω</t>
  </si>
  <si>
    <t>α: coûts complets de l'enseignement de base
Ω: étudiants en formation de base (par tête)</t>
  </si>
  <si>
    <t>IC 2 Exp. = (α + β) / Ω</t>
  </si>
  <si>
    <t>α: coûts d'exploitation de l'enseignement de base
β: coûts d'exploitation de la recherche
Ω: étudiants en formation de base (par tête)</t>
  </si>
  <si>
    <t>IC 2 Comp. = (α + β) / Ω</t>
  </si>
  <si>
    <t>α: coûts complets de l'enseignement de base
β: coûts complets de la recherche
Ω: étudiants en formation de base (par tête)</t>
  </si>
  <si>
    <t>IC 1 Exp. = α / µ</t>
  </si>
  <si>
    <t>α: coûts d'exploitation de l'enseignement de base
µ: étudiants en formation de base (par EPT)</t>
  </si>
  <si>
    <t>IC 1 Comp. = α / µ</t>
  </si>
  <si>
    <t>α: coûts complets de l'enseignement de base
µ: étudiants en formation de base (par EPT)</t>
  </si>
  <si>
    <t>IC 2 Exp. = (α + β) / µ</t>
  </si>
  <si>
    <t>α: coûts d'exploitation de l'enseignement de base
β: coûts d'exploitation de la recherche
µ: étudiants en formation de base (par EPT)</t>
  </si>
  <si>
    <t>IC 2 Comp. = (α + β) / µ</t>
  </si>
  <si>
    <t>α: coûts complets de l'enseignement de base
β: coûts complets de la recherche
µ: étudiants en formation de base (par EPT)</t>
  </si>
  <si>
    <t>Taux d'encadrement 1:</t>
  </si>
  <si>
    <t>Taux d'encadrement 2:</t>
  </si>
  <si>
    <t>TE 1 = Ω / φ</t>
  </si>
  <si>
    <t>Ω: étudiants en formation de base (par tête)
φ: personnel académique (toutes prestations) en EPT</t>
  </si>
  <si>
    <t>TE 2 = Ω / ψ</t>
  </si>
  <si>
    <t>Ω: étudiants en formation de base (par tête)
ψ: personnel académique (en enseignement de base) en EPT</t>
  </si>
  <si>
    <t>Remarques méthodologiques sur le calcul des indicateurs</t>
  </si>
  <si>
    <t>Les indicateurs de coûts présentés se calculent à partir des coûts de l'enseignement de base d'une part (KI 1), en y ajoutant les coûts de la prestation de recherche et développement d'autre part  (KI 2).</t>
  </si>
  <si>
    <t>Les coûts complets sont constitués des coûts d'exploitation auxquels sont ajoutés des coûts d'infrastructure; ces derniers se composent des coûts des objets en location et des coûts de bâtiments effectifs. Les conditions d’utilisation de l’immobilier étant propres à chaque haute école (loyers différents selon la région, bâtiments propriétés du canton ou de la haute école, etc...), les coûts d'infrastructure effectifs sont remplacés par des coûts d'infrastructure calculés sur la base de standards identiques employés par toutes les HES.</t>
  </si>
  <si>
    <t>Deux types de données relatives à des étudiants sont utilisés pour le calcul des indicateurs de coût par étudiant présentés ici : d'une part le décompte d'étudiants par tête issu de la statistique OFS des étudiants, d'autre part les équivalents plein-temps d'étudiants provenant de la statistique financière des HES. 
La statistique OFS des étudiants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statistique financière des HES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</si>
  <si>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et 7; sans les cas à cause d'accidents, de maladies, de service militaire et d'autre interruption de formation malgré une immatriculation).</t>
  </si>
  <si>
    <t>Pour des raisons pratiques, les enseignants avec responsabilité de direction sont appelés professeurs.</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</si>
  <si>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</si>
  <si>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</si>
  <si>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Total CH</t>
  </si>
  <si>
    <t>Indicateurs - Base: coûts d'exploitation</t>
  </si>
  <si>
    <t>Indicateurs de coûts I par étudiant - (Enseignement)</t>
  </si>
  <si>
    <t>-</t>
  </si>
  <si>
    <t>Indicateurs de coûts II par étudiant - (Enseignement + R&amp;D)</t>
  </si>
  <si>
    <t>Indicateurs de coûts I par EPT - (Enseignement)</t>
  </si>
  <si>
    <t>Indicateurs de coûts II par EPT - (Enseignement + R&amp;D)</t>
  </si>
  <si>
    <t>Indicateurs - Base: coûts complets</t>
  </si>
  <si>
    <t>Taux d'encadrement I (EPT toutes prestations)</t>
  </si>
  <si>
    <t>Etud./EPT Personnel académique</t>
  </si>
  <si>
    <t>Etud./EPT Professeurs</t>
  </si>
  <si>
    <t xml:space="preserve">Etud./EPT Autres enseignants  </t>
  </si>
  <si>
    <t>Etud./EPT Corps enseignant (Professeurs + Autres enseignants)</t>
  </si>
  <si>
    <t>Taux d'encadrement II (EPT enseignement de base)</t>
  </si>
  <si>
    <t>Données de base - coûts d'exploitation</t>
  </si>
  <si>
    <t xml:space="preserve">Coûts totaux                        </t>
  </si>
  <si>
    <t xml:space="preserve">Enseignement de base                </t>
  </si>
  <si>
    <t xml:space="preserve">Prestations de services             </t>
  </si>
  <si>
    <t>Données de base - coûts complets</t>
  </si>
  <si>
    <t>Etudiants</t>
  </si>
  <si>
    <t>Têtes - selon SHIS-studex (total)</t>
  </si>
  <si>
    <t>Têtes - selon SHIS-studex (statut de congé 0/1/2/7)</t>
  </si>
  <si>
    <t>EPT (selon reporting financier)</t>
  </si>
  <si>
    <t>Personnel</t>
  </si>
  <si>
    <t>EPT - toutes prestations</t>
  </si>
  <si>
    <t>Personnel académique</t>
  </si>
  <si>
    <t xml:space="preserve">Professeurs                </t>
  </si>
  <si>
    <t>Autres enseignants</t>
  </si>
  <si>
    <t>Corps enseignant (Professeurs + Autres enseignants)</t>
  </si>
  <si>
    <t>EPT - enseignement de base</t>
  </si>
  <si>
    <t>ZHAW*</t>
  </si>
  <si>
    <t xml:space="preserve">*« Le « Bachelor en Communication et Journalisme » est rattaché au domaine d’études « Linguistique appliquée » depuis 2021 (auparavant domaine d’études « Economie et Services »). </t>
  </si>
  <si>
    <r>
      <t>BFH</t>
    </r>
    <r>
      <rPr>
        <sz val="9"/>
        <rFont val="Arial"/>
        <family val="2"/>
      </rPr>
      <t xml:space="preserve"> - Berner Fachhochschule</t>
    </r>
  </si>
  <si>
    <r>
      <t>HES-SO</t>
    </r>
    <r>
      <rPr>
        <sz val="9"/>
        <rFont val="Arial"/>
        <family val="2"/>
      </rPr>
      <t xml:space="preserve"> - Haute école spécialisée de Suisse occidentale</t>
    </r>
  </si>
  <si>
    <r>
      <t>FHNW</t>
    </r>
    <r>
      <rPr>
        <sz val="9"/>
        <rFont val="Arial"/>
        <family val="2"/>
      </rPr>
      <t xml:space="preserve"> - Fachhochschule Nordwestschweiz </t>
    </r>
  </si>
  <si>
    <r>
      <t xml:space="preserve">HSLU </t>
    </r>
    <r>
      <rPr>
        <sz val="9"/>
        <rFont val="Arial"/>
        <family val="2"/>
      </rPr>
      <t xml:space="preserve">- Hochschule Luzern </t>
    </r>
  </si>
  <si>
    <r>
      <t>SUPSI</t>
    </r>
    <r>
      <rPr>
        <sz val="9"/>
        <rFont val="Arial"/>
        <family val="2"/>
      </rPr>
      <t xml:space="preserve"> - Scuola Universitaria Professionale della Svizzera Italiana </t>
    </r>
  </si>
  <si>
    <r>
      <t>OST</t>
    </r>
    <r>
      <rPr>
        <sz val="9"/>
        <rFont val="Arial"/>
        <family val="2"/>
      </rPr>
      <t xml:space="preserve"> - Ostschweizer Fachhochschule</t>
    </r>
  </si>
  <si>
    <r>
      <t xml:space="preserve">FHGR - </t>
    </r>
    <r>
      <rPr>
        <sz val="9"/>
        <rFont val="Arial"/>
        <family val="2"/>
      </rPr>
      <t>Fachhochschule Graubünden</t>
    </r>
  </si>
  <si>
    <r>
      <t>ZHAW</t>
    </r>
    <r>
      <rPr>
        <sz val="9"/>
        <rFont val="Arial"/>
        <family val="2"/>
      </rPr>
      <t xml:space="preserve"> - Zürcher Hochschule für Angewandte Wissenschaften</t>
    </r>
  </si>
  <si>
    <r>
      <t>ZHdK</t>
    </r>
    <r>
      <rPr>
        <sz val="9"/>
        <rFont val="Arial"/>
        <family val="2"/>
      </rPr>
      <t>- Zürcher Hochschule der Künste</t>
    </r>
  </si>
  <si>
    <t xml:space="preserve">Les coûts et les produits des HES de droit public de la Suisse sont présentés. En outre, il existe également des instituts de niveau HES et une HES gérée par des prestataires privés.
</t>
  </si>
  <si>
    <t>Voir une liste complète des HES :</t>
  </si>
  <si>
    <t>https://www.swissuniversities.ch/fr/themes/enseignement-et-etudes/hautes-ecoles-suisses-accreditees</t>
  </si>
  <si>
    <r>
      <t>Contribution de base SEFRI:</t>
    </r>
    <r>
      <rPr>
        <sz val="9"/>
        <rFont val="Arial"/>
        <family val="2"/>
      </rPr>
      <t xml:space="preserve"> la répartition de la contribution de base sur
l’enseignement et la Ra&amp;D relève de la compétence de la HES.</t>
    </r>
  </si>
  <si>
    <r>
      <t>Contributions AHES (à l’intérieur de la région des organes responsables)</t>
    </r>
    <r>
      <rPr>
        <sz val="9"/>
        <rFont val="Arial"/>
        <family val="2"/>
      </rPr>
      <t>: dans le cadre de l'Accord intercantonal sur les hautes écoles spécialisées (AHES), contributions versées par les cantons situés à l’intérieur de la région de l’organe responsable de la haute école (le plus souvent calculées).</t>
    </r>
  </si>
  <si>
    <r>
      <t>Contributions AHES (à l’extérieur de la région des organes responsables)</t>
    </r>
    <r>
      <rPr>
        <sz val="9"/>
        <rFont val="Arial"/>
        <family val="2"/>
      </rPr>
      <t>: dans le cadre de l'Accord intercantonal sur les hautes écoles spécialisées (AHES), contributions versées par les cantons situés à l’extérieur de la région de l’organe responsable de la haute école.</t>
    </r>
  </si>
  <si>
    <r>
      <t>Taxes d’études forfaitaires</t>
    </r>
    <r>
      <rPr>
        <sz val="9"/>
        <rFont val="Arial"/>
        <family val="2"/>
      </rPr>
      <t>: taxes d’études perçues par la HES pour les études dans les filières bachelor et master ainsi que pour la formation continue</t>
    </r>
  </si>
  <si>
    <r>
      <t>Produits de tiers</t>
    </r>
    <r>
      <rPr>
        <sz val="9"/>
        <rFont val="Arial"/>
        <family val="2"/>
      </rPr>
      <t>: mandats de recherche du secteur privé, y inclus les fonds versés par des fondations et entreprises semi privées; produits des prestations de services, de sponsoring et dons.</t>
    </r>
  </si>
  <si>
    <r>
      <t>Autres produits</t>
    </r>
    <r>
      <rPr>
        <sz val="9"/>
        <rFont val="Arial"/>
        <family val="2"/>
      </rPr>
      <t>: taxes d’examens, ventes diverses, taxes d’utilisation et revenus de la fortune.</t>
    </r>
  </si>
  <si>
    <r>
      <t xml:space="preserve">Subsides Innosuisse </t>
    </r>
    <r>
      <rPr>
        <sz val="9"/>
        <rFont val="Arial"/>
        <family val="2"/>
      </rPr>
      <t>: subventions versées par Innosuisse (Subsides CTI jusqu'en 2017)</t>
    </r>
  </si>
  <si>
    <r>
      <t xml:space="preserve">Autres contributions versées par le SEFRI: </t>
    </r>
    <r>
      <rPr>
        <sz val="9"/>
        <rFont val="Arial"/>
        <family val="2"/>
      </rPr>
      <t>Contributions liées à des projets selon l’art. 59 LEHE.</t>
    </r>
  </si>
  <si>
    <r>
      <t>Autres subsides de la Confédération</t>
    </r>
    <r>
      <rPr>
        <sz val="9"/>
        <rFont val="Arial"/>
        <family val="2"/>
      </rPr>
      <t>: financement de filières d’études spéciales par des offices fédéraux, mandats de recherche de la Confédération, produits des prestations de services fournies à la Confédération.</t>
    </r>
  </si>
  <si>
    <r>
      <t>Financement du solde par les organes scolaires responsables de la formation</t>
    </r>
    <r>
      <rPr>
        <sz val="9"/>
        <rFont val="Arial"/>
        <family val="2"/>
      </rPr>
      <t>: part du budget cantonal consacré à la HES, imputations internes (c.à.d. les prestations des autres services cantonaux en faveur de la HES), subventions extraordinaires, subventions ordinaires de la part des communes du canton responsable.</t>
    </r>
  </si>
  <si>
    <t>La FHO (Fachhochschule Ostschweiz) a modifié sa structure. La FHO s'est scindée en deux écoles distinctes nouvellement accréditées : OST et FHGR.</t>
  </si>
  <si>
    <t>Finances des hautes écoles spécialisées 2025</t>
  </si>
  <si>
    <t>https://www.bfs.admin.ch/bfs/fr/home/statistiques/education-science/enquetes/hsp.assetdetail.35956222.html</t>
  </si>
  <si>
    <t>Tab.1a  Produits d´exploitation* 2025 selon la haute école, le pourvoyeur de fonds et la source de financement</t>
  </si>
  <si>
    <t>© 2026 BFS/OFS/UST</t>
  </si>
  <si>
    <t>Tab.1b  Produits d´exploitation* 2025 selon la haute école, le pourvoyeur de fonds et la source de financement (%)</t>
  </si>
  <si>
    <t>Tab.2a  Produits d´exploitation* 2025 selon le domaine, le pourvoyeur de fonds et la source de financement</t>
  </si>
  <si>
    <t>Tab.2b  Produits d´exploitation* 2025 selon le domaine, le pourvoyeur de fonds et la source de financement (%)</t>
  </si>
  <si>
    <t>Tab.3  Produits d´exploitation* 2025 selon la prestation et le pourvoyeur de fonds et la source de financement</t>
  </si>
  <si>
    <t>Tab.4  Coûts complets 2025 selon la nature de coûts et la haute école</t>
  </si>
  <si>
    <t>Tab.5  Coûts de personnel 2025 selon le groupe de personnel et la haute école</t>
  </si>
  <si>
    <t>Tab.6  Coûts complets 2025 selon la nature de coûts et le domaine</t>
  </si>
  <si>
    <t>Tab.7  Coûts de personnel 2025 selon le groupe de personnel et le domaine</t>
  </si>
  <si>
    <t>Tab.8  Coûts complets 2025 selon la prestation et le domaine</t>
  </si>
  <si>
    <t>Tab.9  Coûts complets 2025 selon la prestation, la haute école et le domaine</t>
  </si>
  <si>
    <t xml:space="preserve">Total BFH                                     </t>
  </si>
  <si>
    <t xml:space="preserve">Total HES-SO                                  </t>
  </si>
  <si>
    <t xml:space="preserve">Total FHNW                                    </t>
  </si>
  <si>
    <t xml:space="preserve">Total HSLU   </t>
  </si>
  <si>
    <t xml:space="preserve">Total SUPSI                                   </t>
  </si>
  <si>
    <t xml:space="preserve">Total OST                                   </t>
  </si>
  <si>
    <t xml:space="preserve">Total ZHAW                     </t>
  </si>
  <si>
    <t>Total ZHdK</t>
  </si>
  <si>
    <t>Tab.10  Coûts complets 2025 selon la nature de coûts et la prestation</t>
  </si>
  <si>
    <t>Tab.11  Coûts de personnel 2025 selon le groupe de personnel et la prestation</t>
  </si>
  <si>
    <t>Tab.12  Chiffres-clés 2025 - Architecture, construction et planification</t>
  </si>
  <si>
    <t>Tab.13  Chiffres-clés 2025 - Technique et IT</t>
  </si>
  <si>
    <t>Tab.14  Chiffres-clés 2025 - Chimie et Sciences de la vie</t>
  </si>
  <si>
    <t>Tab.15  Chiffres-clés 2025 - Agronomie et économie forestière</t>
  </si>
  <si>
    <t>Tab.16  Chiffres-clés 2025 - Economie et services</t>
  </si>
  <si>
    <t>Tab.17  Chiffres-clés 2025 - Design</t>
  </si>
  <si>
    <t>Tab.18  Chiffres-clés 2025 - Musique, arts de la scène et autres arts</t>
  </si>
  <si>
    <t>Tab.19  Chiffres-clés 2025 - Linguistique appliquée</t>
  </si>
  <si>
    <t>Tab.20  Chiffres-clés 2025 - Travail social</t>
  </si>
  <si>
    <t>Tab.21  Chiffres-clés 2025 - Psychologie appliquée</t>
  </si>
  <si>
    <t>Tab.22  Chiffres-clés 2025 - 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</si>
</sst>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00"/>
    <numFmt numFmtId="167" formatCode="#,##0.0"/>
  </numFmts>
  <fonts count="24">
    <font>
      <sz val="10"/>
      <name val="Arial"/>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sz val="10"/>
      <name val="Times Ten Roman"/>
    </font>
    <font>
      <b/>
      <i/>
      <sz val="8"/>
      <name val="Arial"/>
      <family val="2"/>
    </font>
    <font>
      <b/>
      <u/>
      <sz val="9"/>
      <name val="Arial"/>
      <family val="2"/>
    </font>
    <font>
      <sz val="9"/>
      <color theme="1"/>
      <name val="Arial"/>
      <family val="2"/>
    </font>
    <font>
      <sz val="9"/>
      <color rgb="FF0070C0"/>
      <name val="Arial"/>
      <family val="2"/>
    </font>
    <font>
      <b/>
      <sz val="10"/>
      <color theme="0" tint="-0.34998626667073579"/>
      <name val="Arial"/>
      <family val="2"/>
    </font>
    <font>
      <sz val="10"/>
      <color theme="0" tint="-0.34998626667073579"/>
      <name val="Arial"/>
      <family val="2"/>
    </font>
    <font>
      <sz val="10"/>
      <color rgb="FF0070C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s>
  <cellStyleXfs count="4">
    <xf numFmtId="0" fontId="0" fillId="0" borderId="0"/>
    <xf numFmtId="0" fontId="4" fillId="0" borderId="0">
      <alignment vertical="top"/>
      <protection locked="0"/>
    </xf>
    <xf numFmtId="0" fontId="1" fillId="0" borderId="0"/>
    <xf numFmtId="0" fontId="1" fillId="0" borderId="0"/>
  </cellStyleXfs>
  <cellXfs count="213">
    <xf numFmtId="0" fontId="0" fillId="0" borderId="0" xfId="0"/>
    <xf numFmtId="0" fontId="3" fillId="2" borderId="0" xfId="0" applyFont="1" applyFill="1"/>
    <xf numFmtId="0" fontId="0" fillId="2" borderId="0" xfId="0" applyFill="1"/>
    <xf numFmtId="0" fontId="4" fillId="2" borderId="0" xfId="1" applyFill="1" applyAlignment="1" applyProtection="1"/>
    <xf numFmtId="0" fontId="2" fillId="2" borderId="0" xfId="0" applyFont="1" applyFill="1"/>
    <xf numFmtId="0" fontId="5" fillId="2" borderId="0" xfId="1" applyFont="1" applyFill="1" applyAlignment="1" applyProtection="1"/>
    <xf numFmtId="0" fontId="6" fillId="2" borderId="0" xfId="0" applyFont="1" applyFill="1"/>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2" borderId="0" xfId="0" applyFill="1" applyAlignment="1">
      <alignment vertical="top"/>
    </xf>
    <xf numFmtId="0" fontId="6" fillId="2" borderId="0" xfId="0" applyFont="1" applyFill="1" applyAlignment="1">
      <alignment vertical="top"/>
    </xf>
    <xf numFmtId="164" fontId="6" fillId="2" borderId="0" xfId="0" applyNumberFormat="1" applyFont="1" applyFill="1" applyAlignment="1">
      <alignment horizontal="right" vertical="top" indent="2"/>
    </xf>
    <xf numFmtId="164" fontId="7" fillId="2" borderId="0" xfId="0" applyNumberFormat="1" applyFont="1" applyFill="1" applyAlignment="1">
      <alignment horizontal="right" indent="2"/>
    </xf>
    <xf numFmtId="0" fontId="0" fillId="2" borderId="0" xfId="0" applyFill="1" applyAlignment="1">
      <alignment wrapText="1"/>
    </xf>
    <xf numFmtId="164" fontId="6" fillId="2" borderId="0" xfId="0" applyNumberFormat="1" applyFont="1" applyFill="1" applyAlignment="1">
      <alignment horizontal="right" indent="2"/>
    </xf>
    <xf numFmtId="0" fontId="8" fillId="2" borderId="0" xfId="0" applyFont="1" applyFill="1"/>
    <xf numFmtId="0" fontId="6" fillId="2" borderId="1" xfId="0" applyFont="1" applyFill="1" applyBorder="1" applyAlignment="1">
      <alignment vertical="center"/>
    </xf>
    <xf numFmtId="0" fontId="0" fillId="2" borderId="0" xfId="0" applyFill="1" applyAlignment="1">
      <alignment vertical="center"/>
    </xf>
    <xf numFmtId="0" fontId="7" fillId="2" borderId="0" xfId="0" applyFont="1" applyFill="1"/>
    <xf numFmtId="164" fontId="7" fillId="2" borderId="0" xfId="0" applyNumberFormat="1" applyFont="1" applyFill="1" applyAlignment="1">
      <alignment horizontal="right" vertical="center" indent="3"/>
    </xf>
    <xf numFmtId="164" fontId="7" fillId="2" borderId="0" xfId="0" applyNumberFormat="1" applyFont="1" applyFill="1" applyAlignment="1">
      <alignment horizontal="right" indent="3"/>
    </xf>
    <xf numFmtId="164" fontId="6" fillId="2" borderId="0" xfId="0" applyNumberFormat="1" applyFont="1" applyFill="1" applyAlignment="1">
      <alignment horizontal="right" indent="3"/>
    </xf>
    <xf numFmtId="0" fontId="6" fillId="2" borderId="0" xfId="0" applyFont="1" applyFill="1" applyAlignment="1">
      <alignment vertical="center"/>
    </xf>
    <xf numFmtId="164" fontId="6" fillId="2" borderId="0" xfId="0" applyNumberFormat="1" applyFont="1" applyFill="1" applyAlignment="1">
      <alignment horizontal="right" vertical="center" indent="2"/>
    </xf>
    <xf numFmtId="164" fontId="7" fillId="2" borderId="0" xfId="0" applyNumberFormat="1" applyFont="1" applyFill="1" applyAlignment="1">
      <alignment horizontal="right" vertical="center" indent="2"/>
    </xf>
    <xf numFmtId="0" fontId="6" fillId="2" borderId="0" xfId="0" applyFont="1" applyFill="1" applyAlignment="1">
      <alignment horizontal="center" vertical="center"/>
    </xf>
    <xf numFmtId="0" fontId="4" fillId="2" borderId="0" xfId="1" applyFill="1" applyAlignment="1" applyProtection="1">
      <alignment horizontal="right"/>
    </xf>
    <xf numFmtId="0" fontId="6" fillId="2" borderId="1" xfId="0" applyFont="1" applyFill="1" applyBorder="1" applyAlignment="1">
      <alignment vertical="center" wrapText="1"/>
    </xf>
    <xf numFmtId="0" fontId="0" fillId="2" borderId="0" xfId="0" applyFill="1" applyAlignment="1">
      <alignment vertical="center" wrapText="1"/>
    </xf>
    <xf numFmtId="0" fontId="12" fillId="2" borderId="0" xfId="0" applyFont="1" applyFill="1"/>
    <xf numFmtId="0" fontId="9" fillId="2" borderId="0" xfId="0" applyFont="1" applyFill="1" applyAlignment="1">
      <alignment horizontal="left"/>
    </xf>
    <xf numFmtId="0" fontId="14" fillId="2" borderId="0" xfId="0" applyFont="1" applyFill="1" applyAlignment="1">
      <alignment horizontal="left"/>
    </xf>
    <xf numFmtId="0" fontId="9" fillId="2" borderId="0" xfId="0" applyFont="1" applyFill="1"/>
    <xf numFmtId="0" fontId="14" fillId="2" borderId="0" xfId="0" applyFont="1" applyFill="1"/>
    <xf numFmtId="0" fontId="14" fillId="2" borderId="0" xfId="0" applyFont="1" applyFill="1" applyAlignment="1">
      <alignment horizontal="justify"/>
    </xf>
    <xf numFmtId="0" fontId="15" fillId="2" borderId="0" xfId="0" applyFont="1" applyFill="1" applyAlignment="1">
      <alignment horizontal="left" wrapText="1"/>
    </xf>
    <xf numFmtId="0" fontId="14" fillId="2" borderId="0" xfId="0" applyFont="1" applyFill="1" applyAlignment="1">
      <alignment horizontal="left" wrapText="1"/>
    </xf>
    <xf numFmtId="0" fontId="10" fillId="2" borderId="0" xfId="0" applyFont="1" applyFill="1" applyAlignment="1">
      <alignment horizontal="left"/>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5" fillId="2" borderId="0" xfId="0" applyFont="1" applyFill="1"/>
    <xf numFmtId="0" fontId="9" fillId="2" borderId="2" xfId="0" applyFont="1" applyFill="1" applyBorder="1" applyAlignment="1">
      <alignment wrapText="1"/>
    </xf>
    <xf numFmtId="0" fontId="16" fillId="2" borderId="0" xfId="0" applyFont="1" applyFill="1" applyAlignment="1">
      <alignment horizontal="justify"/>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7" fillId="2" borderId="0" xfId="0" applyFont="1" applyFill="1" applyAlignment="1">
      <alignment horizontal="right"/>
    </xf>
    <xf numFmtId="0" fontId="4" fillId="2" borderId="0" xfId="0" applyFont="1" applyFill="1" applyAlignment="1">
      <alignment horizontal="right"/>
    </xf>
    <xf numFmtId="0" fontId="9" fillId="2" borderId="0" xfId="0" applyFont="1" applyFill="1" applyAlignment="1">
      <alignment horizontal="left" wrapText="1"/>
    </xf>
    <xf numFmtId="0" fontId="18" fillId="2" borderId="0" xfId="0" applyFont="1" applyFill="1" applyAlignment="1">
      <alignment horizontal="right" indent="1"/>
    </xf>
    <xf numFmtId="164" fontId="6" fillId="2" borderId="0" xfId="0" applyNumberFormat="1" applyFont="1" applyFill="1" applyAlignment="1">
      <alignment horizontal="right" indent="4"/>
    </xf>
    <xf numFmtId="164" fontId="7" fillId="2" borderId="0" xfId="0" applyNumberFormat="1" applyFont="1" applyFill="1" applyAlignment="1">
      <alignment horizontal="right" indent="4"/>
    </xf>
    <xf numFmtId="164" fontId="7" fillId="2" borderId="0" xfId="0" applyNumberFormat="1" applyFont="1" applyFill="1" applyAlignment="1">
      <alignment horizontal="right" vertical="center" indent="5"/>
    </xf>
    <xf numFmtId="164" fontId="6" fillId="2" borderId="0" xfId="0" applyNumberFormat="1" applyFont="1" applyFill="1" applyAlignment="1">
      <alignment horizontal="right" indent="5"/>
    </xf>
    <xf numFmtId="164" fontId="0" fillId="2" borderId="0" xfId="0" applyNumberFormat="1" applyFill="1" applyAlignment="1">
      <alignment horizontal="right" indent="4"/>
    </xf>
    <xf numFmtId="0" fontId="6" fillId="3" borderId="0" xfId="0" applyFont="1" applyFill="1"/>
    <xf numFmtId="0" fontId="0" fillId="3" borderId="0" xfId="0" applyFill="1"/>
    <xf numFmtId="0" fontId="7" fillId="3" borderId="0" xfId="0" applyFont="1" applyFill="1"/>
    <xf numFmtId="164" fontId="7" fillId="3" borderId="0" xfId="0" applyNumberFormat="1" applyFont="1" applyFill="1" applyAlignment="1">
      <alignment horizontal="right" indent="2"/>
    </xf>
    <xf numFmtId="164" fontId="6" fillId="3" borderId="0" xfId="0" applyNumberFormat="1" applyFont="1" applyFill="1" applyAlignment="1">
      <alignment horizontal="right" indent="2"/>
    </xf>
    <xf numFmtId="164" fontId="7" fillId="3" borderId="0" xfId="0" applyNumberFormat="1" applyFont="1" applyFill="1" applyAlignment="1">
      <alignment horizontal="right" indent="3"/>
    </xf>
    <xf numFmtId="164" fontId="6" fillId="3" borderId="0" xfId="0" applyNumberFormat="1" applyFont="1" applyFill="1" applyAlignment="1">
      <alignment horizontal="right" indent="3"/>
    </xf>
    <xf numFmtId="0" fontId="6" fillId="3" borderId="1" xfId="0" applyFont="1" applyFill="1" applyBorder="1" applyAlignment="1">
      <alignment horizontal="right" vertical="center" wrapText="1" indent="2"/>
    </xf>
    <xf numFmtId="0" fontId="6" fillId="3" borderId="1" xfId="0" applyFont="1" applyFill="1" applyBorder="1" applyAlignment="1">
      <alignment horizontal="right" vertical="center" indent="2"/>
    </xf>
    <xf numFmtId="164" fontId="6" fillId="3" borderId="0" xfId="0" applyNumberFormat="1" applyFont="1" applyFill="1" applyAlignment="1">
      <alignment horizontal="right" vertical="top" indent="2"/>
    </xf>
    <xf numFmtId="164" fontId="0" fillId="3" borderId="0" xfId="0" applyNumberFormat="1" applyFill="1" applyAlignment="1">
      <alignment horizontal="right" indent="2"/>
    </xf>
    <xf numFmtId="0" fontId="0" fillId="3" borderId="0" xfId="0" applyFill="1" applyAlignment="1">
      <alignment horizontal="right" indent="2"/>
    </xf>
    <xf numFmtId="164" fontId="0" fillId="3" borderId="0" xfId="0" applyNumberFormat="1" applyFill="1" applyAlignment="1">
      <alignment horizontal="right" indent="3"/>
    </xf>
    <xf numFmtId="0" fontId="13" fillId="3" borderId="0" xfId="1" applyFont="1" applyFill="1" applyAlignment="1" applyProtection="1"/>
    <xf numFmtId="164" fontId="0" fillId="3" borderId="0" xfId="0" applyNumberFormat="1" applyFill="1"/>
    <xf numFmtId="0" fontId="12" fillId="2" borderId="1" xfId="0" applyFont="1" applyFill="1" applyBorder="1" applyAlignment="1">
      <alignment horizontal="right"/>
    </xf>
    <xf numFmtId="0" fontId="2" fillId="2" borderId="1" xfId="0" applyFont="1" applyFill="1" applyBorder="1" applyAlignment="1">
      <alignment horizontal="right"/>
    </xf>
    <xf numFmtId="0" fontId="12" fillId="2" borderId="1" xfId="0" applyFont="1" applyFill="1" applyBorder="1" applyAlignment="1">
      <alignment horizontal="center"/>
    </xf>
    <xf numFmtId="0" fontId="2" fillId="2" borderId="0" xfId="0" applyFont="1" applyFill="1" applyAlignment="1">
      <alignment horizontal="right"/>
    </xf>
    <xf numFmtId="0" fontId="2" fillId="2" borderId="0" xfId="0" applyFont="1" applyFill="1" applyAlignment="1">
      <alignment wrapText="1"/>
    </xf>
    <xf numFmtId="3" fontId="12" fillId="2" borderId="0" xfId="0" applyNumberFormat="1" applyFont="1" applyFill="1"/>
    <xf numFmtId="0" fontId="12" fillId="2" borderId="0" xfId="0" applyFont="1" applyFill="1" applyAlignment="1">
      <alignment wrapText="1"/>
    </xf>
    <xf numFmtId="3" fontId="2" fillId="2" borderId="0" xfId="0" applyNumberFormat="1" applyFont="1" applyFill="1" applyAlignment="1">
      <alignment wrapText="1"/>
    </xf>
    <xf numFmtId="165" fontId="12" fillId="2" borderId="0" xfId="0" applyNumberFormat="1" applyFont="1" applyFill="1" applyAlignment="1">
      <alignment wrapText="1"/>
    </xf>
    <xf numFmtId="165" fontId="2" fillId="2" borderId="0" xfId="0" applyNumberFormat="1" applyFont="1" applyFill="1" applyAlignment="1">
      <alignment wrapText="1"/>
    </xf>
    <xf numFmtId="165" fontId="12" fillId="2" borderId="0" xfId="0" applyNumberFormat="1" applyFont="1" applyFill="1"/>
    <xf numFmtId="1" fontId="2" fillId="2" borderId="0" xfId="0" applyNumberFormat="1" applyFont="1" applyFill="1" applyAlignment="1">
      <alignment wrapText="1"/>
    </xf>
    <xf numFmtId="165" fontId="2" fillId="2" borderId="0" xfId="0" applyNumberFormat="1" applyFont="1" applyFill="1" applyAlignment="1">
      <alignment horizontal="right" wrapText="1"/>
    </xf>
    <xf numFmtId="3" fontId="2" fillId="2" borderId="0" xfId="0" applyNumberFormat="1" applyFont="1" applyFill="1" applyAlignment="1">
      <alignment horizontal="right" wrapText="1"/>
    </xf>
    <xf numFmtId="0" fontId="2" fillId="2" borderId="0" xfId="0" applyFont="1" applyFill="1" applyAlignment="1">
      <alignment horizontal="right" wrapText="1"/>
    </xf>
    <xf numFmtId="1" fontId="2" fillId="2" borderId="0" xfId="0" applyNumberFormat="1" applyFont="1" applyFill="1" applyAlignment="1">
      <alignment horizontal="right" wrapText="1"/>
    </xf>
    <xf numFmtId="1" fontId="2" fillId="2" borderId="0" xfId="0" applyNumberFormat="1" applyFont="1" applyFill="1"/>
    <xf numFmtId="0" fontId="7" fillId="2" borderId="0" xfId="0" applyFont="1" applyFill="1" applyAlignment="1">
      <alignment wrapText="1"/>
    </xf>
    <xf numFmtId="164" fontId="7" fillId="2" borderId="0" xfId="0" applyNumberFormat="1" applyFont="1" applyFill="1"/>
    <xf numFmtId="3" fontId="2" fillId="2" borderId="0" xfId="0" applyNumberFormat="1" applyFont="1" applyFill="1"/>
    <xf numFmtId="0" fontId="12" fillId="2" borderId="3" xfId="0" applyFont="1" applyFill="1" applyBorder="1" applyAlignment="1">
      <alignment horizontal="center"/>
    </xf>
    <xf numFmtId="0" fontId="9" fillId="3" borderId="0" xfId="0" applyFont="1" applyFill="1" applyAlignment="1">
      <alignment vertical="top"/>
    </xf>
    <xf numFmtId="0" fontId="7" fillId="3" borderId="0" xfId="0" applyFont="1" applyFill="1" applyAlignment="1">
      <alignment vertical="top"/>
    </xf>
    <xf numFmtId="0" fontId="6" fillId="3" borderId="5" xfId="0" applyFont="1" applyFill="1" applyBorder="1" applyAlignment="1">
      <alignment vertical="center"/>
    </xf>
    <xf numFmtId="0" fontId="7" fillId="3" borderId="6" xfId="0" applyFont="1" applyFill="1" applyBorder="1" applyAlignment="1">
      <alignment vertical="top" wrapText="1"/>
    </xf>
    <xf numFmtId="0" fontId="6" fillId="3" borderId="6" xfId="0" applyFont="1" applyFill="1" applyBorder="1" applyAlignment="1">
      <alignment vertical="top" wrapText="1"/>
    </xf>
    <xf numFmtId="0" fontId="6" fillId="3" borderId="0" xfId="0" applyFont="1" applyFill="1" applyAlignment="1">
      <alignment vertical="center"/>
    </xf>
    <xf numFmtId="0" fontId="7" fillId="3" borderId="0" xfId="0" applyFont="1" applyFill="1" applyAlignment="1">
      <alignment vertical="top" wrapText="1"/>
    </xf>
    <xf numFmtId="0" fontId="6" fillId="3" borderId="0" xfId="0" applyFont="1" applyFill="1" applyAlignment="1">
      <alignment vertical="top" wrapText="1"/>
    </xf>
    <xf numFmtId="0" fontId="7" fillId="3" borderId="6" xfId="0" applyFont="1" applyFill="1" applyBorder="1" applyAlignment="1">
      <alignment vertical="center" wrapText="1"/>
    </xf>
    <xf numFmtId="0" fontId="6" fillId="3" borderId="6" xfId="0" applyFont="1" applyFill="1" applyBorder="1" applyAlignment="1">
      <alignment vertical="center" wrapText="1"/>
    </xf>
    <xf numFmtId="0" fontId="0" fillId="3" borderId="0" xfId="0" applyFill="1" applyAlignment="1">
      <alignment vertical="center"/>
    </xf>
    <xf numFmtId="0" fontId="15" fillId="3" borderId="0" xfId="0" applyFont="1" applyFill="1" applyAlignment="1">
      <alignment horizontal="left"/>
    </xf>
    <xf numFmtId="0" fontId="9" fillId="3" borderId="0" xfId="0" applyFont="1" applyFill="1" applyAlignment="1">
      <alignment horizontal="left" vertical="top"/>
    </xf>
    <xf numFmtId="0" fontId="15" fillId="3" borderId="0" xfId="0" applyFont="1" applyFill="1"/>
    <xf numFmtId="0" fontId="6" fillId="3" borderId="5" xfId="0" applyFont="1" applyFill="1" applyBorder="1" applyAlignment="1">
      <alignment horizontal="justify" vertical="center"/>
    </xf>
    <xf numFmtId="0" fontId="9" fillId="3" borderId="6" xfId="0" applyFont="1" applyFill="1" applyBorder="1" applyAlignment="1">
      <alignment vertical="top" wrapText="1"/>
    </xf>
    <xf numFmtId="0" fontId="15" fillId="3" borderId="0" xfId="0" applyFont="1" applyFill="1" applyAlignment="1">
      <alignment vertical="top"/>
    </xf>
    <xf numFmtId="0" fontId="14" fillId="3" borderId="0" xfId="0" applyFont="1" applyFill="1"/>
    <xf numFmtId="0" fontId="14" fillId="3" borderId="0" xfId="0" applyFont="1" applyFill="1" applyAlignment="1">
      <alignment vertical="center"/>
    </xf>
    <xf numFmtId="0" fontId="0" fillId="3" borderId="0" xfId="0" applyFill="1" applyAlignment="1">
      <alignment vertical="top"/>
    </xf>
    <xf numFmtId="0" fontId="6" fillId="0" borderId="0" xfId="0" applyFont="1"/>
    <xf numFmtId="166" fontId="2" fillId="2" borderId="0" xfId="0" applyNumberFormat="1" applyFont="1" applyFill="1" applyAlignment="1">
      <alignment horizontal="right" wrapText="1"/>
    </xf>
    <xf numFmtId="0" fontId="9" fillId="3" borderId="0" xfId="0" applyFont="1" applyFill="1" applyAlignment="1">
      <alignment horizontal="left"/>
    </xf>
    <xf numFmtId="0" fontId="14" fillId="3" borderId="0" xfId="0" applyFont="1" applyFill="1" applyAlignment="1">
      <alignment horizontal="left"/>
    </xf>
    <xf numFmtId="164" fontId="7" fillId="3" borderId="0" xfId="0" applyNumberFormat="1" applyFont="1" applyFill="1" applyAlignment="1">
      <alignment horizontal="right" indent="5"/>
    </xf>
    <xf numFmtId="164" fontId="6" fillId="3" borderId="0" xfId="0" applyNumberFormat="1" applyFont="1" applyFill="1" applyAlignment="1">
      <alignment horizontal="right" indent="5"/>
    </xf>
    <xf numFmtId="164" fontId="0" fillId="3" borderId="0" xfId="0" applyNumberFormat="1" applyFill="1" applyAlignment="1">
      <alignment horizontal="right" vertical="top" indent="2"/>
    </xf>
    <xf numFmtId="164" fontId="6" fillId="3" borderId="0" xfId="0" applyNumberFormat="1" applyFont="1" applyFill="1" applyAlignment="1">
      <alignment horizontal="right" vertical="center" indent="2"/>
    </xf>
    <xf numFmtId="164" fontId="6" fillId="2" borderId="0" xfId="0" applyNumberFormat="1" applyFont="1" applyFill="1" applyAlignment="1">
      <alignment horizontal="right" vertical="top" indent="3"/>
    </xf>
    <xf numFmtId="1" fontId="6" fillId="2" borderId="0" xfId="0" applyNumberFormat="1" applyFont="1" applyFill="1" applyAlignment="1">
      <alignment horizontal="right" vertical="top" indent="3"/>
    </xf>
    <xf numFmtId="1" fontId="0" fillId="2" borderId="0" xfId="0" applyNumberFormat="1" applyFill="1" applyAlignment="1">
      <alignment horizontal="right" indent="3"/>
    </xf>
    <xf numFmtId="1" fontId="6" fillId="3" borderId="0" xfId="0" applyNumberFormat="1" applyFont="1" applyFill="1" applyAlignment="1">
      <alignment horizontal="right" indent="2"/>
    </xf>
    <xf numFmtId="0" fontId="0" fillId="4" borderId="0" xfId="0" applyFill="1"/>
    <xf numFmtId="0" fontId="6" fillId="4" borderId="1" xfId="0" applyFont="1" applyFill="1" applyBorder="1" applyAlignment="1">
      <alignment horizontal="center" vertical="center" wrapText="1"/>
    </xf>
    <xf numFmtId="164" fontId="6" fillId="4" borderId="0" xfId="0" applyNumberFormat="1" applyFont="1" applyFill="1" applyAlignment="1">
      <alignment horizontal="right" vertical="top" indent="2"/>
    </xf>
    <xf numFmtId="0" fontId="6" fillId="4" borderId="0" xfId="0" applyFont="1" applyFill="1"/>
    <xf numFmtId="0" fontId="6" fillId="4" borderId="0" xfId="0" applyFont="1" applyFill="1" applyAlignment="1">
      <alignment horizontal="right" indent="2"/>
    </xf>
    <xf numFmtId="164" fontId="6" fillId="4" borderId="0" xfId="0" applyNumberFormat="1" applyFont="1" applyFill="1" applyAlignment="1">
      <alignment horizontal="right" indent="2"/>
    </xf>
    <xf numFmtId="164" fontId="6" fillId="4" borderId="0" xfId="0" applyNumberFormat="1" applyFont="1" applyFill="1" applyAlignment="1">
      <alignment horizontal="right" vertical="top" indent="3"/>
    </xf>
    <xf numFmtId="164" fontId="6" fillId="4" borderId="0" xfId="0" applyNumberFormat="1" applyFont="1" applyFill="1" applyAlignment="1">
      <alignment horizontal="right" indent="3"/>
    </xf>
    <xf numFmtId="0" fontId="6" fillId="4" borderId="1" xfId="0" applyFont="1" applyFill="1" applyBorder="1" applyAlignment="1">
      <alignment horizontal="center" vertical="center"/>
    </xf>
    <xf numFmtId="0" fontId="0" fillId="4" borderId="0" xfId="0" applyFill="1" applyAlignment="1">
      <alignment vertical="center"/>
    </xf>
    <xf numFmtId="0" fontId="0" fillId="0" borderId="0" xfId="0" applyAlignment="1">
      <alignment vertical="center"/>
    </xf>
    <xf numFmtId="0" fontId="0" fillId="2" borderId="0" xfId="0" applyFill="1" applyAlignment="1">
      <alignment horizontal="right" indent="2"/>
    </xf>
    <xf numFmtId="164" fontId="6" fillId="4" borderId="0" xfId="0" applyNumberFormat="1" applyFont="1" applyFill="1" applyAlignment="1">
      <alignment horizontal="right" vertical="center" indent="4"/>
    </xf>
    <xf numFmtId="164" fontId="6" fillId="4" borderId="0" xfId="0" applyNumberFormat="1" applyFont="1" applyFill="1" applyAlignment="1">
      <alignment horizontal="right" indent="4"/>
    </xf>
    <xf numFmtId="164" fontId="7" fillId="4" borderId="0" xfId="0" applyNumberFormat="1" applyFont="1" applyFill="1" applyAlignment="1">
      <alignment horizontal="right" vertical="center" indent="5"/>
    </xf>
    <xf numFmtId="164" fontId="6" fillId="4" borderId="0" xfId="0" applyNumberFormat="1" applyFont="1" applyFill="1" applyAlignment="1">
      <alignment horizontal="right" indent="5"/>
    </xf>
    <xf numFmtId="164" fontId="6" fillId="4" borderId="0" xfId="0" applyNumberFormat="1" applyFont="1" applyFill="1" applyAlignment="1">
      <alignment horizontal="right" vertical="center" indent="2"/>
    </xf>
    <xf numFmtId="0" fontId="17" fillId="4" borderId="0" xfId="0" applyFont="1" applyFill="1"/>
    <xf numFmtId="0" fontId="2" fillId="4" borderId="0" xfId="0" applyFont="1" applyFill="1"/>
    <xf numFmtId="0" fontId="6" fillId="2" borderId="3" xfId="0" applyFont="1" applyFill="1" applyBorder="1"/>
    <xf numFmtId="0" fontId="17" fillId="2" borderId="3" xfId="0" applyFont="1" applyFill="1" applyBorder="1" applyAlignment="1">
      <alignment horizontal="center" vertical="center"/>
    </xf>
    <xf numFmtId="164" fontId="6" fillId="4" borderId="3" xfId="0" applyNumberFormat="1" applyFont="1" applyFill="1" applyBorder="1" applyAlignment="1">
      <alignment horizontal="right" indent="3"/>
    </xf>
    <xf numFmtId="164" fontId="11" fillId="4" borderId="0" xfId="0" applyNumberFormat="1" applyFont="1" applyFill="1" applyAlignment="1">
      <alignment horizontal="right" indent="2"/>
    </xf>
    <xf numFmtId="164" fontId="7" fillId="4" borderId="0" xfId="0" applyNumberFormat="1" applyFont="1" applyFill="1" applyAlignment="1">
      <alignment horizontal="right" indent="3"/>
    </xf>
    <xf numFmtId="1" fontId="6" fillId="4" borderId="0" xfId="0" applyNumberFormat="1" applyFont="1" applyFill="1" applyAlignment="1">
      <alignment horizontal="right" indent="3"/>
    </xf>
    <xf numFmtId="0" fontId="6" fillId="4" borderId="0" xfId="0" applyFont="1" applyFill="1" applyAlignment="1">
      <alignment horizontal="right" indent="3"/>
    </xf>
    <xf numFmtId="164" fontId="0" fillId="4" borderId="0" xfId="0" applyNumberFormat="1" applyFill="1"/>
    <xf numFmtId="0" fontId="17" fillId="2" borderId="10" xfId="0" applyFont="1" applyFill="1" applyBorder="1" applyAlignment="1">
      <alignment horizontal="center" vertical="center"/>
    </xf>
    <xf numFmtId="164" fontId="10" fillId="3" borderId="0" xfId="0" applyNumberFormat="1" applyFont="1" applyFill="1" applyAlignment="1">
      <alignment horizontal="right" vertical="top" indent="2"/>
    </xf>
    <xf numFmtId="164" fontId="10" fillId="4" borderId="0" xfId="0" applyNumberFormat="1" applyFont="1" applyFill="1" applyAlignment="1">
      <alignment horizontal="right" vertical="top" indent="2"/>
    </xf>
    <xf numFmtId="164" fontId="10" fillId="2" borderId="0" xfId="0" applyNumberFormat="1" applyFont="1" applyFill="1" applyAlignment="1">
      <alignment horizontal="right" vertical="top" indent="3"/>
    </xf>
    <xf numFmtId="164" fontId="10" fillId="4" borderId="0" xfId="0" applyNumberFormat="1" applyFont="1" applyFill="1" applyAlignment="1">
      <alignment horizontal="right" vertical="top" indent="3"/>
    </xf>
    <xf numFmtId="164" fontId="10" fillId="2" borderId="0" xfId="0" applyNumberFormat="1" applyFont="1" applyFill="1" applyAlignment="1">
      <alignment horizontal="right" indent="3"/>
    </xf>
    <xf numFmtId="164" fontId="10" fillId="4" borderId="0" xfId="0" applyNumberFormat="1" applyFont="1" applyFill="1" applyAlignment="1">
      <alignment horizontal="right" indent="3"/>
    </xf>
    <xf numFmtId="164" fontId="10" fillId="2" borderId="0" xfId="0" applyNumberFormat="1" applyFont="1" applyFill="1" applyAlignment="1">
      <alignment horizontal="right" indent="4"/>
    </xf>
    <xf numFmtId="164" fontId="10" fillId="2" borderId="0" xfId="0" applyNumberFormat="1" applyFont="1" applyFill="1" applyAlignment="1">
      <alignment horizontal="right" indent="2"/>
    </xf>
    <xf numFmtId="164" fontId="10" fillId="4" borderId="0" xfId="0" applyNumberFormat="1" applyFont="1" applyFill="1" applyAlignment="1">
      <alignment horizontal="right" indent="2"/>
    </xf>
    <xf numFmtId="164" fontId="10" fillId="4" borderId="0" xfId="0" applyNumberFormat="1" applyFont="1" applyFill="1" applyAlignment="1">
      <alignment horizontal="right" indent="4"/>
    </xf>
    <xf numFmtId="0" fontId="21" fillId="2" borderId="1" xfId="0" applyFont="1" applyFill="1" applyBorder="1" applyAlignment="1">
      <alignment horizontal="center" vertical="center" wrapText="1"/>
    </xf>
    <xf numFmtId="164" fontId="22" fillId="3" borderId="0" xfId="0" applyNumberFormat="1" applyFont="1" applyFill="1"/>
    <xf numFmtId="164" fontId="22" fillId="3" borderId="0" xfId="0" applyNumberFormat="1" applyFont="1" applyFill="1" applyAlignment="1">
      <alignment horizontal="right" indent="3"/>
    </xf>
    <xf numFmtId="164" fontId="21" fillId="3" borderId="0" xfId="0" applyNumberFormat="1" applyFont="1" applyFill="1" applyAlignment="1">
      <alignment horizontal="right" indent="3"/>
    </xf>
    <xf numFmtId="164" fontId="22" fillId="2" borderId="0" xfId="0" applyNumberFormat="1" applyFont="1" applyFill="1"/>
    <xf numFmtId="164" fontId="21" fillId="2" borderId="0" xfId="0" applyNumberFormat="1" applyFont="1" applyFill="1" applyAlignment="1">
      <alignment horizontal="right" indent="3"/>
    </xf>
    <xf numFmtId="0" fontId="22" fillId="2" borderId="0" xfId="0" applyFont="1" applyFill="1"/>
    <xf numFmtId="0" fontId="23" fillId="3" borderId="0" xfId="0" applyFont="1" applyFill="1"/>
    <xf numFmtId="0" fontId="19" fillId="3" borderId="0" xfId="0" applyFont="1" applyFill="1" applyAlignment="1">
      <alignment horizontal="left" vertical="center" wrapText="1" shrinkToFit="1"/>
    </xf>
    <xf numFmtId="164" fontId="6" fillId="4" borderId="0" xfId="0" applyNumberFormat="1" applyFont="1" applyFill="1"/>
    <xf numFmtId="164" fontId="6" fillId="2" borderId="0" xfId="0" applyNumberFormat="1" applyFont="1" applyFill="1"/>
    <xf numFmtId="164" fontId="7" fillId="2" borderId="0" xfId="0" applyNumberFormat="1" applyFont="1" applyFill="1" applyAlignment="1">
      <alignment horizontal="right"/>
    </xf>
    <xf numFmtId="0" fontId="18" fillId="2" borderId="0" xfId="0" applyFont="1" applyFill="1" applyAlignment="1">
      <alignment horizontal="left"/>
    </xf>
    <xf numFmtId="0" fontId="18" fillId="2" borderId="0" xfId="0" applyFont="1" applyFill="1" applyAlignment="1">
      <alignment horizontal="left" vertical="top"/>
    </xf>
    <xf numFmtId="1" fontId="7" fillId="2" borderId="0" xfId="0" applyNumberFormat="1" applyFont="1" applyFill="1"/>
    <xf numFmtId="0" fontId="12" fillId="3" borderId="0" xfId="1" applyFont="1" applyFill="1" applyAlignment="1" applyProtection="1"/>
    <xf numFmtId="3" fontId="2" fillId="0" borderId="0" xfId="0" applyNumberFormat="1" applyFont="1" applyAlignment="1">
      <alignment horizontal="right" wrapText="1"/>
    </xf>
    <xf numFmtId="3" fontId="2" fillId="5" borderId="0" xfId="0" applyNumberFormat="1" applyFont="1" applyFill="1" applyAlignment="1">
      <alignment horizontal="right" wrapText="1"/>
    </xf>
    <xf numFmtId="167" fontId="2" fillId="2" borderId="0" xfId="0" applyNumberFormat="1" applyFont="1" applyFill="1" applyAlignment="1">
      <alignment horizontal="right" wrapText="1"/>
    </xf>
    <xf numFmtId="0" fontId="0" fillId="0" borderId="0" xfId="0"/>
    <xf numFmtId="0" fontId="20" fillId="2" borderId="0" xfId="0" applyFont="1" applyFill="1" applyAlignment="1">
      <alignment horizontal="left" wrapText="1"/>
    </xf>
    <xf numFmtId="0" fontId="14" fillId="2" borderId="1" xfId="0" applyFont="1" applyFill="1" applyBorder="1" applyAlignment="1">
      <alignment horizontal="left" vertical="top" wrapText="1"/>
    </xf>
    <xf numFmtId="0" fontId="14" fillId="2" borderId="4" xfId="0" applyFont="1" applyFill="1" applyBorder="1" applyAlignment="1">
      <alignment horizontal="left"/>
    </xf>
    <xf numFmtId="0" fontId="14" fillId="2" borderId="0" xfId="0" applyFont="1" applyFill="1" applyAlignment="1">
      <alignment horizontal="left"/>
    </xf>
    <xf numFmtId="0" fontId="14" fillId="2" borderId="3" xfId="0" applyFont="1" applyFill="1" applyBorder="1" applyAlignment="1">
      <alignment horizontal="left"/>
    </xf>
    <xf numFmtId="0" fontId="9" fillId="2" borderId="2" xfId="0" applyFont="1" applyFill="1" applyBorder="1" applyAlignment="1">
      <alignment horizontal="left"/>
    </xf>
    <xf numFmtId="0" fontId="14" fillId="2" borderId="7" xfId="0" applyFont="1" applyFill="1" applyBorder="1" applyAlignment="1">
      <alignment horizontal="left" vertical="top" wrapText="1"/>
    </xf>
    <xf numFmtId="0" fontId="14" fillId="2" borderId="8" xfId="0" applyFont="1" applyFill="1" applyBorder="1" applyAlignment="1">
      <alignment horizontal="left"/>
    </xf>
    <xf numFmtId="0" fontId="10" fillId="0" borderId="0" xfId="0" applyFont="1" applyAlignment="1">
      <alignment horizontal="left"/>
    </xf>
    <xf numFmtId="0" fontId="15" fillId="2" borderId="0" xfId="0" applyFont="1" applyFill="1" applyAlignment="1">
      <alignment horizontal="left" wrapText="1"/>
    </xf>
    <xf numFmtId="0" fontId="9" fillId="2" borderId="0" xfId="0" applyFont="1" applyFill="1" applyAlignment="1">
      <alignment wrapText="1"/>
    </xf>
    <xf numFmtId="0" fontId="14" fillId="0" borderId="0" xfId="0" applyFont="1" applyAlignment="1">
      <alignment horizontal="left" wrapText="1"/>
    </xf>
    <xf numFmtId="0" fontId="9" fillId="2" borderId="9" xfId="0" applyFont="1" applyFill="1" applyBorder="1" applyAlignment="1">
      <alignment horizontal="left"/>
    </xf>
    <xf numFmtId="0" fontId="4" fillId="0" borderId="0" xfId="1">
      <alignment vertical="top"/>
      <protection locked="0"/>
    </xf>
    <xf numFmtId="0" fontId="10" fillId="2" borderId="0" xfId="0" applyFont="1" applyFill="1" applyAlignment="1">
      <alignment horizontal="left"/>
    </xf>
    <xf numFmtId="0" fontId="14" fillId="2" borderId="0" xfId="0" applyFont="1" applyFill="1" applyAlignment="1">
      <alignment horizontal="left" wrapText="1"/>
    </xf>
    <xf numFmtId="0" fontId="9" fillId="3" borderId="0" xfId="0" applyFont="1" applyFill="1" applyAlignment="1">
      <alignment horizontal="left"/>
    </xf>
    <xf numFmtId="0" fontId="14" fillId="3" borderId="0" xfId="0" applyFont="1" applyFill="1" applyAlignment="1">
      <alignment horizontal="left"/>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7" fillId="2" borderId="3" xfId="0" applyFont="1" applyFill="1" applyBorder="1" applyAlignment="1">
      <alignment horizontal="center" vertical="center"/>
    </xf>
    <xf numFmtId="0" fontId="0" fillId="0" borderId="3" xfId="0" applyBorder="1"/>
    <xf numFmtId="0" fontId="20" fillId="3" borderId="0" xfId="0" applyFont="1" applyFill="1" applyAlignment="1">
      <alignment horizontal="left" vertical="center"/>
    </xf>
    <xf numFmtId="0" fontId="0" fillId="3" borderId="0" xfId="0" applyFill="1"/>
    <xf numFmtId="0" fontId="19" fillId="3" borderId="0" xfId="0" applyFont="1" applyFill="1" applyAlignment="1">
      <alignment horizontal="left" vertical="center" wrapText="1" shrinkToFit="1"/>
    </xf>
    <xf numFmtId="0" fontId="0" fillId="3" borderId="0" xfId="0" applyFill="1" applyAlignment="1">
      <alignment vertical="center"/>
    </xf>
    <xf numFmtId="0" fontId="19" fillId="3" borderId="0" xfId="0" applyFont="1" applyFill="1" applyAlignment="1">
      <alignment horizontal="left" vertical="center"/>
    </xf>
    <xf numFmtId="0" fontId="10" fillId="3" borderId="0" xfId="0" applyFont="1" applyFill="1" applyAlignment="1">
      <alignment horizontal="left"/>
    </xf>
    <xf numFmtId="0" fontId="7" fillId="3" borderId="0" xfId="0" applyFont="1" applyFill="1"/>
    <xf numFmtId="0" fontId="14" fillId="3" borderId="0" xfId="0" applyFont="1" applyFill="1" applyAlignment="1">
      <alignment horizontal="left" vertical="center"/>
    </xf>
    <xf numFmtId="0" fontId="14" fillId="3" borderId="0" xfId="0" applyFont="1" applyFill="1" applyAlignment="1">
      <alignment vertical="center"/>
    </xf>
    <xf numFmtId="0" fontId="19" fillId="3" borderId="0" xfId="0" applyFont="1" applyFill="1" applyAlignment="1">
      <alignment horizontal="left" vertical="center" wrapText="1"/>
    </xf>
  </cellXfs>
  <cellStyles count="4">
    <cellStyle name="Lien hypertexte"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swissuniversities.ch/fr/themes/enseignement-et-etudes/hautes-ecoles-suisses-accreditees"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www.bfs.admin.ch/bfs/fr/home/statistiques/education-science/enquetes/hsp.assetdetail.35956222.html" TargetMode="External"/><Relationship Id="rId1" Type="http://schemas.openxmlformats.org/officeDocument/2006/relationships/hyperlink" Target="https://www.bfs.admin.ch/bfs/fr/home/statistiques/education-science/enquetes/hsp.assetdetail.743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8" tint="0.59999389629810485"/>
    <pageSetUpPr fitToPage="1"/>
  </sheetPr>
  <dimension ref="A1:E60"/>
  <sheetViews>
    <sheetView tabSelected="1" zoomScaleNormal="100" workbookViewId="0">
      <selection activeCell="L1" sqref="L1"/>
    </sheetView>
  </sheetViews>
  <sheetFormatPr baseColWidth="10" defaultColWidth="11.453125" defaultRowHeight="12.5"/>
  <cols>
    <col min="1" max="1" width="149.7265625" style="2" bestFit="1" customWidth="1"/>
    <col min="2" max="2" width="11.453125" style="2" customWidth="1"/>
    <col min="3" max="16384" width="11.453125" style="2"/>
  </cols>
  <sheetData>
    <row r="1" spans="1:5" s="1" customFormat="1" ht="18" customHeight="1">
      <c r="A1" s="1" t="s">
        <v>227</v>
      </c>
    </row>
    <row r="2" spans="1:5">
      <c r="A2" s="2" t="s">
        <v>33</v>
      </c>
    </row>
    <row r="3" spans="1:5">
      <c r="A3" s="3" t="s">
        <v>34</v>
      </c>
    </row>
    <row r="4" spans="1:5">
      <c r="A4" s="2" t="s">
        <v>33</v>
      </c>
    </row>
    <row r="5" spans="1:5">
      <c r="A5" s="3" t="str">
        <f>"Tab.1a  Produits d´exploitation* " &amp; RIGHT(A1,4) &amp; " selon la haute école, le pourvoyeur de fonds et la source de financement"</f>
        <v>Tab.1a  Produits d´exploitation* 2025 selon la haute école, le pourvoyeur de fonds et la source de financement</v>
      </c>
    </row>
    <row r="6" spans="1:5">
      <c r="A6" s="3"/>
    </row>
    <row r="7" spans="1:5">
      <c r="A7" s="3" t="str">
        <f>"Tab.1b  Produits d´exploitation* " &amp; RIGHT(A1,4) &amp; " selon la haute école, le pourvoyeur de fonds et la source de financement (%)"</f>
        <v>Tab.1b  Produits d´exploitation* 2025 selon la haute école, le pourvoyeur de fonds et la source de financement (%)</v>
      </c>
      <c r="B7" s="3"/>
      <c r="C7" s="3"/>
      <c r="D7" s="3"/>
      <c r="E7" s="3"/>
    </row>
    <row r="8" spans="1:5">
      <c r="A8" s="2" t="s">
        <v>33</v>
      </c>
    </row>
    <row r="9" spans="1:5">
      <c r="A9" s="3" t="str">
        <f>"Tab.2a  Produits d´exploitation* " &amp; RIGHT(A1,4) &amp; " selon le domaine, le pourvoyeur de fonds et la source de financement"</f>
        <v>Tab.2a  Produits d´exploitation* 2025 selon le domaine, le pourvoyeur de fonds et la source de financement</v>
      </c>
    </row>
    <row r="10" spans="1:5">
      <c r="A10" s="2" t="s">
        <v>33</v>
      </c>
    </row>
    <row r="11" spans="1:5">
      <c r="A11" s="3" t="str">
        <f>"Tab.2b  Produits d´exploitation* " &amp; RIGHT(A1,4) &amp; " selon le domaine, le pourvoyeur de fonds et la source de financement (%)"</f>
        <v>Tab.2b  Produits d´exploitation* 2025 selon le domaine, le pourvoyeur de fonds et la source de financement (%)</v>
      </c>
    </row>
    <row r="12" spans="1:5">
      <c r="A12" s="2" t="s">
        <v>33</v>
      </c>
    </row>
    <row r="13" spans="1:5">
      <c r="A13" s="3" t="str">
        <f>"Tab.3  Produits d´exploitation* " &amp; RIGHT(A1,4) &amp; " selon la prestation et le pourvoyeur de fonds et la source de financement"</f>
        <v>Tab.3  Produits d´exploitation* 2025 selon la prestation et le pourvoyeur de fonds et la source de financement</v>
      </c>
    </row>
    <row r="15" spans="1:5">
      <c r="A15" s="3" t="str">
        <f>"Tab.4  Coûts complets " &amp; RIGHT(A1,4) &amp; " selon la nature de coûts et la haute école"</f>
        <v>Tab.4  Coûts complets 2025 selon la nature de coûts et la haute école</v>
      </c>
    </row>
    <row r="16" spans="1:5">
      <c r="A16" s="2" t="s">
        <v>33</v>
      </c>
    </row>
    <row r="17" spans="1:1">
      <c r="A17" s="3" t="str">
        <f>"Tab.5  Coûts de personnel " &amp; RIGHT(A1,4) &amp; " selon le groupe de personnel et la haute école"</f>
        <v>Tab.5  Coûts de personnel 2025 selon le groupe de personnel et la haute école</v>
      </c>
    </row>
    <row r="18" spans="1:1">
      <c r="A18" s="2" t="s">
        <v>33</v>
      </c>
    </row>
    <row r="19" spans="1:1">
      <c r="A19" s="3" t="str">
        <f>"Tab.6  Coûts complets " &amp; RIGHT(A1,4) &amp; " selon la nature de coûts et le domaine"</f>
        <v>Tab.6  Coûts complets 2025 selon la nature de coûts et le domaine</v>
      </c>
    </row>
    <row r="20" spans="1:1">
      <c r="A20" s="2" t="s">
        <v>33</v>
      </c>
    </row>
    <row r="21" spans="1:1">
      <c r="A21" s="3" t="str">
        <f>"Tab.7  Coûts de personnel " &amp; RIGHT(A1,4) &amp; " selon le groupe de personnel et le domaine"</f>
        <v>Tab.7  Coûts de personnel 2025 selon le groupe de personnel et le domaine</v>
      </c>
    </row>
    <row r="22" spans="1:1">
      <c r="A22" s="2" t="s">
        <v>33</v>
      </c>
    </row>
    <row r="23" spans="1:1">
      <c r="A23" s="3" t="str">
        <f>"Tab.8  Coûts complets " &amp; RIGHT(A1,4) &amp; " selon la prestation et le domaine"</f>
        <v>Tab.8  Coûts complets 2025 selon la prestation et le domaine</v>
      </c>
    </row>
    <row r="24" spans="1:1">
      <c r="A24" s="2" t="s">
        <v>33</v>
      </c>
    </row>
    <row r="25" spans="1:1">
      <c r="A25" s="3" t="str">
        <f>"Tab.9  Coûts complets " &amp; RIGHT(A1,4) &amp; " selon la prestation, la haute école et le domaine"</f>
        <v>Tab.9  Coûts complets 2025 selon la prestation, la haute école et le domaine</v>
      </c>
    </row>
    <row r="26" spans="1:1">
      <c r="A26" s="2" t="s">
        <v>33</v>
      </c>
    </row>
    <row r="27" spans="1:1">
      <c r="A27" s="3" t="str">
        <f>"Tab.10  Coûts complets " &amp; RIGHT(A1,4) &amp; " selon la nature de coûts et la prestation"</f>
        <v>Tab.10  Coûts complets 2025 selon la nature de coûts et la prestation</v>
      </c>
    </row>
    <row r="28" spans="1:1">
      <c r="A28" s="2" t="s">
        <v>33</v>
      </c>
    </row>
    <row r="29" spans="1:1">
      <c r="A29" s="3" t="str">
        <f>"Tab.11  Coûts de personnel " &amp; RIGHT(A1,4) &amp; " selon le groupe de personnel et la prestation"</f>
        <v>Tab.11  Coûts de personnel 2025 selon le groupe de personnel et la prestation</v>
      </c>
    </row>
    <row r="30" spans="1:1">
      <c r="A30" s="2" t="s">
        <v>33</v>
      </c>
    </row>
    <row r="31" spans="1:1">
      <c r="A31" s="3" t="s">
        <v>35</v>
      </c>
    </row>
    <row r="33" spans="1:1">
      <c r="A33" s="3" t="str">
        <f>"Tab.12  Chiffres-clés " &amp; RIGHT(A1,4) &amp; " - Architecture, construction et planification"</f>
        <v>Tab.12  Chiffres-clés 2025 - Architecture, construction et planification</v>
      </c>
    </row>
    <row r="34" spans="1:1">
      <c r="A34" s="2" t="s">
        <v>33</v>
      </c>
    </row>
    <row r="35" spans="1:1">
      <c r="A35" s="3" t="str">
        <f>"Tab.13  Chiffres-clés " &amp; RIGHT(A1,4) &amp; " - Technique et IT"</f>
        <v>Tab.13  Chiffres-clés 2025 - Technique et IT</v>
      </c>
    </row>
    <row r="36" spans="1:1">
      <c r="A36" s="2" t="s">
        <v>33</v>
      </c>
    </row>
    <row r="37" spans="1:1">
      <c r="A37" s="3" t="str">
        <f>"Tab.14  Chiffres-clés " &amp; RIGHT(A1,4) &amp; " - Chimie et Sciences de la vie"</f>
        <v>Tab.14  Chiffres-clés 2025 - Chimie et Sciences de la vie</v>
      </c>
    </row>
    <row r="39" spans="1:1">
      <c r="A39" s="3" t="str">
        <f>"Tab.15  Chiffres-clés " &amp; RIGHT(A1,4) &amp; " - Agronomie et économie forestière"</f>
        <v>Tab.15  Chiffres-clés 2025 - Agronomie et économie forestière</v>
      </c>
    </row>
    <row r="41" spans="1:1">
      <c r="A41" s="3" t="str">
        <f>"Tab.16  Chiffres-clés " &amp; RIGHT(A1,4) &amp; " - Economie et services"</f>
        <v>Tab.16  Chiffres-clés 2025 - Economie et services</v>
      </c>
    </row>
    <row r="43" spans="1:1">
      <c r="A43" s="3" t="str">
        <f>"Tab.17  Chiffres-clés " &amp; RIGHT(A1,4) &amp; " - Design"</f>
        <v>Tab.17  Chiffres-clés 2025 - Design</v>
      </c>
    </row>
    <row r="45" spans="1:1">
      <c r="A45" s="3" t="str">
        <f>"Tab.18  Chiffres-clés " &amp; RIGHT(A1,4) &amp; " - Musique, arts de la scène et autres arts"</f>
        <v>Tab.18  Chiffres-clés 2025 - Musique, arts de la scène et autres arts</v>
      </c>
    </row>
    <row r="47" spans="1:1">
      <c r="A47" s="3" t="str">
        <f>"Tab.19  Chiffres-clés " &amp; RIGHT(A1,4) &amp; " - Linguistique appliquée"</f>
        <v>Tab.19  Chiffres-clés 2025 - Linguistique appliquée</v>
      </c>
    </row>
    <row r="49" spans="1:1">
      <c r="A49" s="3" t="str">
        <f>"Tab.20  Chiffres-clés " &amp; RIGHT(A1,4) &amp; " - Travail social"</f>
        <v>Tab.20  Chiffres-clés 2025 - Travail social</v>
      </c>
    </row>
    <row r="51" spans="1:1">
      <c r="A51" s="3" t="str">
        <f>"Tab.21  Chiffres-clés " &amp; RIGHT(A1,4) &amp; " - Psychologie appliquée"</f>
        <v>Tab.21  Chiffres-clés 2025 - Psychologie appliquée</v>
      </c>
    </row>
    <row r="53" spans="1:1">
      <c r="A53" s="3" t="str">
        <f>"Tab.22  Chiffres-clés " &amp; RIGHT(A1,4) &amp; " - Santé"</f>
        <v>Tab.22  Chiffres-clés 2025 - Santé</v>
      </c>
    </row>
    <row r="58" spans="1:1">
      <c r="A58" s="4" t="s">
        <v>36</v>
      </c>
    </row>
    <row r="59" spans="1:1">
      <c r="A59" s="4" t="s">
        <v>31</v>
      </c>
    </row>
    <row r="60" spans="1:1">
      <c r="A60" s="4" t="str">
        <f>"© " &amp; VALUE(RIGHT(A1,4))+1 &amp; " BFS/OFS/UST"</f>
        <v>© 2026 BFS/OFS/UST</v>
      </c>
    </row>
  </sheetData>
  <hyperlinks>
    <hyperlink ref="A3" location="'Définitions et lacunes'!A1" display="Définitions et lacunes" xr:uid="{00000000-0004-0000-0300-000000000000}"/>
    <hyperlink ref="A5" location="'Tab 1a'!A1" display="Tab.1a  Produits d´exploitation* 2014 selon la haute école, le pourvoyeur de fonds et la source de financement" xr:uid="{00000000-0004-0000-0300-000001000000}"/>
    <hyperlink ref="A7" location="'Tab 1b'!A1" display="Tab.1b  Produits d´exploitation* 2010 selon le pourvoyeur de fonds, la source de financement et la haute école spécialisée ou la haute école pédagogique (en %)" xr:uid="{00000000-0004-0000-0300-000002000000}"/>
    <hyperlink ref="A9" location="'Tab 2a'!A1" display="Tab.2a  Produits d´exploitation* 2014 selon le domaine d'études, le pourvoyeur de fonds et la source de financement" xr:uid="{00000000-0004-0000-0300-000003000000}"/>
    <hyperlink ref="A11" location="'Tab 2b'!A1" display="Tab.2b  Produits d´exploitation* 2014 selon le domaine d'études, le pourvoyeur de fonds et la source de financement (%)" xr:uid="{00000000-0004-0000-0300-000004000000}"/>
    <hyperlink ref="A13" location="'Tab 3'!A1" display="Tab.3  Produits d´exploitation* 2014 selon la prestation et le pourvoyeur de fonds et la source de financement" xr:uid="{00000000-0004-0000-0300-000005000000}"/>
    <hyperlink ref="A15" location="'Tab 4'!A1" display="Tab.4  Produits d´exploitation* 2010 selon le pourvoyeur de fonds et le type de prestations" xr:uid="{00000000-0004-0000-0300-000006000000}"/>
    <hyperlink ref="A17" location="'Tab 5'!A1" display="Tab.5  Produits d´exploitation* 2010 selon le type de prestations, le pourvoyeur de fonds et la haute école spécialisée ou la haute école pédagogique" xr:uid="{00000000-0004-0000-0300-000007000000}"/>
    <hyperlink ref="A19" location="'Tab 6'!A1" display="Tab.6  Coûts complets 2014 selon la nature de coûts et le domaine d'études" xr:uid="{00000000-0004-0000-0300-000008000000}"/>
    <hyperlink ref="A21" location="'Tab 7'!A1" display="Tab.7  Coûts de personnel 2014 selon le groupe de personnel et le domaine d'études" xr:uid="{00000000-0004-0000-0300-000009000000}"/>
    <hyperlink ref="A23" location="'Tab 8'!A1" display="Tab.8  Coûts complets 2014 selon le type de prestations et le domaine d'études" xr:uid="{00000000-0004-0000-0300-00000A000000}"/>
    <hyperlink ref="A25" location="'Tab 9'!A1" display="Tab.9  Coûts complets 2014 selon le type de prestation, la haute école et le domaine d'études" xr:uid="{00000000-0004-0000-0300-00000B000000}"/>
    <hyperlink ref="A27" location="'Tab 10'!A1" display="Tab.10  Coûts complets 2014 selon la nature de coûts et le type de prestations" xr:uid="{00000000-0004-0000-0300-00000C000000}"/>
    <hyperlink ref="A29" location="'Tab 11'!A1" display="Tab.11  Coûts de personnel 2014 selon le groupe de personnel et le type de prestations" xr:uid="{00000000-0004-0000-0300-00000D000000}"/>
    <hyperlink ref="A31" location="'Méthodes et précisions'!A1" display="Méthodes et précisions" xr:uid="{00000000-0004-0000-0300-00000E000000}"/>
    <hyperlink ref="A33" location="'Tab 12 - 010000'!A1" display="Tab.12  Chiffres-clés 2014 - Architecture, construction et planification" xr:uid="{00000000-0004-0000-0300-00000F000000}"/>
    <hyperlink ref="A35" location="'Tab 13 - 020000'!A1" display="Tab.13  Chiffres-clés 2014 - Technique et IT" xr:uid="{00000000-0004-0000-0300-000010000000}"/>
    <hyperlink ref="A37" location="'Tab 14 - 030000'!A1" display="Tab.14  Chiffres-clés 2014 - Chimie et Sciences de la vie" xr:uid="{00000000-0004-0000-0300-000011000000}"/>
    <hyperlink ref="A39" location="'Tab 15 - 040000'!A1" display="Tab.15  Chiffres-clés 2014 - Agronomie et économie forestière" xr:uid="{00000000-0004-0000-0300-000012000000}"/>
    <hyperlink ref="A41" location="'Tab 16 - 050000'!A1" display="Tab.16  Chiffres-clés 2014 - Economie et services" xr:uid="{00000000-0004-0000-0300-000013000000}"/>
    <hyperlink ref="A43" location="'Tab 17 - 060000'!A1" display="Tab.17  Chiffres-clés 2014 - Design" xr:uid="{00000000-0004-0000-0300-000014000000}"/>
    <hyperlink ref="A45" location="'Tab 18 - 080000'!A1" display="Tab.18  Chiffres-clés 2014 - Musique, arts de la scène et autres arts" xr:uid="{00000000-0004-0000-0300-000015000000}"/>
    <hyperlink ref="A47" location="'Tab 19 - 110000'!A1" display="Tab.19  Chiffres-clés 2014 - Linguistique appliquée" xr:uid="{00000000-0004-0000-0300-000016000000}"/>
    <hyperlink ref="A49" location="'Tab 20 - 120000'!A1" display="Tab.20  Chiffres-clés 2014 - Travail social" xr:uid="{00000000-0004-0000-0300-000017000000}"/>
    <hyperlink ref="A51" location="'Tab 21 - 130000'!A1" display="Tab.21  Chiffres-clés 2014 - Psychologie appliquée" xr:uid="{00000000-0004-0000-0300-000018000000}"/>
    <hyperlink ref="A53" location="'Tab 22 - 140000'!A1" display="Tab.22  Chiffres-clés 2014 - Santé" xr:uid="{00000000-0004-0000-0300-000019000000}"/>
  </hyperlinks>
  <pageMargins left="0.78740157480314965" right="0.78740157480314965" top="0.98425196850393704" bottom="0.98425196850393704" header="0.51181102362204722" footer="0.51181102362204722"/>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T92"/>
  <sheetViews>
    <sheetView zoomScale="90" zoomScaleNormal="90" zoomScaleSheetLayoutView="100" workbookViewId="0">
      <selection activeCell="E25" sqref="E25"/>
    </sheetView>
  </sheetViews>
  <sheetFormatPr baseColWidth="10" defaultColWidth="11.453125" defaultRowHeight="11.5"/>
  <cols>
    <col min="1" max="1" width="28" style="33" customWidth="1"/>
    <col min="2" max="2" width="48.26953125" style="33" customWidth="1"/>
    <col min="3" max="3" width="10" style="33" customWidth="1"/>
    <col min="4" max="4" width="30.26953125" style="33" customWidth="1"/>
    <col min="5" max="5" width="67.7265625" style="33" bestFit="1" customWidth="1"/>
    <col min="6" max="10" width="13.7265625" style="33" customWidth="1"/>
    <col min="11" max="12" width="11.453125" style="33" customWidth="1"/>
    <col min="13" max="14" width="11.453125" style="33"/>
    <col min="15" max="15" width="11.453125" style="33" customWidth="1"/>
    <col min="16" max="16384" width="11.453125" style="33"/>
  </cols>
  <sheetData>
    <row r="1" spans="1:10" ht="9" customHeight="1"/>
    <row r="2" spans="1:10" ht="18" customHeight="1">
      <c r="A2" s="195" t="s">
        <v>37</v>
      </c>
      <c r="B2" s="195"/>
      <c r="C2" s="195"/>
      <c r="D2" s="195"/>
      <c r="E2" s="26" t="s">
        <v>0</v>
      </c>
      <c r="J2" s="26"/>
    </row>
    <row r="3" spans="1:10" ht="15.5">
      <c r="B3" s="37"/>
      <c r="C3" s="37"/>
      <c r="D3" s="37"/>
    </row>
    <row r="4" spans="1:10" ht="15.5">
      <c r="A4" s="32" t="s">
        <v>38</v>
      </c>
      <c r="B4" s="37"/>
      <c r="C4" s="37"/>
      <c r="D4" s="37"/>
    </row>
    <row r="5" spans="1:10" ht="15.5">
      <c r="A5" s="49" t="s">
        <v>39</v>
      </c>
      <c r="B5" s="30" t="s">
        <v>204</v>
      </c>
      <c r="C5" s="37"/>
      <c r="D5" s="49"/>
      <c r="E5" s="32"/>
    </row>
    <row r="6" spans="1:10" ht="15.5">
      <c r="B6" s="30" t="s">
        <v>205</v>
      </c>
      <c r="C6" s="37"/>
      <c r="D6" s="31"/>
      <c r="E6" s="32"/>
    </row>
    <row r="7" spans="1:10" ht="15.5">
      <c r="B7" s="48" t="s">
        <v>206</v>
      </c>
      <c r="C7" s="37"/>
      <c r="D7" s="31"/>
      <c r="E7" s="32"/>
    </row>
    <row r="8" spans="1:10" ht="15.5">
      <c r="B8" s="30" t="s">
        <v>207</v>
      </c>
      <c r="C8" s="37"/>
      <c r="D8" s="31"/>
      <c r="E8" s="32"/>
    </row>
    <row r="9" spans="1:10" ht="15.5">
      <c r="B9" s="30" t="s">
        <v>208</v>
      </c>
      <c r="C9" s="37"/>
      <c r="D9" s="31"/>
      <c r="E9" s="32"/>
    </row>
    <row r="10" spans="1:10" ht="15.5">
      <c r="B10" s="30" t="s">
        <v>209</v>
      </c>
      <c r="C10" s="37"/>
      <c r="D10" s="31"/>
      <c r="E10" s="32"/>
    </row>
    <row r="11" spans="1:10" ht="15.5">
      <c r="B11" s="30" t="s">
        <v>210</v>
      </c>
      <c r="C11" s="37"/>
      <c r="D11" s="31"/>
      <c r="E11" s="32"/>
    </row>
    <row r="12" spans="1:10" ht="15.5">
      <c r="B12" s="30" t="s">
        <v>211</v>
      </c>
      <c r="C12" s="37"/>
      <c r="D12" s="31"/>
      <c r="E12" s="32"/>
    </row>
    <row r="13" spans="1:10" ht="15.5">
      <c r="B13" s="30" t="s">
        <v>212</v>
      </c>
      <c r="C13" s="37"/>
      <c r="D13" s="31"/>
      <c r="E13" s="32"/>
    </row>
    <row r="14" spans="1:10" ht="15.5">
      <c r="B14" s="30"/>
      <c r="C14" s="37"/>
      <c r="D14" s="31"/>
      <c r="E14" s="32"/>
    </row>
    <row r="15" spans="1:10">
      <c r="A15" s="197" t="s">
        <v>40</v>
      </c>
      <c r="B15" s="197"/>
      <c r="C15" s="197"/>
    </row>
    <row r="16" spans="1:10" ht="13.5" customHeight="1">
      <c r="A16" s="198" t="s">
        <v>41</v>
      </c>
      <c r="B16" s="198"/>
      <c r="C16" s="198"/>
    </row>
    <row r="17" spans="1:13" ht="19.5" customHeight="1">
      <c r="A17" s="199" t="s">
        <v>213</v>
      </c>
      <c r="B17" s="200"/>
      <c r="C17" s="200"/>
      <c r="D17" s="200"/>
      <c r="E17" s="200"/>
      <c r="F17" s="200"/>
      <c r="G17" s="200"/>
      <c r="H17" s="200"/>
      <c r="I17" s="200"/>
      <c r="J17" s="200"/>
    </row>
    <row r="18" spans="1:13" ht="23.15" customHeight="1">
      <c r="A18" s="38" t="s">
        <v>214</v>
      </c>
      <c r="B18" s="194" t="s">
        <v>215</v>
      </c>
      <c r="C18" s="194"/>
      <c r="D18" s="194"/>
      <c r="E18" s="38"/>
      <c r="F18" s="39"/>
      <c r="G18" s="39"/>
      <c r="H18" s="39"/>
      <c r="I18" s="39"/>
      <c r="J18" s="39"/>
    </row>
    <row r="19" spans="1:13" ht="12" customHeight="1">
      <c r="A19" s="199"/>
      <c r="B19" s="199"/>
      <c r="C19" s="199"/>
      <c r="D19" s="199"/>
      <c r="E19" s="199"/>
      <c r="F19" s="199"/>
      <c r="G19" s="199"/>
      <c r="H19" s="199"/>
      <c r="I19" s="199"/>
      <c r="J19" s="199"/>
      <c r="K19" s="199"/>
      <c r="L19" s="199"/>
      <c r="M19" s="199"/>
    </row>
    <row r="20" spans="1:13" ht="13.5" customHeight="1">
      <c r="A20" s="36" t="s">
        <v>42</v>
      </c>
      <c r="B20" s="31"/>
      <c r="C20" s="31"/>
      <c r="D20" s="31"/>
      <c r="E20" s="31"/>
      <c r="F20" s="31"/>
      <c r="G20" s="31"/>
      <c r="H20" s="31"/>
      <c r="I20" s="31"/>
      <c r="J20" s="31"/>
    </row>
    <row r="21" spans="1:13" ht="27.75" customHeight="1">
      <c r="A21" s="196" t="s">
        <v>43</v>
      </c>
      <c r="B21" s="196"/>
      <c r="C21" s="196"/>
      <c r="D21" s="196"/>
      <c r="E21" s="196"/>
      <c r="F21" s="196"/>
      <c r="G21" s="196"/>
      <c r="H21" s="196"/>
      <c r="I21" s="196"/>
      <c r="J21" s="196"/>
    </row>
    <row r="22" spans="1:13" ht="25.9" customHeight="1">
      <c r="A22" s="197" t="s">
        <v>44</v>
      </c>
      <c r="B22" s="197"/>
      <c r="C22" s="197"/>
    </row>
    <row r="23" spans="1:13" ht="15" customHeight="1">
      <c r="A23" s="198" t="s">
        <v>45</v>
      </c>
      <c r="B23" s="198"/>
      <c r="C23" s="198"/>
    </row>
    <row r="24" spans="1:13" ht="27" customHeight="1">
      <c r="A24" s="196" t="s">
        <v>46</v>
      </c>
      <c r="B24" s="196"/>
      <c r="C24" s="196"/>
      <c r="D24" s="196"/>
      <c r="E24" s="196"/>
      <c r="F24" s="196"/>
      <c r="G24" s="196"/>
      <c r="H24" s="196"/>
      <c r="I24" s="196"/>
      <c r="J24" s="196"/>
    </row>
    <row r="25" spans="1:13" ht="9.75" customHeight="1">
      <c r="A25" s="34"/>
    </row>
    <row r="26" spans="1:13">
      <c r="A26" s="198" t="s">
        <v>47</v>
      </c>
      <c r="B26" s="198"/>
    </row>
    <row r="27" spans="1:13" ht="15.75" customHeight="1">
      <c r="A27" s="33" t="s">
        <v>48</v>
      </c>
    </row>
    <row r="28" spans="1:13" ht="15.75" customHeight="1"/>
    <row r="29" spans="1:13" ht="15.75" customHeight="1">
      <c r="A29" s="114"/>
      <c r="B29" s="31"/>
      <c r="C29" s="31"/>
      <c r="D29" s="31"/>
      <c r="E29" s="31"/>
      <c r="F29" s="31"/>
      <c r="G29" s="31"/>
      <c r="H29" s="31"/>
      <c r="I29" s="31"/>
    </row>
    <row r="30" spans="1:13" ht="10.5" customHeight="1">
      <c r="A30" s="181"/>
      <c r="B30" s="181"/>
      <c r="C30" s="181"/>
      <c r="D30" s="181"/>
      <c r="E30" s="181"/>
      <c r="F30" s="181"/>
      <c r="G30" s="181"/>
      <c r="H30" s="181"/>
      <c r="I30" s="181"/>
      <c r="J30" s="181"/>
    </row>
    <row r="31" spans="1:13" ht="36.75" customHeight="1">
      <c r="A31" s="189" t="s">
        <v>49</v>
      </c>
      <c r="B31" s="189"/>
      <c r="C31" s="189"/>
      <c r="D31" s="189"/>
    </row>
    <row r="32" spans="1:13" ht="18.75" customHeight="1">
      <c r="A32" s="197" t="s">
        <v>50</v>
      </c>
      <c r="B32" s="197"/>
      <c r="C32" s="197"/>
    </row>
    <row r="33" spans="1:11" ht="17.25" customHeight="1">
      <c r="A33" s="33" t="s">
        <v>51</v>
      </c>
    </row>
    <row r="34" spans="1:11" ht="27" customHeight="1">
      <c r="A34" s="190" t="s">
        <v>216</v>
      </c>
      <c r="B34" s="190"/>
      <c r="C34" s="190"/>
      <c r="D34" s="190"/>
      <c r="E34" s="190"/>
      <c r="F34" s="190"/>
      <c r="G34" s="190"/>
      <c r="H34" s="190"/>
      <c r="I34" s="190"/>
      <c r="J34" s="190"/>
      <c r="K34" s="190"/>
    </row>
    <row r="35" spans="1:11" ht="27" customHeight="1">
      <c r="A35" s="190" t="s">
        <v>217</v>
      </c>
      <c r="B35" s="190"/>
      <c r="C35" s="190"/>
      <c r="D35" s="190"/>
      <c r="E35" s="190"/>
      <c r="F35" s="190"/>
      <c r="G35" s="190"/>
      <c r="H35" s="190"/>
      <c r="I35" s="190"/>
      <c r="J35" s="190"/>
      <c r="K35" s="190"/>
    </row>
    <row r="36" spans="1:11" ht="27" customHeight="1">
      <c r="A36" s="190" t="s">
        <v>218</v>
      </c>
      <c r="B36" s="190"/>
      <c r="C36" s="190"/>
      <c r="D36" s="190"/>
      <c r="E36" s="190"/>
      <c r="F36" s="190"/>
      <c r="G36" s="190"/>
      <c r="H36" s="190"/>
      <c r="I36" s="190"/>
      <c r="J36" s="190"/>
      <c r="K36" s="190"/>
    </row>
    <row r="37" spans="1:11" ht="27" customHeight="1">
      <c r="A37" s="40" t="s">
        <v>219</v>
      </c>
    </row>
    <row r="38" spans="1:11" ht="27" customHeight="1">
      <c r="A38" s="190" t="s">
        <v>220</v>
      </c>
      <c r="B38" s="190"/>
      <c r="C38" s="190"/>
      <c r="D38" s="190"/>
      <c r="E38" s="190"/>
      <c r="F38" s="190"/>
      <c r="G38" s="190"/>
      <c r="H38" s="190"/>
      <c r="I38" s="190"/>
      <c r="J38" s="190"/>
      <c r="K38" s="190"/>
    </row>
    <row r="39" spans="1:11" ht="27" customHeight="1">
      <c r="A39" s="40" t="s">
        <v>221</v>
      </c>
    </row>
    <row r="40" spans="1:11" ht="27" customHeight="1">
      <c r="A40" s="40" t="s">
        <v>222</v>
      </c>
    </row>
    <row r="41" spans="1:11" ht="27" customHeight="1">
      <c r="A41" s="40" t="s">
        <v>52</v>
      </c>
    </row>
    <row r="42" spans="1:11" ht="27" customHeight="1">
      <c r="A42" s="40" t="s">
        <v>53</v>
      </c>
    </row>
    <row r="43" spans="1:11" ht="27" customHeight="1">
      <c r="A43" s="190" t="s">
        <v>223</v>
      </c>
      <c r="B43" s="190"/>
      <c r="C43" s="190"/>
      <c r="D43" s="190"/>
      <c r="E43" s="190"/>
      <c r="F43" s="190"/>
      <c r="G43" s="190"/>
      <c r="H43" s="190"/>
      <c r="I43" s="190"/>
      <c r="J43" s="190"/>
      <c r="K43" s="190"/>
    </row>
    <row r="44" spans="1:11" ht="27" customHeight="1">
      <c r="A44" s="190" t="s">
        <v>224</v>
      </c>
      <c r="B44" s="190"/>
      <c r="C44" s="190"/>
      <c r="D44" s="190"/>
      <c r="E44" s="190"/>
      <c r="F44" s="190"/>
      <c r="G44" s="190"/>
      <c r="H44" s="190"/>
      <c r="I44" s="190"/>
      <c r="J44" s="190"/>
      <c r="K44" s="190"/>
    </row>
    <row r="45" spans="1:11" ht="27" customHeight="1">
      <c r="A45" s="190" t="s">
        <v>225</v>
      </c>
      <c r="B45" s="190"/>
      <c r="C45" s="190"/>
      <c r="D45" s="190"/>
      <c r="E45" s="190"/>
      <c r="F45" s="190"/>
      <c r="G45" s="190"/>
      <c r="H45" s="190"/>
      <c r="I45" s="190"/>
      <c r="J45" s="190"/>
      <c r="K45" s="190"/>
    </row>
    <row r="46" spans="1:11" ht="19.5" customHeight="1">
      <c r="A46" s="35"/>
      <c r="B46" s="35"/>
      <c r="C46" s="35"/>
      <c r="D46" s="35"/>
      <c r="E46" s="35"/>
      <c r="F46" s="35"/>
      <c r="G46" s="35"/>
      <c r="H46" s="35"/>
      <c r="I46" s="35"/>
      <c r="J46" s="35"/>
      <c r="K46" s="35"/>
    </row>
    <row r="47" spans="1:11" ht="12" customHeight="1">
      <c r="A47" s="191" t="s">
        <v>54</v>
      </c>
      <c r="B47" s="180"/>
      <c r="C47" s="180"/>
      <c r="D47" s="180"/>
    </row>
    <row r="48" spans="1:11" ht="24.75" customHeight="1">
      <c r="A48" s="192" t="s">
        <v>55</v>
      </c>
      <c r="B48" s="192"/>
      <c r="C48" s="192"/>
      <c r="D48" s="192"/>
      <c r="E48" s="192"/>
      <c r="F48" s="192"/>
      <c r="G48" s="192"/>
      <c r="H48" s="192"/>
      <c r="I48" s="192"/>
      <c r="J48" s="192"/>
    </row>
    <row r="49" spans="1:5" ht="22.5" customHeight="1" thickBot="1">
      <c r="A49" s="193" t="s">
        <v>56</v>
      </c>
      <c r="B49" s="193"/>
      <c r="C49" s="193"/>
      <c r="D49" s="193"/>
      <c r="E49" s="193"/>
    </row>
    <row r="50" spans="1:5" ht="15.75" customHeight="1" thickBot="1">
      <c r="A50" s="41" t="s">
        <v>57</v>
      </c>
      <c r="B50" s="186" t="s">
        <v>50</v>
      </c>
      <c r="C50" s="186"/>
      <c r="D50" s="186"/>
      <c r="E50" s="186"/>
    </row>
    <row r="51" spans="1:5" ht="12" customHeight="1">
      <c r="A51" s="187" t="s">
        <v>12</v>
      </c>
      <c r="B51" s="188" t="s">
        <v>14</v>
      </c>
      <c r="C51" s="188"/>
      <c r="D51" s="188"/>
      <c r="E51" s="188"/>
    </row>
    <row r="52" spans="1:5">
      <c r="A52" s="182"/>
      <c r="B52" s="184" t="s">
        <v>58</v>
      </c>
      <c r="C52" s="184"/>
      <c r="D52" s="184"/>
      <c r="E52" s="184"/>
    </row>
    <row r="53" spans="1:5" ht="12.75" customHeight="1">
      <c r="A53" s="182"/>
      <c r="B53" s="184" t="s">
        <v>59</v>
      </c>
      <c r="C53" s="184"/>
      <c r="D53" s="184"/>
      <c r="E53" s="184"/>
    </row>
    <row r="54" spans="1:5">
      <c r="A54" s="182"/>
      <c r="B54" s="184" t="s">
        <v>17</v>
      </c>
      <c r="C54" s="184"/>
      <c r="D54" s="184"/>
      <c r="E54" s="184"/>
    </row>
    <row r="55" spans="1:5">
      <c r="A55" s="182"/>
      <c r="B55" s="184" t="s">
        <v>60</v>
      </c>
      <c r="C55" s="184"/>
      <c r="D55" s="184"/>
      <c r="E55" s="184"/>
    </row>
    <row r="56" spans="1:5">
      <c r="A56" s="182"/>
      <c r="B56" s="33" t="s">
        <v>61</v>
      </c>
    </row>
    <row r="57" spans="1:5">
      <c r="A57" s="182" t="s">
        <v>62</v>
      </c>
      <c r="B57" s="183" t="s">
        <v>63</v>
      </c>
      <c r="C57" s="183"/>
      <c r="D57" s="183"/>
      <c r="E57" s="183"/>
    </row>
    <row r="58" spans="1:5">
      <c r="A58" s="182"/>
      <c r="B58" s="184" t="s">
        <v>64</v>
      </c>
      <c r="C58" s="184"/>
      <c r="D58" s="184"/>
      <c r="E58" s="184"/>
    </row>
    <row r="59" spans="1:5">
      <c r="A59" s="182"/>
      <c r="B59" s="185" t="s">
        <v>65</v>
      </c>
      <c r="C59" s="185"/>
      <c r="D59" s="185"/>
      <c r="E59" s="185"/>
    </row>
    <row r="60" spans="1:5">
      <c r="A60" s="182" t="s">
        <v>66</v>
      </c>
      <c r="B60" s="183" t="s">
        <v>67</v>
      </c>
      <c r="C60" s="183"/>
      <c r="D60" s="183"/>
      <c r="E60" s="183"/>
    </row>
    <row r="61" spans="1:5">
      <c r="A61" s="182"/>
      <c r="B61" s="184" t="s">
        <v>68</v>
      </c>
      <c r="C61" s="184"/>
      <c r="D61" s="184"/>
      <c r="E61" s="184"/>
    </row>
    <row r="62" spans="1:5">
      <c r="A62" s="182"/>
      <c r="B62" s="185" t="s">
        <v>69</v>
      </c>
      <c r="C62" s="185"/>
      <c r="D62" s="185"/>
      <c r="E62" s="185"/>
    </row>
    <row r="63" spans="1:5" ht="13">
      <c r="A63" s="42"/>
      <c r="B63" s="2"/>
    </row>
    <row r="66" spans="1:1">
      <c r="A66" s="108" t="s">
        <v>70</v>
      </c>
    </row>
    <row r="67" spans="1:1">
      <c r="A67" s="108" t="s">
        <v>14</v>
      </c>
    </row>
    <row r="68" spans="1:1">
      <c r="A68" s="108" t="s">
        <v>71</v>
      </c>
    </row>
    <row r="69" spans="1:1">
      <c r="A69" s="108" t="s">
        <v>72</v>
      </c>
    </row>
    <row r="70" spans="1:1">
      <c r="A70" s="108"/>
    </row>
    <row r="71" spans="1:1">
      <c r="A71" s="108" t="s">
        <v>17</v>
      </c>
    </row>
    <row r="72" spans="1:1">
      <c r="A72" s="108" t="s">
        <v>73</v>
      </c>
    </row>
    <row r="73" spans="1:1">
      <c r="A73" s="108" t="s">
        <v>74</v>
      </c>
    </row>
    <row r="74" spans="1:1">
      <c r="A74" s="108"/>
    </row>
    <row r="75" spans="1:1">
      <c r="A75" s="108" t="s">
        <v>75</v>
      </c>
    </row>
    <row r="76" spans="1:1">
      <c r="A76" s="108" t="s">
        <v>76</v>
      </c>
    </row>
    <row r="77" spans="1:1">
      <c r="A77" s="108" t="s">
        <v>77</v>
      </c>
    </row>
    <row r="78" spans="1:1">
      <c r="A78" s="108"/>
    </row>
    <row r="80" spans="1:1">
      <c r="A80" s="32" t="s">
        <v>78</v>
      </c>
    </row>
    <row r="82" spans="1:20">
      <c r="A82" s="173">
        <v>2020</v>
      </c>
    </row>
    <row r="84" spans="1:20">
      <c r="A84" s="33" t="s">
        <v>226</v>
      </c>
    </row>
    <row r="85" spans="1:20" ht="12.5">
      <c r="J85" s="18"/>
      <c r="K85" s="18"/>
      <c r="L85" s="18"/>
      <c r="M85" s="18"/>
      <c r="N85" s="18"/>
      <c r="O85" s="18"/>
      <c r="P85" s="18"/>
      <c r="Q85" s="18"/>
      <c r="R85" s="18"/>
      <c r="S85" s="18"/>
      <c r="T85" s="18"/>
    </row>
    <row r="86" spans="1:20" ht="12.5">
      <c r="A86" s="174">
        <v>2021</v>
      </c>
      <c r="J86" s="18"/>
      <c r="K86" s="18"/>
      <c r="L86" s="18"/>
      <c r="M86" s="18"/>
      <c r="N86" s="18"/>
      <c r="O86" s="18"/>
      <c r="P86" s="18"/>
      <c r="Q86" s="18"/>
      <c r="R86" s="18"/>
      <c r="S86" s="18"/>
      <c r="T86" s="18"/>
    </row>
    <row r="87" spans="1:20" ht="12.5">
      <c r="A87" s="173"/>
      <c r="J87" s="18"/>
      <c r="K87" s="18"/>
      <c r="L87" s="18"/>
      <c r="M87" s="18"/>
      <c r="N87" s="18"/>
      <c r="O87" s="18"/>
      <c r="P87" s="18"/>
      <c r="Q87" s="18"/>
      <c r="R87" s="18"/>
      <c r="S87" s="18"/>
      <c r="T87" s="18"/>
    </row>
    <row r="88" spans="1:20" ht="12.5">
      <c r="A88" s="33" t="s">
        <v>79</v>
      </c>
      <c r="B88" s="18"/>
      <c r="C88" s="18"/>
    </row>
    <row r="90" spans="1:20">
      <c r="A90" s="173">
        <v>2023</v>
      </c>
    </row>
    <row r="92" spans="1:20">
      <c r="A92" s="33" t="s">
        <v>80</v>
      </c>
    </row>
  </sheetData>
  <mergeCells count="39">
    <mergeCell ref="B18:D18"/>
    <mergeCell ref="A2:D2"/>
    <mergeCell ref="A21:J21"/>
    <mergeCell ref="A45:K45"/>
    <mergeCell ref="A43:K43"/>
    <mergeCell ref="A44:K44"/>
    <mergeCell ref="A32:C32"/>
    <mergeCell ref="A15:C15"/>
    <mergeCell ref="A16:C16"/>
    <mergeCell ref="A17:J17"/>
    <mergeCell ref="A19:M19"/>
    <mergeCell ref="A34:K34"/>
    <mergeCell ref="A22:C22"/>
    <mergeCell ref="A23:C23"/>
    <mergeCell ref="A24:J24"/>
    <mergeCell ref="A26:B26"/>
    <mergeCell ref="A31:D31"/>
    <mergeCell ref="A38:K38"/>
    <mergeCell ref="A47:D47"/>
    <mergeCell ref="A48:J48"/>
    <mergeCell ref="A49:E49"/>
    <mergeCell ref="A35:K35"/>
    <mergeCell ref="A36:K36"/>
    <mergeCell ref="A30:J30"/>
    <mergeCell ref="A57:A59"/>
    <mergeCell ref="B57:E57"/>
    <mergeCell ref="B58:E58"/>
    <mergeCell ref="A60:A62"/>
    <mergeCell ref="B59:E59"/>
    <mergeCell ref="B60:E60"/>
    <mergeCell ref="B61:E61"/>
    <mergeCell ref="B62:E62"/>
    <mergeCell ref="B50:E50"/>
    <mergeCell ref="A51:A56"/>
    <mergeCell ref="B51:E51"/>
    <mergeCell ref="B52:E52"/>
    <mergeCell ref="B53:E53"/>
    <mergeCell ref="B54:E54"/>
    <mergeCell ref="B55:E55"/>
  </mergeCells>
  <hyperlinks>
    <hyperlink ref="E2" location="Contenu!A1" display="retour" xr:uid="{3B7C0943-F171-4F7A-9903-13A4AB60D1C2}"/>
    <hyperlink ref="B18:D18" r:id="rId1" display="https://www.swissuniversities.ch/fr/themes/enseignement-et-etudes/hautes-ecoles-suisses-accreditees" xr:uid="{127F2734-ABC6-4719-94BE-B1C147D730C0}"/>
  </hyperlinks>
  <pageMargins left="0.78740157480314965" right="0.78740157480314965" top="0.98425196850393704" bottom="0.98425196850393704" header="0.51181102362204722" footer="0.51181102362204722"/>
  <pageSetup paperSize="9" scale="40" orientation="landscape"/>
  <rowBreaks count="2" manualBreakCount="2">
    <brk id="39" max="16383" man="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9" tint="0.39997558519241921"/>
    <pageSetUpPr fitToPage="1"/>
  </sheetPr>
  <dimension ref="A1:L34"/>
  <sheetViews>
    <sheetView zoomScale="75" zoomScaleNormal="75" workbookViewId="0">
      <selection activeCell="N12" sqref="N12"/>
    </sheetView>
  </sheetViews>
  <sheetFormatPr baseColWidth="10" defaultColWidth="11.453125" defaultRowHeight="12.5"/>
  <cols>
    <col min="1" max="1" width="2.26953125" style="2" customWidth="1"/>
    <col min="2" max="2" width="50.7265625" style="2" customWidth="1"/>
    <col min="3" max="3" width="17.7265625" style="2" customWidth="1"/>
    <col min="4" max="5" width="17.26953125" style="2" customWidth="1"/>
    <col min="6" max="6" width="17.7265625" style="2" customWidth="1"/>
    <col min="7" max="7" width="15.7265625" style="2" customWidth="1"/>
    <col min="8" max="8" width="16.6328125" style="2" bestFit="1" customWidth="1"/>
    <col min="9" max="9" width="15.7265625" style="2" customWidth="1"/>
    <col min="10" max="10" width="18" style="2" customWidth="1"/>
    <col min="11" max="11" width="16.6328125" style="2" bestFit="1" customWidth="1"/>
    <col min="12" max="12" width="18.26953125" style="2" customWidth="1"/>
    <col min="13" max="13" width="11.453125" style="2" customWidth="1"/>
    <col min="14" max="16384" width="11.453125" style="2"/>
  </cols>
  <sheetData>
    <row r="1" spans="1:12" ht="13">
      <c r="A1" s="6" t="s">
        <v>229</v>
      </c>
      <c r="F1" s="3"/>
      <c r="H1" s="47" t="s">
        <v>0</v>
      </c>
      <c r="I1" s="47"/>
      <c r="J1" s="26"/>
      <c r="K1" s="26"/>
    </row>
    <row r="3" spans="1:12">
      <c r="B3" s="46" t="s">
        <v>1</v>
      </c>
      <c r="L3" s="123"/>
    </row>
    <row r="4" spans="1:12" ht="23.25" customHeight="1">
      <c r="A4" s="7"/>
      <c r="B4" s="8"/>
      <c r="C4" s="62" t="s">
        <v>2</v>
      </c>
      <c r="D4" s="62" t="s">
        <v>3</v>
      </c>
      <c r="E4" s="63" t="s">
        <v>4</v>
      </c>
      <c r="F4" s="62" t="s">
        <v>5</v>
      </c>
      <c r="G4" s="63" t="s">
        <v>6</v>
      </c>
      <c r="H4" s="63" t="s">
        <v>7</v>
      </c>
      <c r="I4" s="63" t="s">
        <v>8</v>
      </c>
      <c r="J4" s="63" t="s">
        <v>9</v>
      </c>
      <c r="K4" s="63" t="s">
        <v>10</v>
      </c>
      <c r="L4" s="124" t="s">
        <v>11</v>
      </c>
    </row>
    <row r="5" spans="1:12">
      <c r="C5" s="56"/>
      <c r="D5" s="56"/>
      <c r="E5" s="56"/>
      <c r="F5" s="56"/>
      <c r="G5" s="56"/>
      <c r="H5" s="56"/>
      <c r="I5" s="56"/>
      <c r="J5" s="56"/>
      <c r="K5" s="56"/>
      <c r="L5" s="123"/>
    </row>
    <row r="6" spans="1:12" ht="13">
      <c r="A6" s="6" t="s">
        <v>12</v>
      </c>
      <c r="C6" s="56"/>
      <c r="D6" s="56"/>
      <c r="E6" s="56"/>
      <c r="F6" s="56"/>
      <c r="G6" s="56"/>
      <c r="H6" s="56"/>
      <c r="I6" s="56"/>
      <c r="J6" s="56"/>
      <c r="K6" s="56"/>
      <c r="L6" s="123"/>
    </row>
    <row r="7" spans="1:12" s="9" customFormat="1" ht="18" customHeight="1">
      <c r="B7" s="10" t="s">
        <v>13</v>
      </c>
      <c r="C7" s="64">
        <v>100269.84963999999</v>
      </c>
      <c r="D7" s="64">
        <v>222151.70491</v>
      </c>
      <c r="E7" s="64">
        <v>113752.58154000003</v>
      </c>
      <c r="F7" s="64">
        <v>86339.025919999985</v>
      </c>
      <c r="G7" s="64">
        <v>69777.143329999992</v>
      </c>
      <c r="H7" s="64">
        <v>58617.683069999992</v>
      </c>
      <c r="I7" s="64">
        <v>15310.356000000002</v>
      </c>
      <c r="J7" s="64">
        <v>155039.44231000001</v>
      </c>
      <c r="K7" s="64">
        <v>27259.66576</v>
      </c>
      <c r="L7" s="152">
        <v>848517.45247999998</v>
      </c>
    </row>
    <row r="8" spans="1:12" ht="15.75" customHeight="1">
      <c r="B8" s="18" t="s">
        <v>14</v>
      </c>
      <c r="C8" s="65">
        <v>63571.956999999988</v>
      </c>
      <c r="D8" s="65">
        <v>170568.46653000001</v>
      </c>
      <c r="E8" s="65">
        <v>80596.502020000029</v>
      </c>
      <c r="F8" s="65">
        <v>66577.619009999995</v>
      </c>
      <c r="G8" s="65">
        <v>41830.937329999993</v>
      </c>
      <c r="H8" s="65">
        <v>31576.570999999989</v>
      </c>
      <c r="I8" s="65">
        <v>13301.771000000001</v>
      </c>
      <c r="J8" s="65">
        <v>99299.636000000013</v>
      </c>
      <c r="K8" s="65">
        <v>24969.777999999998</v>
      </c>
      <c r="L8" s="152">
        <v>592293.23789000011</v>
      </c>
    </row>
    <row r="9" spans="1:12" ht="15.75" customHeight="1">
      <c r="B9" s="18" t="s">
        <v>15</v>
      </c>
      <c r="C9" s="65">
        <v>10383.08424</v>
      </c>
      <c r="D9" s="65">
        <v>18994.610520000009</v>
      </c>
      <c r="E9" s="65">
        <v>14227.82206</v>
      </c>
      <c r="F9" s="65">
        <v>10387.545889999999</v>
      </c>
      <c r="G9" s="65">
        <v>8209.8150000000005</v>
      </c>
      <c r="H9" s="65">
        <v>19091.18592</v>
      </c>
      <c r="I9" s="65">
        <v>1748.8789999999999</v>
      </c>
      <c r="J9" s="65">
        <v>26214.247859999999</v>
      </c>
      <c r="K9" s="65">
        <v>97.075860000000006</v>
      </c>
      <c r="L9" s="152">
        <v>109354.26635000002</v>
      </c>
    </row>
    <row r="10" spans="1:12" ht="15.75" customHeight="1">
      <c r="B10" s="18" t="s">
        <v>16</v>
      </c>
      <c r="C10" s="65">
        <v>11225.50135</v>
      </c>
      <c r="D10" s="65">
        <v>16732.00937</v>
      </c>
      <c r="E10" s="65">
        <v>8612.821579999998</v>
      </c>
      <c r="F10" s="65">
        <v>3651.28971</v>
      </c>
      <c r="G10" s="65">
        <v>5549.0159999999996</v>
      </c>
      <c r="H10" s="65">
        <v>1609.14985</v>
      </c>
      <c r="I10" s="65">
        <v>122.035</v>
      </c>
      <c r="J10" s="65">
        <v>11385.588170000001</v>
      </c>
      <c r="K10" s="65">
        <v>1895.81015</v>
      </c>
      <c r="L10" s="152">
        <v>60783.22118</v>
      </c>
    </row>
    <row r="11" spans="1:12" ht="15.75" customHeight="1">
      <c r="B11" s="18" t="s">
        <v>17</v>
      </c>
      <c r="C11" s="65">
        <v>554.62166999999999</v>
      </c>
      <c r="D11" s="65">
        <v>1882.91156</v>
      </c>
      <c r="E11" s="65">
        <v>319.363</v>
      </c>
      <c r="F11" s="65">
        <v>600.19446000000005</v>
      </c>
      <c r="G11" s="65">
        <v>318.36099999999999</v>
      </c>
      <c r="H11" s="65">
        <v>682.42190000000005</v>
      </c>
      <c r="I11" s="65">
        <v>0</v>
      </c>
      <c r="J11" s="65">
        <v>579.73135000000002</v>
      </c>
      <c r="K11" s="65">
        <v>0</v>
      </c>
      <c r="L11" s="152">
        <v>4937.6049400000002</v>
      </c>
    </row>
    <row r="12" spans="1:12" ht="15.75" customHeight="1">
      <c r="B12" s="2" t="s">
        <v>18</v>
      </c>
      <c r="C12" s="65">
        <v>14710.46315</v>
      </c>
      <c r="D12" s="65">
        <v>7463.8305200000004</v>
      </c>
      <c r="E12" s="65">
        <v>8487.9872599999962</v>
      </c>
      <c r="F12" s="65">
        <v>3753.6747500000001</v>
      </c>
      <c r="G12" s="65">
        <v>3019.3</v>
      </c>
      <c r="H12" s="65">
        <v>3368.5108</v>
      </c>
      <c r="I12" s="65">
        <v>137.67099999999999</v>
      </c>
      <c r="J12" s="65">
        <v>9565.3584100000007</v>
      </c>
      <c r="K12" s="65">
        <v>297.00175000000002</v>
      </c>
      <c r="L12" s="152">
        <v>50803.797639999997</v>
      </c>
    </row>
    <row r="13" spans="1:12" ht="15.75" customHeight="1">
      <c r="B13" s="2" t="s">
        <v>19</v>
      </c>
      <c r="C13" s="65">
        <v>-175.77777</v>
      </c>
      <c r="D13" s="65">
        <v>6509.8764100000008</v>
      </c>
      <c r="E13" s="65">
        <v>1508.0856200000001</v>
      </c>
      <c r="F13" s="65">
        <v>1368.7021</v>
      </c>
      <c r="G13" s="65">
        <v>10849.714</v>
      </c>
      <c r="H13" s="65">
        <v>2289.8436000000002</v>
      </c>
      <c r="I13" s="65">
        <v>0</v>
      </c>
      <c r="J13" s="65">
        <v>7994.8805199999997</v>
      </c>
      <c r="K13" s="65">
        <v>0</v>
      </c>
      <c r="L13" s="152">
        <v>30345.324479999999</v>
      </c>
    </row>
    <row r="14" spans="1:12" ht="13">
      <c r="A14" s="6"/>
      <c r="C14" s="58"/>
      <c r="D14" s="58"/>
      <c r="E14" s="58"/>
      <c r="F14" s="58"/>
      <c r="G14" s="58"/>
      <c r="H14" s="58"/>
      <c r="I14" s="58"/>
      <c r="J14" s="58"/>
      <c r="K14" s="58"/>
      <c r="L14" s="125"/>
    </row>
    <row r="15" spans="1:12" ht="13">
      <c r="A15" s="6" t="s">
        <v>20</v>
      </c>
      <c r="C15" s="66"/>
      <c r="D15" s="66"/>
      <c r="E15" s="66"/>
      <c r="F15" s="66"/>
      <c r="G15" s="66"/>
      <c r="H15" s="66"/>
      <c r="I15" s="66"/>
      <c r="J15" s="66"/>
      <c r="K15" s="66"/>
      <c r="L15" s="125"/>
    </row>
    <row r="16" spans="1:12" s="9" customFormat="1" ht="18" customHeight="1">
      <c r="B16" s="10" t="s">
        <v>13</v>
      </c>
      <c r="C16" s="64">
        <v>173129.84496999998</v>
      </c>
      <c r="D16" s="64">
        <v>493903.83906999987</v>
      </c>
      <c r="E16" s="64">
        <v>177828.81125999996</v>
      </c>
      <c r="F16" s="64">
        <v>140478.01714000001</v>
      </c>
      <c r="G16" s="64">
        <v>68192.761480000001</v>
      </c>
      <c r="H16" s="64">
        <v>75804.064809999996</v>
      </c>
      <c r="I16" s="64">
        <v>36888.423000000003</v>
      </c>
      <c r="J16" s="64">
        <v>271772.49066999997</v>
      </c>
      <c r="K16" s="64">
        <v>94120.555240000016</v>
      </c>
      <c r="L16" s="152">
        <v>1532118.8076399998</v>
      </c>
    </row>
    <row r="17" spans="1:12" ht="25.5" customHeight="1">
      <c r="B17" s="13" t="s">
        <v>21</v>
      </c>
      <c r="C17" s="117">
        <v>49021.155279999992</v>
      </c>
      <c r="D17" s="117">
        <v>235412.22167999999</v>
      </c>
      <c r="E17" s="117">
        <v>80635.642879999999</v>
      </c>
      <c r="F17" s="117">
        <v>45080.347789999993</v>
      </c>
      <c r="G17" s="117">
        <v>24970.78098</v>
      </c>
      <c r="H17" s="117">
        <v>31838.260289999991</v>
      </c>
      <c r="I17" s="117">
        <v>5430.4380000000001</v>
      </c>
      <c r="J17" s="117">
        <v>96569.856</v>
      </c>
      <c r="K17" s="117">
        <v>30968.23501</v>
      </c>
      <c r="L17" s="152">
        <v>599926.93790999986</v>
      </c>
    </row>
    <row r="18" spans="1:12" ht="25.5" customHeight="1">
      <c r="B18" s="13" t="s">
        <v>22</v>
      </c>
      <c r="C18" s="117">
        <v>50711.093359999999</v>
      </c>
      <c r="D18" s="117">
        <v>9895.5080100000014</v>
      </c>
      <c r="E18" s="117">
        <v>43058.238879999997</v>
      </c>
      <c r="F18" s="117">
        <v>66614.159509999998</v>
      </c>
      <c r="G18" s="117">
        <v>21190.41</v>
      </c>
      <c r="H18" s="117">
        <v>21045.06277</v>
      </c>
      <c r="I18" s="117">
        <v>19137.036</v>
      </c>
      <c r="J18" s="117">
        <v>87998.770650000006</v>
      </c>
      <c r="K18" s="117">
        <v>19570.264139999999</v>
      </c>
      <c r="L18" s="152">
        <v>339220.54332</v>
      </c>
    </row>
    <row r="19" spans="1:12" ht="25.5" customHeight="1">
      <c r="B19" s="87" t="s">
        <v>23</v>
      </c>
      <c r="C19" s="117">
        <v>73397.59633</v>
      </c>
      <c r="D19" s="117">
        <v>248596.10937999989</v>
      </c>
      <c r="E19" s="117">
        <v>54134.929499999977</v>
      </c>
      <c r="F19" s="117">
        <v>28783.50984000001</v>
      </c>
      <c r="G19" s="117">
        <v>22031.570500000002</v>
      </c>
      <c r="H19" s="117">
        <v>22920.741750000001</v>
      </c>
      <c r="I19" s="117">
        <v>12320.949000000001</v>
      </c>
      <c r="J19" s="117">
        <v>87203.864019999994</v>
      </c>
      <c r="K19" s="117">
        <v>43582.056090000013</v>
      </c>
      <c r="L19" s="152">
        <v>592971.32640999986</v>
      </c>
    </row>
    <row r="20" spans="1:12" ht="13">
      <c r="A20" s="6"/>
      <c r="C20" s="58"/>
      <c r="D20" s="58"/>
      <c r="E20" s="58"/>
      <c r="F20" s="58"/>
      <c r="G20" s="58"/>
      <c r="H20" s="58"/>
      <c r="I20" s="58"/>
      <c r="J20" s="58"/>
      <c r="K20" s="58"/>
      <c r="L20" s="125"/>
    </row>
    <row r="21" spans="1:12" ht="13">
      <c r="A21" s="6" t="s">
        <v>24</v>
      </c>
      <c r="C21" s="66"/>
      <c r="D21" s="66"/>
      <c r="E21" s="66"/>
      <c r="F21" s="66"/>
      <c r="G21" s="66"/>
      <c r="H21" s="66"/>
      <c r="I21" s="66"/>
      <c r="J21" s="66"/>
      <c r="K21" s="66"/>
      <c r="L21" s="125"/>
    </row>
    <row r="22" spans="1:12" s="9" customFormat="1" ht="18" customHeight="1">
      <c r="B22" s="10" t="s">
        <v>13</v>
      </c>
      <c r="C22" s="64">
        <v>64051.287979999994</v>
      </c>
      <c r="D22" s="64">
        <v>163989.88138000004</v>
      </c>
      <c r="E22" s="64">
        <v>80092.054069999998</v>
      </c>
      <c r="F22" s="64">
        <v>84846.123630000016</v>
      </c>
      <c r="G22" s="64">
        <v>42148.155999999995</v>
      </c>
      <c r="H22" s="64">
        <v>50960.783390000004</v>
      </c>
      <c r="I22" s="64">
        <v>14366.720000000001</v>
      </c>
      <c r="J22" s="64">
        <v>121143.73238999999</v>
      </c>
      <c r="K22" s="64">
        <v>12168.25167</v>
      </c>
      <c r="L22" s="152">
        <v>633766.99051000015</v>
      </c>
    </row>
    <row r="23" spans="1:12" ht="15.75" customHeight="1">
      <c r="B23" s="2" t="s">
        <v>25</v>
      </c>
      <c r="C23" s="65">
        <v>36963.922799999993</v>
      </c>
      <c r="D23" s="65">
        <v>85972.430009999953</v>
      </c>
      <c r="E23" s="65">
        <v>48390.905169999991</v>
      </c>
      <c r="F23" s="65">
        <v>47219.714620000013</v>
      </c>
      <c r="G23" s="65">
        <v>27735.044000000009</v>
      </c>
      <c r="H23" s="65">
        <v>18869.060949999999</v>
      </c>
      <c r="I23" s="65">
        <v>9223.7240000000002</v>
      </c>
      <c r="J23" s="65">
        <v>75641.658150000017</v>
      </c>
      <c r="K23" s="65">
        <v>7702.6404199999997</v>
      </c>
      <c r="L23" s="152">
        <v>357719.10012000002</v>
      </c>
    </row>
    <row r="24" spans="1:12" ht="15.75" customHeight="1">
      <c r="B24" s="2" t="s">
        <v>26</v>
      </c>
      <c r="C24" s="65">
        <v>25300.26916</v>
      </c>
      <c r="D24" s="65">
        <v>70025.723110000094</v>
      </c>
      <c r="E24" s="65">
        <v>25305.409100000012</v>
      </c>
      <c r="F24" s="65">
        <v>28900.370360000001</v>
      </c>
      <c r="G24" s="65">
        <v>13270.973999999989</v>
      </c>
      <c r="H24" s="65">
        <v>30348.965840000001</v>
      </c>
      <c r="I24" s="65">
        <v>5009.1909999999998</v>
      </c>
      <c r="J24" s="65">
        <v>43188.289699999987</v>
      </c>
      <c r="K24" s="65">
        <v>1941.76702</v>
      </c>
      <c r="L24" s="152">
        <v>243290.95929000006</v>
      </c>
    </row>
    <row r="25" spans="1:12" ht="15.75" customHeight="1">
      <c r="B25" s="2" t="s">
        <v>27</v>
      </c>
      <c r="C25" s="65">
        <v>1787.09602</v>
      </c>
      <c r="D25" s="65">
        <v>7991.7282600000008</v>
      </c>
      <c r="E25" s="65">
        <v>6395.7398000000003</v>
      </c>
      <c r="F25" s="65">
        <v>8726.0386500000004</v>
      </c>
      <c r="G25" s="65">
        <v>1142.1379999999999</v>
      </c>
      <c r="H25" s="65">
        <v>1742.7565999999999</v>
      </c>
      <c r="I25" s="65">
        <v>133.80500000000001</v>
      </c>
      <c r="J25" s="65">
        <v>2313.7845399999978</v>
      </c>
      <c r="K25" s="65">
        <v>2523.8442300000002</v>
      </c>
      <c r="L25" s="152">
        <v>32756.931099999994</v>
      </c>
    </row>
    <row r="26" spans="1:12" ht="13">
      <c r="A26" s="6"/>
      <c r="C26" s="59"/>
      <c r="D26" s="59"/>
      <c r="E26" s="59"/>
      <c r="F26" s="59"/>
      <c r="G26" s="59"/>
      <c r="H26" s="59"/>
      <c r="I26" s="59"/>
      <c r="J26" s="59"/>
      <c r="K26" s="59"/>
      <c r="L26" s="125"/>
    </row>
    <row r="27" spans="1:12" ht="15.75" customHeight="1">
      <c r="A27" s="6" t="s">
        <v>28</v>
      </c>
      <c r="B27" s="11"/>
      <c r="C27" s="151">
        <v>337450.98258999991</v>
      </c>
      <c r="D27" s="151">
        <v>880045.42535999988</v>
      </c>
      <c r="E27" s="151">
        <v>371673.44686999999</v>
      </c>
      <c r="F27" s="151">
        <v>311663.16668999998</v>
      </c>
      <c r="G27" s="151">
        <v>180118.06080999997</v>
      </c>
      <c r="H27" s="151">
        <v>185382.53126999998</v>
      </c>
      <c r="I27" s="151">
        <v>66565.499000000011</v>
      </c>
      <c r="J27" s="151">
        <v>547955.66536999994</v>
      </c>
      <c r="K27" s="151">
        <v>133548.47267000002</v>
      </c>
      <c r="L27" s="152">
        <v>3014403.2506299997</v>
      </c>
    </row>
    <row r="28" spans="1:12" ht="13">
      <c r="A28" s="6"/>
      <c r="B28" s="11"/>
      <c r="C28" s="11"/>
      <c r="D28" s="11"/>
      <c r="E28" s="11"/>
      <c r="F28" s="11"/>
      <c r="G28" s="11"/>
      <c r="H28" s="11"/>
      <c r="I28" s="11"/>
      <c r="J28" s="11"/>
      <c r="K28" s="11"/>
      <c r="L28" s="125"/>
    </row>
    <row r="29" spans="1:12">
      <c r="A29" s="4" t="s">
        <v>29</v>
      </c>
    </row>
    <row r="32" spans="1:12">
      <c r="A32" s="4" t="s">
        <v>30</v>
      </c>
    </row>
    <row r="33" spans="1:1">
      <c r="A33" s="4" t="s">
        <v>31</v>
      </c>
    </row>
    <row r="34" spans="1:1">
      <c r="A34" s="4" t="s">
        <v>230</v>
      </c>
    </row>
  </sheetData>
  <hyperlinks>
    <hyperlink ref="H1" location="Contenu!A1" display="retour" xr:uid="{00000000-0004-0000-0500-000000000000}"/>
  </hyperlinks>
  <pageMargins left="0.78740157480314965" right="0.78740157480314965" top="0.98425196850393704" bottom="0.98425196850393704" header="0.51181102362204722" footer="0.51181102362204722"/>
  <pageSetup paperSize="9" scale="73"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9" tint="0.39997558519241921"/>
    <pageSetUpPr fitToPage="1"/>
  </sheetPr>
  <dimension ref="A1:M34"/>
  <sheetViews>
    <sheetView zoomScale="73" zoomScaleNormal="73" workbookViewId="0">
      <selection activeCell="N12" sqref="N12"/>
    </sheetView>
  </sheetViews>
  <sheetFormatPr baseColWidth="10" defaultColWidth="11.453125" defaultRowHeight="12.5"/>
  <cols>
    <col min="1" max="1" width="2.26953125" style="2" customWidth="1"/>
    <col min="2" max="2" width="50.7265625" style="2" customWidth="1"/>
    <col min="3" max="10" width="15.7265625" style="2" customWidth="1"/>
    <col min="11" max="11" width="16.7265625" style="2" customWidth="1"/>
    <col min="12" max="12" width="15.7265625" style="2" customWidth="1"/>
    <col min="13" max="13" width="11.453125" style="2" customWidth="1"/>
    <col min="14" max="16384" width="11.453125" style="2"/>
  </cols>
  <sheetData>
    <row r="1" spans="1:12" ht="13">
      <c r="A1" s="6" t="s">
        <v>231</v>
      </c>
      <c r="F1" s="3"/>
      <c r="H1" s="26" t="s">
        <v>0</v>
      </c>
      <c r="I1" s="26"/>
      <c r="J1" s="26"/>
      <c r="K1" s="26"/>
    </row>
    <row r="3" spans="1:12">
      <c r="B3" s="46" t="s">
        <v>81</v>
      </c>
      <c r="L3" s="123"/>
    </row>
    <row r="4" spans="1:12" ht="13">
      <c r="A4" s="7"/>
      <c r="B4" s="8"/>
      <c r="C4" s="62" t="s">
        <v>2</v>
      </c>
      <c r="D4" s="62" t="s">
        <v>3</v>
      </c>
      <c r="E4" s="63" t="s">
        <v>4</v>
      </c>
      <c r="F4" s="62" t="s">
        <v>5</v>
      </c>
      <c r="G4" s="62" t="s">
        <v>6</v>
      </c>
      <c r="H4" s="63" t="s">
        <v>7</v>
      </c>
      <c r="I4" s="63" t="s">
        <v>8</v>
      </c>
      <c r="J4" s="62" t="s">
        <v>9</v>
      </c>
      <c r="K4" s="62" t="s">
        <v>10</v>
      </c>
      <c r="L4" s="124" t="s">
        <v>11</v>
      </c>
    </row>
    <row r="5" spans="1:12" ht="13">
      <c r="C5" s="56"/>
      <c r="D5" s="56"/>
      <c r="E5" s="56"/>
      <c r="F5" s="56"/>
      <c r="G5" s="56"/>
      <c r="H5" s="56"/>
      <c r="I5" s="56"/>
      <c r="J5" s="56"/>
      <c r="K5" s="56"/>
      <c r="L5" s="126"/>
    </row>
    <row r="6" spans="1:12" ht="13">
      <c r="A6" s="6" t="s">
        <v>12</v>
      </c>
      <c r="C6" s="56"/>
      <c r="D6" s="56"/>
      <c r="E6" s="56"/>
      <c r="F6" s="56"/>
      <c r="G6" s="56"/>
      <c r="H6" s="56"/>
      <c r="I6" s="56"/>
      <c r="J6" s="56"/>
      <c r="K6" s="56"/>
      <c r="L6" s="126"/>
    </row>
    <row r="7" spans="1:12" s="9" customFormat="1" ht="18" customHeight="1">
      <c r="B7" s="10" t="s">
        <v>13</v>
      </c>
      <c r="C7" s="118">
        <v>29.713900629481053</v>
      </c>
      <c r="D7" s="118">
        <v>25.243208874033353</v>
      </c>
      <c r="E7" s="118">
        <v>30.605517423413673</v>
      </c>
      <c r="F7" s="118">
        <v>27.263511669480302</v>
      </c>
      <c r="G7" s="118">
        <v>38.739670533986811</v>
      </c>
      <c r="H7" s="118">
        <v>31.61985256562626</v>
      </c>
      <c r="I7" s="118">
        <v>23.000437508926357</v>
      </c>
      <c r="J7" s="118">
        <v>28.294158105895601</v>
      </c>
      <c r="K7" s="118">
        <v>20.411813939167228</v>
      </c>
      <c r="L7" s="152">
        <v>28.148770483931205</v>
      </c>
    </row>
    <row r="8" spans="1:12" ht="13">
      <c r="B8" s="18" t="s">
        <v>14</v>
      </c>
      <c r="C8" s="65">
        <v>18.838871504262112</v>
      </c>
      <c r="D8" s="65">
        <v>19.381779805312394</v>
      </c>
      <c r="E8" s="65">
        <v>21.684761905574121</v>
      </c>
      <c r="F8" s="65">
        <v>21.362042783907899</v>
      </c>
      <c r="G8" s="65">
        <v>23.224177043592501</v>
      </c>
      <c r="H8" s="65">
        <v>17.033196592838816</v>
      </c>
      <c r="I8" s="65">
        <v>19.982980973371802</v>
      </c>
      <c r="J8" s="65">
        <v>18.121837636800272</v>
      </c>
      <c r="K8" s="65">
        <v>18.697164782783133</v>
      </c>
      <c r="L8" s="125">
        <v>19.648772531220331</v>
      </c>
    </row>
    <row r="9" spans="1:12" ht="13">
      <c r="B9" s="18" t="s">
        <v>15</v>
      </c>
      <c r="C9" s="65">
        <v>3.0769162858284993</v>
      </c>
      <c r="D9" s="65">
        <v>2.1583670538631448</v>
      </c>
      <c r="E9" s="65">
        <v>3.8280437248928516</v>
      </c>
      <c r="F9" s="65">
        <v>3.3329398530857235</v>
      </c>
      <c r="G9" s="65">
        <v>4.5580187589628993</v>
      </c>
      <c r="H9" s="65">
        <v>10.298265855586299</v>
      </c>
      <c r="I9" s="65">
        <v>2.6273054754686052</v>
      </c>
      <c r="J9" s="65">
        <v>4.7840089110674988</v>
      </c>
      <c r="K9" s="65">
        <v>7.2689607046181423E-2</v>
      </c>
      <c r="L9" s="125">
        <v>3.627725199909646</v>
      </c>
    </row>
    <row r="10" spans="1:12" ht="13">
      <c r="B10" s="18" t="s">
        <v>16</v>
      </c>
      <c r="C10" s="65">
        <v>3.3265576125581737</v>
      </c>
      <c r="D10" s="65">
        <v>1.9012665582751529</v>
      </c>
      <c r="E10" s="65">
        <v>2.3173088237892063</v>
      </c>
      <c r="F10" s="65">
        <v>1.1715499617033043</v>
      </c>
      <c r="G10" s="65">
        <v>3.080766012606285</v>
      </c>
      <c r="H10" s="65">
        <v>0.8680159014855382</v>
      </c>
      <c r="I10" s="65">
        <v>0.18333070709798177</v>
      </c>
      <c r="J10" s="65">
        <v>2.0778301767008891</v>
      </c>
      <c r="K10" s="65">
        <v>1.4195670771050832</v>
      </c>
      <c r="L10" s="125">
        <v>2.0164263413429016</v>
      </c>
    </row>
    <row r="11" spans="1:12" ht="13">
      <c r="B11" s="18" t="s">
        <v>17</v>
      </c>
      <c r="C11" s="65">
        <v>0.16435621723284791</v>
      </c>
      <c r="D11" s="65">
        <v>0.21395617836769709</v>
      </c>
      <c r="E11" s="65">
        <v>8.5925697057315856E-2</v>
      </c>
      <c r="F11" s="65">
        <v>0.19257792519222897</v>
      </c>
      <c r="G11" s="65">
        <v>0.17675129221817876</v>
      </c>
      <c r="H11" s="65">
        <v>0.36811553673635417</v>
      </c>
      <c r="I11" s="65">
        <v>0</v>
      </c>
      <c r="J11" s="65">
        <v>0.10579895174704398</v>
      </c>
      <c r="K11" s="65">
        <v>0</v>
      </c>
      <c r="L11" s="125">
        <v>0.16380041187150585</v>
      </c>
    </row>
    <row r="12" spans="1:12" ht="13">
      <c r="B12" s="2" t="s">
        <v>18</v>
      </c>
      <c r="C12" s="65">
        <v>4.359288877185783</v>
      </c>
      <c r="D12" s="65">
        <v>0.84811877943082015</v>
      </c>
      <c r="E12" s="65">
        <v>2.2837217270914794</v>
      </c>
      <c r="F12" s="65">
        <v>1.2044011455911452</v>
      </c>
      <c r="G12" s="65">
        <v>1.6762894217393063</v>
      </c>
      <c r="H12" s="65">
        <v>1.8170594483327771</v>
      </c>
      <c r="I12" s="65">
        <v>0.20682035298796447</v>
      </c>
      <c r="J12" s="65">
        <v>1.7456445866913552</v>
      </c>
      <c r="K12" s="65">
        <v>0.22239247223283126</v>
      </c>
      <c r="L12" s="125">
        <v>1.685368327193191</v>
      </c>
    </row>
    <row r="13" spans="1:12" ht="13">
      <c r="B13" s="2" t="s">
        <v>19</v>
      </c>
      <c r="C13" s="65">
        <v>-5.2089867586359501E-2</v>
      </c>
      <c r="D13" s="65">
        <v>0.73972049878414037</v>
      </c>
      <c r="E13" s="65">
        <v>0.40575554500870287</v>
      </c>
      <c r="F13" s="65">
        <v>0</v>
      </c>
      <c r="G13" s="65">
        <v>6.0236680048676359</v>
      </c>
      <c r="H13" s="65">
        <v>1.2351992306464747</v>
      </c>
      <c r="I13" s="65">
        <v>0</v>
      </c>
      <c r="J13" s="65">
        <v>1.4590378428885411</v>
      </c>
      <c r="K13" s="65">
        <v>0</v>
      </c>
      <c r="L13" s="125">
        <v>1.0066776723936299</v>
      </c>
    </row>
    <row r="14" spans="1:12" ht="13">
      <c r="A14" s="6"/>
      <c r="C14" s="58"/>
      <c r="D14" s="58"/>
      <c r="E14" s="58"/>
      <c r="F14" s="58"/>
      <c r="G14" s="58"/>
      <c r="H14" s="58"/>
      <c r="I14" s="58"/>
      <c r="J14" s="58"/>
      <c r="K14" s="58"/>
      <c r="L14" s="125"/>
    </row>
    <row r="15" spans="1:12" ht="13">
      <c r="A15" s="6" t="s">
        <v>20</v>
      </c>
      <c r="C15" s="66"/>
      <c r="D15" s="66"/>
      <c r="E15" s="66"/>
      <c r="F15" s="66"/>
      <c r="G15" s="66"/>
      <c r="H15" s="66"/>
      <c r="I15" s="66"/>
      <c r="J15" s="66"/>
      <c r="K15" s="66"/>
      <c r="L15" s="125"/>
    </row>
    <row r="16" spans="1:12" s="9" customFormat="1" ht="18" customHeight="1">
      <c r="B16" s="10" t="s">
        <v>13</v>
      </c>
      <c r="C16" s="64">
        <v>51.305183242080318</v>
      </c>
      <c r="D16" s="64">
        <v>56.122539227785744</v>
      </c>
      <c r="E16" s="64">
        <v>47.845444100880059</v>
      </c>
      <c r="F16" s="64">
        <v>45.073666751171906</v>
      </c>
      <c r="G16" s="64">
        <v>37.860035342004977</v>
      </c>
      <c r="H16" s="64">
        <v>40.890619138000297</v>
      </c>
      <c r="I16" s="64">
        <v>55.416730219358826</v>
      </c>
      <c r="J16" s="64">
        <v>49.597532765080395</v>
      </c>
      <c r="K16" s="64">
        <v>70.476699102784281</v>
      </c>
      <c r="L16" s="152">
        <v>50.826604148592011</v>
      </c>
    </row>
    <row r="17" spans="1:13" ht="25.5" customHeight="1">
      <c r="B17" s="13" t="s">
        <v>21</v>
      </c>
      <c r="C17" s="117">
        <v>14.526896589173747</v>
      </c>
      <c r="D17" s="117">
        <v>26.750007999155269</v>
      </c>
      <c r="E17" s="117">
        <v>21.695292886554761</v>
      </c>
      <c r="F17" s="117">
        <v>14.464445147231586</v>
      </c>
      <c r="G17" s="117">
        <v>13.863563080628975</v>
      </c>
      <c r="H17" s="117">
        <v>17.174358377720729</v>
      </c>
      <c r="I17" s="117">
        <v>8.1580369434322115</v>
      </c>
      <c r="J17" s="117">
        <v>17.623662296618917</v>
      </c>
      <c r="K17" s="117">
        <v>23.18876014892578</v>
      </c>
      <c r="L17" s="125">
        <v>19.902013368139027</v>
      </c>
    </row>
    <row r="18" spans="1:13" ht="25.5" customHeight="1">
      <c r="B18" s="13" t="s">
        <v>22</v>
      </c>
      <c r="C18" s="117">
        <v>15.027691717114822</v>
      </c>
      <c r="D18" s="117">
        <v>1.1244315037433494</v>
      </c>
      <c r="E18" s="117">
        <v>11.584965039232532</v>
      </c>
      <c r="F18" s="117">
        <v>21.37376714016985</v>
      </c>
      <c r="G18" s="117">
        <v>11.764733589016926</v>
      </c>
      <c r="H18" s="117">
        <v>11.352236171243646</v>
      </c>
      <c r="I18" s="117">
        <v>28.749181313881529</v>
      </c>
      <c r="J18" s="117">
        <v>16.059469079597889</v>
      </c>
      <c r="K18" s="117">
        <v>14.654053130475234</v>
      </c>
      <c r="L18" s="125">
        <v>11.25332329870279</v>
      </c>
    </row>
    <row r="19" spans="1:13" ht="25.5" customHeight="1">
      <c r="B19" s="87" t="s">
        <v>23</v>
      </c>
      <c r="C19" s="117">
        <v>21.750594935791746</v>
      </c>
      <c r="D19" s="117">
        <v>28.248099724887126</v>
      </c>
      <c r="E19" s="117">
        <v>14.565186175092762</v>
      </c>
      <c r="F19" s="117">
        <v>9.2354544637704716</v>
      </c>
      <c r="G19" s="117">
        <v>12.231738672359075</v>
      </c>
      <c r="H19" s="117">
        <v>12.364024589035919</v>
      </c>
      <c r="I19" s="117">
        <v>18.509511962045082</v>
      </c>
      <c r="J19" s="117">
        <v>15.914401388863588</v>
      </c>
      <c r="K19" s="117">
        <v>32.633885823383267</v>
      </c>
      <c r="L19" s="125">
        <v>19.671267481750192</v>
      </c>
    </row>
    <row r="20" spans="1:13" ht="13">
      <c r="A20" s="6"/>
      <c r="C20" s="58"/>
      <c r="D20" s="58"/>
      <c r="E20" s="58"/>
      <c r="F20" s="58"/>
      <c r="G20" s="58"/>
      <c r="H20" s="58"/>
      <c r="I20" s="58"/>
      <c r="J20" s="58"/>
      <c r="K20" s="58"/>
      <c r="L20" s="125"/>
    </row>
    <row r="21" spans="1:13" ht="13">
      <c r="A21" s="6" t="s">
        <v>24</v>
      </c>
      <c r="C21" s="66"/>
      <c r="D21" s="66"/>
      <c r="E21" s="66"/>
      <c r="F21" s="66"/>
      <c r="G21" s="66"/>
      <c r="H21" s="66"/>
      <c r="I21" s="66"/>
      <c r="J21" s="66"/>
      <c r="K21" s="66"/>
      <c r="L21" s="125"/>
    </row>
    <row r="22" spans="1:13" s="9" customFormat="1" ht="18" customHeight="1">
      <c r="B22" s="10" t="s">
        <v>13</v>
      </c>
      <c r="C22" s="64">
        <v>18.980916128438647</v>
      </c>
      <c r="D22" s="64">
        <v>18.63425189818091</v>
      </c>
      <c r="E22" s="64">
        <v>21.549038475706272</v>
      </c>
      <c r="F22" s="64">
        <v>27.223660893618963</v>
      </c>
      <c r="G22" s="64">
        <v>23.400294124008234</v>
      </c>
      <c r="H22" s="64">
        <v>27.489528296373447</v>
      </c>
      <c r="I22" s="64">
        <v>21.582832271714807</v>
      </c>
      <c r="J22" s="64">
        <v>22.108309129024018</v>
      </c>
      <c r="K22" s="64">
        <v>9.1114869580484878</v>
      </c>
      <c r="L22" s="152">
        <v>21.024625367476798</v>
      </c>
      <c r="M22" s="64"/>
    </row>
    <row r="23" spans="1:13" ht="13">
      <c r="B23" s="2" t="s">
        <v>25</v>
      </c>
      <c r="C23" s="65">
        <v>10.953864326100021</v>
      </c>
      <c r="D23" s="65">
        <v>9.7690900415545308</v>
      </c>
      <c r="E23" s="65">
        <v>13.019736970052007</v>
      </c>
      <c r="F23" s="65">
        <v>15.150880715707975</v>
      </c>
      <c r="G23" s="65">
        <v>15.398258162048894</v>
      </c>
      <c r="H23" s="65">
        <v>10.178446060011014</v>
      </c>
      <c r="I23" s="65">
        <v>13.856613619016059</v>
      </c>
      <c r="J23" s="65">
        <v>13.804339097201227</v>
      </c>
      <c r="K23" s="65">
        <v>5.7676739134511275</v>
      </c>
      <c r="L23" s="125">
        <v>11.866995566875069</v>
      </c>
    </row>
    <row r="24" spans="1:13" ht="13">
      <c r="B24" s="2" t="s">
        <v>26</v>
      </c>
      <c r="C24" s="65">
        <v>7.497464955003438</v>
      </c>
      <c r="D24" s="65">
        <v>7.9570577940740614</v>
      </c>
      <c r="E24" s="65">
        <v>6.808506045590895</v>
      </c>
      <c r="F24" s="65">
        <v>9.2729502388539053</v>
      </c>
      <c r="G24" s="65">
        <v>7.3679307562605061</v>
      </c>
      <c r="H24" s="65">
        <v>16.370995493528088</v>
      </c>
      <c r="I24" s="65">
        <v>7.5252061131548036</v>
      </c>
      <c r="J24" s="65">
        <v>7.8817124138752455</v>
      </c>
      <c r="K24" s="65">
        <v>1.4539792040887889</v>
      </c>
      <c r="L24" s="125">
        <v>8.0709493409401389</v>
      </c>
    </row>
    <row r="25" spans="1:13" ht="13">
      <c r="B25" s="2" t="s">
        <v>27</v>
      </c>
      <c r="C25" s="65">
        <v>0.52958684733518957</v>
      </c>
      <c r="D25" s="65">
        <v>0.90810406255231957</v>
      </c>
      <c r="E25" s="65">
        <v>1.7207954600633697</v>
      </c>
      <c r="F25" s="65">
        <v>2.7998299390570827</v>
      </c>
      <c r="G25" s="65">
        <v>0.63410520569883333</v>
      </c>
      <c r="H25" s="65">
        <v>0.9400867428343429</v>
      </c>
      <c r="I25" s="65">
        <v>0.20101253954394599</v>
      </c>
      <c r="J25" s="65">
        <v>0.42225761794754785</v>
      </c>
      <c r="K25" s="65">
        <v>1.8898338405085706</v>
      </c>
      <c r="L25" s="125">
        <v>1.0866804596615902</v>
      </c>
    </row>
    <row r="26" spans="1:13" ht="13">
      <c r="A26" s="6"/>
      <c r="C26" s="59"/>
      <c r="D26" s="59"/>
      <c r="E26" s="59"/>
      <c r="F26" s="59"/>
      <c r="G26" s="59"/>
      <c r="H26" s="59"/>
      <c r="I26" s="59"/>
      <c r="J26" s="59"/>
      <c r="K26" s="59"/>
      <c r="L26" s="125"/>
    </row>
    <row r="27" spans="1:13" ht="13">
      <c r="A27" s="6" t="s">
        <v>28</v>
      </c>
      <c r="B27" s="11"/>
      <c r="C27" s="64">
        <v>100.00000000000003</v>
      </c>
      <c r="D27" s="64">
        <v>100</v>
      </c>
      <c r="E27" s="64">
        <v>100</v>
      </c>
      <c r="F27" s="64">
        <v>99.560839314271163</v>
      </c>
      <c r="G27" s="64">
        <v>100.00000000000003</v>
      </c>
      <c r="H27" s="64">
        <v>100.00000000000001</v>
      </c>
      <c r="I27" s="64">
        <v>99.999999999999986</v>
      </c>
      <c r="J27" s="64">
        <v>100.00000000000001</v>
      </c>
      <c r="K27" s="64">
        <v>100</v>
      </c>
      <c r="L27" s="125">
        <v>100.00000000000001</v>
      </c>
    </row>
    <row r="28" spans="1:13" ht="13">
      <c r="A28" s="6"/>
      <c r="B28" s="11"/>
      <c r="C28" s="11"/>
      <c r="D28" s="11"/>
      <c r="E28" s="11"/>
      <c r="F28" s="11"/>
      <c r="G28" s="11"/>
      <c r="H28" s="11"/>
      <c r="I28" s="11"/>
      <c r="J28" s="11"/>
      <c r="K28" s="11"/>
      <c r="L28" s="125"/>
    </row>
    <row r="29" spans="1:13">
      <c r="A29" s="4" t="s">
        <v>29</v>
      </c>
    </row>
    <row r="32" spans="1:13">
      <c r="A32" s="4" t="s">
        <v>30</v>
      </c>
    </row>
    <row r="33" spans="1:1">
      <c r="A33" s="4" t="s">
        <v>31</v>
      </c>
    </row>
    <row r="34" spans="1:1">
      <c r="A34" s="4" t="s">
        <v>230</v>
      </c>
    </row>
  </sheetData>
  <hyperlinks>
    <hyperlink ref="H1" location="Contenu!A1" display="retour" xr:uid="{00000000-0004-0000-0600-000000000000}"/>
  </hyperlinks>
  <pageMargins left="0.78740157499999996" right="0.78740157499999996" top="0.984251969" bottom="0.984251969" header="0.4921259845" footer="0.4921259845"/>
  <pageSetup paperSize="9" scale="6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39997558519241921"/>
    <pageSetUpPr fitToPage="1"/>
  </sheetPr>
  <dimension ref="A1:N34"/>
  <sheetViews>
    <sheetView zoomScale="68" zoomScaleNormal="68" workbookViewId="0">
      <selection activeCell="P11" sqref="P11"/>
    </sheetView>
  </sheetViews>
  <sheetFormatPr baseColWidth="10" defaultColWidth="11.453125" defaultRowHeight="12.5"/>
  <cols>
    <col min="1" max="1" width="2.26953125" style="2" customWidth="1"/>
    <col min="2" max="2" width="55.26953125" style="2" customWidth="1"/>
    <col min="3" max="3" width="23.54296875" style="2" bestFit="1" customWidth="1"/>
    <col min="4" max="4" width="19.7265625" style="2" bestFit="1" customWidth="1"/>
    <col min="5" max="5" width="19.453125" style="2" bestFit="1" customWidth="1"/>
    <col min="6" max="6" width="17.7265625" style="2" customWidth="1"/>
    <col min="7" max="7" width="20" style="2" bestFit="1" customWidth="1"/>
    <col min="8" max="9" width="19.7265625" style="2" bestFit="1" customWidth="1"/>
    <col min="10" max="10" width="17.7265625" style="2" customWidth="1"/>
    <col min="11" max="11" width="20.26953125" style="2" customWidth="1"/>
    <col min="12" max="12" width="17.7265625" style="2" customWidth="1"/>
    <col min="13" max="13" width="19.54296875" style="2" customWidth="1"/>
    <col min="14" max="14" width="19.26953125" style="2" customWidth="1"/>
    <col min="15" max="15" width="11.453125" style="2" customWidth="1"/>
    <col min="16" max="16384" width="11.453125" style="2"/>
  </cols>
  <sheetData>
    <row r="1" spans="1:14" ht="13">
      <c r="A1" s="6" t="s">
        <v>232</v>
      </c>
      <c r="F1" s="3"/>
      <c r="H1" s="26" t="s">
        <v>0</v>
      </c>
      <c r="I1" s="26"/>
    </row>
    <row r="3" spans="1:14">
      <c r="B3" s="46" t="s">
        <v>1</v>
      </c>
      <c r="N3" s="123"/>
    </row>
    <row r="4" spans="1:14" ht="38.25" customHeight="1">
      <c r="A4" s="7"/>
      <c r="B4" s="8"/>
      <c r="C4" s="7" t="s">
        <v>82</v>
      </c>
      <c r="D4" s="7" t="s">
        <v>83</v>
      </c>
      <c r="E4" s="7" t="s">
        <v>84</v>
      </c>
      <c r="F4" s="7" t="s">
        <v>85</v>
      </c>
      <c r="G4" s="7" t="s">
        <v>86</v>
      </c>
      <c r="H4" s="7" t="s">
        <v>32</v>
      </c>
      <c r="I4" s="7" t="s">
        <v>87</v>
      </c>
      <c r="J4" s="7" t="s">
        <v>88</v>
      </c>
      <c r="K4" s="7" t="s">
        <v>89</v>
      </c>
      <c r="L4" s="7" t="s">
        <v>90</v>
      </c>
      <c r="M4" s="7" t="s">
        <v>91</v>
      </c>
      <c r="N4" s="124" t="s">
        <v>92</v>
      </c>
    </row>
    <row r="5" spans="1:14" ht="13">
      <c r="C5" s="56"/>
      <c r="D5" s="56"/>
      <c r="E5" s="56"/>
      <c r="F5" s="56"/>
      <c r="G5" s="56"/>
      <c r="H5" s="56"/>
      <c r="I5" s="56"/>
      <c r="J5" s="6"/>
      <c r="N5" s="123"/>
    </row>
    <row r="6" spans="1:14" ht="13">
      <c r="A6" s="6" t="s">
        <v>12</v>
      </c>
      <c r="C6" s="56"/>
      <c r="D6" s="56"/>
      <c r="E6" s="56"/>
      <c r="F6" s="56"/>
      <c r="G6" s="56"/>
      <c r="H6" s="56"/>
      <c r="I6" s="56"/>
      <c r="J6" s="6"/>
      <c r="N6" s="123"/>
    </row>
    <row r="7" spans="1:14" s="9" customFormat="1" ht="18" customHeight="1">
      <c r="B7" s="10" t="s">
        <v>13</v>
      </c>
      <c r="C7" s="119">
        <v>59150.747119999971</v>
      </c>
      <c r="D7" s="119">
        <v>277982.48992000002</v>
      </c>
      <c r="E7" s="119">
        <v>70147.87605999998</v>
      </c>
      <c r="F7" s="119">
        <v>20056.23647</v>
      </c>
      <c r="G7" s="119">
        <v>130069.93150999999</v>
      </c>
      <c r="H7" s="119">
        <v>42791.077659999995</v>
      </c>
      <c r="I7" s="119">
        <v>91127.014080000023</v>
      </c>
      <c r="J7" s="119">
        <v>6567.8088200000002</v>
      </c>
      <c r="K7" s="119">
        <v>58851.442719999999</v>
      </c>
      <c r="L7" s="119">
        <v>15499.20405</v>
      </c>
      <c r="M7" s="119">
        <v>76273.624070000005</v>
      </c>
      <c r="N7" s="152">
        <v>848517.45248000009</v>
      </c>
    </row>
    <row r="8" spans="1:14" ht="13">
      <c r="B8" s="18" t="s">
        <v>14</v>
      </c>
      <c r="C8" s="43">
        <v>41046.415639999977</v>
      </c>
      <c r="D8" s="43">
        <v>147922.34914999999</v>
      </c>
      <c r="E8" s="43">
        <v>43956.057259999987</v>
      </c>
      <c r="F8" s="43">
        <v>9254.2183999999997</v>
      </c>
      <c r="G8" s="43">
        <v>102903.44235</v>
      </c>
      <c r="H8" s="43">
        <v>34788.562519999999</v>
      </c>
      <c r="I8" s="43">
        <v>84340.838610000021</v>
      </c>
      <c r="J8" s="43">
        <v>5780.1150000000007</v>
      </c>
      <c r="K8" s="43">
        <v>45417.642229999998</v>
      </c>
      <c r="L8" s="43">
        <v>12770.38521</v>
      </c>
      <c r="M8" s="43">
        <v>64113.211519999997</v>
      </c>
      <c r="N8" s="125">
        <v>592293.23788999999</v>
      </c>
    </row>
    <row r="9" spans="1:14" ht="13">
      <c r="B9" s="18" t="s">
        <v>15</v>
      </c>
      <c r="C9" s="43">
        <v>7556.1764000000003</v>
      </c>
      <c r="D9" s="43">
        <v>75083.396590000004</v>
      </c>
      <c r="E9" s="43">
        <v>11005.21682</v>
      </c>
      <c r="F9" s="43">
        <v>763.81601000000001</v>
      </c>
      <c r="G9" s="43">
        <v>12007.75346</v>
      </c>
      <c r="H9" s="43">
        <v>964.61878999999999</v>
      </c>
      <c r="I9" s="43">
        <v>99.304850000000016</v>
      </c>
      <c r="J9" s="43">
        <v>172.32142999999999</v>
      </c>
      <c r="K9" s="43">
        <v>505.48239999999993</v>
      </c>
      <c r="L9" s="43">
        <v>471.18376000000001</v>
      </c>
      <c r="M9" s="43">
        <v>724.99584000000004</v>
      </c>
      <c r="N9" s="125">
        <v>109354.26634999999</v>
      </c>
    </row>
    <row r="10" spans="1:14" ht="13">
      <c r="B10" s="18" t="s">
        <v>16</v>
      </c>
      <c r="C10" s="43">
        <v>2223.5574299999998</v>
      </c>
      <c r="D10" s="43">
        <v>12157.1626</v>
      </c>
      <c r="E10" s="43">
        <v>5311.2391599999992</v>
      </c>
      <c r="F10" s="43">
        <v>1381.9095199999999</v>
      </c>
      <c r="G10" s="43">
        <v>8261.1358999999993</v>
      </c>
      <c r="H10" s="43">
        <v>5813.0076300000001</v>
      </c>
      <c r="I10" s="43">
        <v>5879.4445600000008</v>
      </c>
      <c r="J10" s="43">
        <v>335.05650000000003</v>
      </c>
      <c r="K10" s="43">
        <v>10420.60355</v>
      </c>
      <c r="L10" s="43">
        <v>983.54719999999998</v>
      </c>
      <c r="M10" s="43">
        <v>8016.5571300000001</v>
      </c>
      <c r="N10" s="125">
        <v>60783.221180000008</v>
      </c>
    </row>
    <row r="11" spans="1:14" ht="13">
      <c r="B11" s="18" t="s">
        <v>17</v>
      </c>
      <c r="C11" s="43">
        <v>119.81183</v>
      </c>
      <c r="D11" s="43">
        <v>510.07971000000009</v>
      </c>
      <c r="E11" s="43">
        <v>60.81917</v>
      </c>
      <c r="F11" s="43">
        <v>1.7168300000000001</v>
      </c>
      <c r="G11" s="43">
        <v>315.80122</v>
      </c>
      <c r="H11" s="43">
        <v>361.56513999999999</v>
      </c>
      <c r="I11" s="43">
        <v>246.28366</v>
      </c>
      <c r="J11" s="43">
        <v>109.8777</v>
      </c>
      <c r="K11" s="43">
        <v>639.9380900000001</v>
      </c>
      <c r="L11" s="43">
        <v>91.921999999999997</v>
      </c>
      <c r="M11" s="43">
        <v>2479.7895899999999</v>
      </c>
      <c r="N11" s="125">
        <v>4937.6049400000002</v>
      </c>
    </row>
    <row r="12" spans="1:14" ht="13">
      <c r="B12" s="2" t="s">
        <v>18</v>
      </c>
      <c r="C12" s="43">
        <v>5239.7547400000003</v>
      </c>
      <c r="D12" s="43">
        <v>19316.546590000002</v>
      </c>
      <c r="E12" s="43">
        <v>7564.338499999998</v>
      </c>
      <c r="F12" s="43">
        <v>9235.3524900000011</v>
      </c>
      <c r="G12" s="43">
        <v>4992.7870599999987</v>
      </c>
      <c r="H12" s="43">
        <v>549.46758</v>
      </c>
      <c r="I12" s="43">
        <v>539.10879</v>
      </c>
      <c r="J12" s="43">
        <v>142.99172999999999</v>
      </c>
      <c r="K12" s="43">
        <v>1369.5691400000001</v>
      </c>
      <c r="L12" s="43">
        <v>1104.5420799999999</v>
      </c>
      <c r="M12" s="43">
        <v>749.33893999999998</v>
      </c>
      <c r="N12" s="125">
        <v>50803.797640000004</v>
      </c>
    </row>
    <row r="13" spans="1:14" ht="13">
      <c r="B13" s="2" t="s">
        <v>19</v>
      </c>
      <c r="C13" s="43">
        <v>2965.0310800000002</v>
      </c>
      <c r="D13" s="43">
        <v>22992.955279999998</v>
      </c>
      <c r="E13" s="43">
        <v>2250.2051499999998</v>
      </c>
      <c r="F13" s="43">
        <v>-580.77678000000003</v>
      </c>
      <c r="G13" s="43">
        <v>1589.01152</v>
      </c>
      <c r="H13" s="43">
        <v>313.85599999999999</v>
      </c>
      <c r="I13" s="43">
        <v>22.033609999999999</v>
      </c>
      <c r="J13" s="43">
        <v>27.446459999999998</v>
      </c>
      <c r="K13" s="43">
        <v>498.20731000000001</v>
      </c>
      <c r="L13" s="43">
        <v>77.623800000000003</v>
      </c>
      <c r="M13" s="43">
        <v>189.73105000000001</v>
      </c>
      <c r="N13" s="125">
        <v>30345.324479999996</v>
      </c>
    </row>
    <row r="14" spans="1:14" ht="13">
      <c r="A14" s="6"/>
      <c r="C14" s="43"/>
      <c r="D14" s="43"/>
      <c r="E14" s="43"/>
      <c r="F14" s="43"/>
      <c r="G14" s="43"/>
      <c r="H14" s="43"/>
      <c r="I14" s="43"/>
      <c r="J14" s="43"/>
      <c r="K14" s="43"/>
      <c r="L14" s="43"/>
      <c r="M14" s="43"/>
      <c r="N14" s="127"/>
    </row>
    <row r="15" spans="1:14" ht="13">
      <c r="A15" s="6" t="s">
        <v>20</v>
      </c>
      <c r="C15" s="43"/>
      <c r="D15" s="43"/>
      <c r="E15" s="43"/>
      <c r="F15" s="43"/>
      <c r="G15" s="43"/>
      <c r="H15" s="43"/>
      <c r="I15" s="43"/>
      <c r="J15" s="43"/>
      <c r="K15" s="43"/>
      <c r="L15" s="43"/>
      <c r="M15" s="43"/>
      <c r="N15" s="127"/>
    </row>
    <row r="16" spans="1:14" s="9" customFormat="1" ht="18" customHeight="1">
      <c r="B16" s="10" t="s">
        <v>13</v>
      </c>
      <c r="C16" s="119">
        <v>106824.65112999998</v>
      </c>
      <c r="D16" s="119">
        <v>373562.48233999999</v>
      </c>
      <c r="E16" s="119">
        <v>112264.92097000001</v>
      </c>
      <c r="F16" s="119">
        <v>18873.40468</v>
      </c>
      <c r="G16" s="119">
        <v>263541.78836000001</v>
      </c>
      <c r="H16" s="119">
        <v>91117.689839999992</v>
      </c>
      <c r="I16" s="119">
        <v>231146.26735000004</v>
      </c>
      <c r="J16" s="119">
        <v>15632.384830000001</v>
      </c>
      <c r="K16" s="119">
        <v>109561.06640000001</v>
      </c>
      <c r="L16" s="119">
        <v>27990.30069</v>
      </c>
      <c r="M16" s="119">
        <v>181603.85105</v>
      </c>
      <c r="N16" s="152">
        <v>1532118.80764</v>
      </c>
    </row>
    <row r="17" spans="1:14" ht="25.5" customHeight="1">
      <c r="B17" s="13" t="s">
        <v>21</v>
      </c>
      <c r="C17" s="43">
        <v>40534.499470000002</v>
      </c>
      <c r="D17" s="43">
        <v>146944.07328000001</v>
      </c>
      <c r="E17" s="43">
        <v>44783.000149999993</v>
      </c>
      <c r="F17" s="43">
        <v>3534.4333299999998</v>
      </c>
      <c r="G17" s="43">
        <v>115310.74604</v>
      </c>
      <c r="H17" s="43">
        <v>29090.407920000009</v>
      </c>
      <c r="I17" s="43">
        <v>59215.061170000001</v>
      </c>
      <c r="J17" s="43">
        <v>4420.4650000000001</v>
      </c>
      <c r="K17" s="43">
        <v>59093.008640000007</v>
      </c>
      <c r="L17" s="43">
        <v>10261.258459999999</v>
      </c>
      <c r="M17" s="43">
        <v>86739.984450000004</v>
      </c>
      <c r="N17" s="128">
        <v>599926.9379100001</v>
      </c>
    </row>
    <row r="18" spans="1:14" ht="25.5" customHeight="1">
      <c r="B18" s="13" t="s">
        <v>22</v>
      </c>
      <c r="C18" s="43">
        <v>21725.20131</v>
      </c>
      <c r="D18" s="43">
        <v>80240.151689999999</v>
      </c>
      <c r="E18" s="43">
        <v>32309.75405</v>
      </c>
      <c r="F18" s="43">
        <v>7968.1854499999999</v>
      </c>
      <c r="G18" s="43">
        <v>53861.290470000007</v>
      </c>
      <c r="H18" s="43">
        <v>26308.04391</v>
      </c>
      <c r="I18" s="43">
        <v>45793.419550000013</v>
      </c>
      <c r="J18" s="43">
        <v>6375.0627500000001</v>
      </c>
      <c r="K18" s="43">
        <v>17101.38567</v>
      </c>
      <c r="L18" s="43">
        <v>13312.706399999999</v>
      </c>
      <c r="M18" s="43">
        <v>34225.342070000013</v>
      </c>
      <c r="N18" s="128">
        <v>339220.54332</v>
      </c>
    </row>
    <row r="19" spans="1:14" ht="25.5" customHeight="1">
      <c r="B19" s="87" t="s">
        <v>23</v>
      </c>
      <c r="C19" s="43">
        <v>44564.950349999992</v>
      </c>
      <c r="D19" s="43">
        <v>146378.25737000001</v>
      </c>
      <c r="E19" s="43">
        <v>35172.166770000011</v>
      </c>
      <c r="F19" s="43">
        <v>7370.7858999999999</v>
      </c>
      <c r="G19" s="43">
        <v>94369.751849999971</v>
      </c>
      <c r="H19" s="43">
        <v>35719.238009999986</v>
      </c>
      <c r="I19" s="43">
        <v>126137.78663</v>
      </c>
      <c r="J19" s="43">
        <v>4836.8570799999998</v>
      </c>
      <c r="K19" s="43">
        <v>33366.67209</v>
      </c>
      <c r="L19" s="43">
        <v>4416.33583</v>
      </c>
      <c r="M19" s="43">
        <v>60638.524529999981</v>
      </c>
      <c r="N19" s="128">
        <v>592971.32640999986</v>
      </c>
    </row>
    <row r="20" spans="1:14" ht="13">
      <c r="A20" s="6"/>
      <c r="C20" s="43"/>
      <c r="D20" s="43"/>
      <c r="E20" s="43"/>
      <c r="F20" s="43"/>
      <c r="G20" s="43"/>
      <c r="H20" s="43"/>
      <c r="I20" s="43"/>
      <c r="J20" s="43"/>
      <c r="K20" s="43"/>
      <c r="L20" s="43"/>
      <c r="M20" s="43"/>
      <c r="N20" s="127"/>
    </row>
    <row r="21" spans="1:14" ht="13">
      <c r="A21" s="6" t="s">
        <v>24</v>
      </c>
      <c r="C21" s="43"/>
      <c r="D21" s="43"/>
      <c r="E21" s="43"/>
      <c r="F21" s="43"/>
      <c r="G21" s="43"/>
      <c r="H21" s="43"/>
      <c r="I21" s="43"/>
      <c r="J21" s="43"/>
      <c r="K21" s="43"/>
      <c r="L21" s="43"/>
      <c r="M21" s="43"/>
      <c r="N21" s="127"/>
    </row>
    <row r="22" spans="1:14" s="9" customFormat="1" ht="18" customHeight="1">
      <c r="B22" s="10" t="s">
        <v>13</v>
      </c>
      <c r="C22" s="119">
        <v>39734.270349999999</v>
      </c>
      <c r="D22" s="119">
        <v>136061.61440000002</v>
      </c>
      <c r="E22" s="119">
        <v>35719.108149999985</v>
      </c>
      <c r="F22" s="119">
        <v>8894.28737</v>
      </c>
      <c r="G22" s="119">
        <v>219779.78609000001</v>
      </c>
      <c r="H22" s="119">
        <v>15116.699630000001</v>
      </c>
      <c r="I22" s="119">
        <v>29627.069759999988</v>
      </c>
      <c r="J22" s="119">
        <v>5514.0470800000003</v>
      </c>
      <c r="K22" s="119">
        <v>61407.322110000016</v>
      </c>
      <c r="L22" s="119">
        <v>31763.685300000001</v>
      </c>
      <c r="M22" s="119">
        <v>50149.100269999995</v>
      </c>
      <c r="N22" s="152">
        <v>633766.99051000015</v>
      </c>
    </row>
    <row r="23" spans="1:14" ht="13">
      <c r="B23" s="2" t="s">
        <v>25</v>
      </c>
      <c r="C23" s="43">
        <v>17308.39625999999</v>
      </c>
      <c r="D23" s="43">
        <v>46435.452699999987</v>
      </c>
      <c r="E23" s="43">
        <v>7994.9012599999996</v>
      </c>
      <c r="F23" s="43">
        <v>1133.46677</v>
      </c>
      <c r="G23" s="43">
        <v>158991.24358000001</v>
      </c>
      <c r="H23" s="43">
        <v>7821.0567299999993</v>
      </c>
      <c r="I23" s="43">
        <v>16914.906239999989</v>
      </c>
      <c r="J23" s="43">
        <v>3853.5355300000001</v>
      </c>
      <c r="K23" s="43">
        <v>41937.613870000008</v>
      </c>
      <c r="L23" s="43">
        <v>21567.463070000002</v>
      </c>
      <c r="M23" s="43">
        <v>33761.064109999999</v>
      </c>
      <c r="N23" s="125">
        <v>357719.10011999996</v>
      </c>
    </row>
    <row r="24" spans="1:14" ht="13">
      <c r="B24" s="2" t="s">
        <v>26</v>
      </c>
      <c r="C24" s="43">
        <v>20400.71592000001</v>
      </c>
      <c r="D24" s="43">
        <v>83041.382480000029</v>
      </c>
      <c r="E24" s="43">
        <v>26380.388699999989</v>
      </c>
      <c r="F24" s="43">
        <v>7617.2563899999996</v>
      </c>
      <c r="G24" s="43">
        <v>53582.479200000009</v>
      </c>
      <c r="H24" s="43">
        <v>4080.026350000001</v>
      </c>
      <c r="I24" s="43">
        <v>7472.9033799999997</v>
      </c>
      <c r="J24" s="43">
        <v>1521.79817</v>
      </c>
      <c r="K24" s="43">
        <v>16522.67524</v>
      </c>
      <c r="L24" s="43">
        <v>9013.0353900000009</v>
      </c>
      <c r="M24" s="43">
        <v>13658.298070000001</v>
      </c>
      <c r="N24" s="125">
        <v>243290.95929000003</v>
      </c>
    </row>
    <row r="25" spans="1:14" ht="13">
      <c r="B25" s="2" t="s">
        <v>27</v>
      </c>
      <c r="C25" s="43">
        <v>2025.1581699999999</v>
      </c>
      <c r="D25" s="43">
        <v>6584.7792200000004</v>
      </c>
      <c r="E25" s="43">
        <v>1343.8181900000011</v>
      </c>
      <c r="F25" s="43">
        <v>143.56421</v>
      </c>
      <c r="G25" s="43">
        <v>7206.0633099999968</v>
      </c>
      <c r="H25" s="43">
        <v>3215.6165500000011</v>
      </c>
      <c r="I25" s="43">
        <v>5239.2601399999994</v>
      </c>
      <c r="J25" s="43">
        <v>138.71338</v>
      </c>
      <c r="K25" s="43">
        <v>2947.0329999999999</v>
      </c>
      <c r="L25" s="43">
        <v>1183.1868400000001</v>
      </c>
      <c r="M25" s="43">
        <v>2729.7380899999998</v>
      </c>
      <c r="N25" s="125">
        <v>32756.931099999998</v>
      </c>
    </row>
    <row r="26" spans="1:14" ht="13">
      <c r="A26" s="6"/>
      <c r="C26" s="59"/>
      <c r="D26" s="59"/>
      <c r="E26" s="59"/>
      <c r="F26" s="59"/>
      <c r="G26" s="59"/>
      <c r="H26" s="59"/>
      <c r="I26" s="59"/>
      <c r="J26" s="11"/>
      <c r="N26" s="127"/>
    </row>
    <row r="27" spans="1:14" ht="15.75" customHeight="1">
      <c r="A27" s="6" t="s">
        <v>28</v>
      </c>
      <c r="B27" s="11"/>
      <c r="C27" s="153">
        <v>205709.66859999998</v>
      </c>
      <c r="D27" s="153">
        <v>787606.58666000003</v>
      </c>
      <c r="E27" s="153">
        <v>218131.90517999997</v>
      </c>
      <c r="F27" s="153">
        <v>47823.928519999994</v>
      </c>
      <c r="G27" s="153">
        <v>613391.50595999998</v>
      </c>
      <c r="H27" s="153">
        <v>149025.46712999998</v>
      </c>
      <c r="I27" s="153">
        <v>351900.35119000007</v>
      </c>
      <c r="J27" s="153">
        <v>27714.240730000001</v>
      </c>
      <c r="K27" s="153">
        <v>229819.83123000001</v>
      </c>
      <c r="L27" s="153">
        <v>75253.190040000001</v>
      </c>
      <c r="M27" s="153">
        <v>308026.57539000001</v>
      </c>
      <c r="N27" s="152">
        <v>3014403.2506300001</v>
      </c>
    </row>
    <row r="28" spans="1:14" ht="13">
      <c r="A28" s="6"/>
      <c r="B28" s="11"/>
      <c r="C28" s="11"/>
      <c r="D28" s="11"/>
      <c r="E28" s="11"/>
      <c r="F28" s="11"/>
      <c r="G28" s="11"/>
      <c r="H28" s="11"/>
      <c r="I28" s="11"/>
      <c r="J28" s="11"/>
      <c r="N28" s="123"/>
    </row>
    <row r="29" spans="1:14">
      <c r="A29" s="4" t="s">
        <v>29</v>
      </c>
    </row>
    <row r="32" spans="1:14">
      <c r="A32" s="4" t="s">
        <v>30</v>
      </c>
    </row>
    <row r="33" spans="1:1">
      <c r="A33" s="4" t="s">
        <v>31</v>
      </c>
    </row>
    <row r="34" spans="1:1">
      <c r="A34" s="4" t="s">
        <v>230</v>
      </c>
    </row>
  </sheetData>
  <hyperlinks>
    <hyperlink ref="H1" location="Contenu!A1" display="retour" xr:uid="{00000000-0004-0000-0700-000000000000}"/>
  </hyperlinks>
  <pageMargins left="0.78740157480314965" right="0.78740157480314965" top="0.98425196850393704" bottom="0.98425196850393704" header="0.51181102362204722" footer="0.51181102362204722"/>
  <pageSetup paperSize="9" scale="52"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39997558519241921"/>
    <pageSetUpPr fitToPage="1"/>
  </sheetPr>
  <dimension ref="A1:N34"/>
  <sheetViews>
    <sheetView zoomScale="68" zoomScaleNormal="68" workbookViewId="0">
      <selection activeCell="Q9" sqref="Q9"/>
    </sheetView>
  </sheetViews>
  <sheetFormatPr baseColWidth="10" defaultColWidth="11.453125" defaultRowHeight="12.5"/>
  <cols>
    <col min="1" max="1" width="2.26953125" style="2" customWidth="1"/>
    <col min="2" max="2" width="55.26953125" style="2" customWidth="1"/>
    <col min="3" max="14" width="17.7265625" style="2" customWidth="1"/>
    <col min="15" max="15" width="11.453125" style="2" customWidth="1"/>
    <col min="16" max="16384" width="11.453125" style="2"/>
  </cols>
  <sheetData>
    <row r="1" spans="1:14" ht="13">
      <c r="A1" s="6" t="s">
        <v>233</v>
      </c>
      <c r="F1" s="3"/>
      <c r="H1" s="26" t="s">
        <v>0</v>
      </c>
      <c r="I1" s="26"/>
    </row>
    <row r="3" spans="1:14">
      <c r="B3" s="46" t="s">
        <v>81</v>
      </c>
      <c r="N3" s="123"/>
    </row>
    <row r="4" spans="1:14" ht="38.25" customHeight="1">
      <c r="A4" s="7"/>
      <c r="B4" s="8"/>
      <c r="C4" s="7" t="s">
        <v>82</v>
      </c>
      <c r="D4" s="7" t="s">
        <v>83</v>
      </c>
      <c r="E4" s="7" t="s">
        <v>84</v>
      </c>
      <c r="F4" s="7" t="s">
        <v>85</v>
      </c>
      <c r="G4" s="7" t="s">
        <v>86</v>
      </c>
      <c r="H4" s="7" t="s">
        <v>32</v>
      </c>
      <c r="I4" s="7" t="s">
        <v>87</v>
      </c>
      <c r="J4" s="7" t="s">
        <v>88</v>
      </c>
      <c r="K4" s="7" t="s">
        <v>89</v>
      </c>
      <c r="L4" s="7" t="s">
        <v>90</v>
      </c>
      <c r="M4" s="7" t="s">
        <v>91</v>
      </c>
      <c r="N4" s="124" t="s">
        <v>92</v>
      </c>
    </row>
    <row r="5" spans="1:14" ht="13">
      <c r="C5" s="56"/>
      <c r="D5" s="56"/>
      <c r="E5" s="56"/>
      <c r="F5" s="56"/>
      <c r="G5" s="56"/>
      <c r="H5" s="56"/>
      <c r="I5" s="56"/>
      <c r="J5" s="6"/>
      <c r="N5" s="123"/>
    </row>
    <row r="6" spans="1:14" ht="13">
      <c r="A6" s="6" t="s">
        <v>12</v>
      </c>
      <c r="C6" s="56"/>
      <c r="D6" s="56"/>
      <c r="E6" s="56"/>
      <c r="F6" s="56"/>
      <c r="G6" s="56"/>
      <c r="H6" s="56"/>
      <c r="I6" s="56"/>
      <c r="J6" s="6"/>
      <c r="N6" s="123"/>
    </row>
    <row r="7" spans="1:14" s="9" customFormat="1" ht="18" customHeight="1">
      <c r="B7" s="10" t="s">
        <v>13</v>
      </c>
      <c r="C7" s="120">
        <v>28.754480779908267</v>
      </c>
      <c r="D7" s="120">
        <v>35.294586742708589</v>
      </c>
      <c r="E7" s="120">
        <v>32.158466686528392</v>
      </c>
      <c r="F7" s="120">
        <v>41.937659850784684</v>
      </c>
      <c r="G7" s="120">
        <v>21.205042822761555</v>
      </c>
      <c r="H7" s="120">
        <v>28.713936271491029</v>
      </c>
      <c r="I7" s="120">
        <v>25.895687165938121</v>
      </c>
      <c r="J7" s="120">
        <v>23.698317713212706</v>
      </c>
      <c r="K7" s="120">
        <v>25.607643346105505</v>
      </c>
      <c r="L7" s="120">
        <v>20.596075783314397</v>
      </c>
      <c r="M7" s="120">
        <v>24.762027098937192</v>
      </c>
      <c r="N7" s="154">
        <v>28.148770483931198</v>
      </c>
    </row>
    <row r="8" spans="1:14" ht="13">
      <c r="B8" s="18" t="s">
        <v>14</v>
      </c>
      <c r="C8" s="121">
        <v>19.953566557833629</v>
      </c>
      <c r="D8" s="121">
        <v>18.781248361227359</v>
      </c>
      <c r="E8" s="121">
        <v>20.151136177776447</v>
      </c>
      <c r="F8" s="121">
        <v>19.350602692812828</v>
      </c>
      <c r="G8" s="121">
        <v>16.776144004300974</v>
      </c>
      <c r="H8" s="121">
        <v>23.344038566007484</v>
      </c>
      <c r="I8" s="121">
        <v>23.967250480083273</v>
      </c>
      <c r="J8" s="121">
        <v>20.856118904037537</v>
      </c>
      <c r="K8" s="121">
        <v>19.76228160421315</v>
      </c>
      <c r="L8" s="121">
        <v>16.96989217761007</v>
      </c>
      <c r="M8" s="121">
        <v>20.814181840909242</v>
      </c>
      <c r="N8" s="130">
        <v>19.648772531220324</v>
      </c>
    </row>
    <row r="9" spans="1:14" ht="13">
      <c r="B9" s="18" t="s">
        <v>15</v>
      </c>
      <c r="C9" s="121">
        <v>3.673223748511742</v>
      </c>
      <c r="D9" s="121">
        <v>9.5331092783779088</v>
      </c>
      <c r="E9" s="121">
        <v>5.045211891822345</v>
      </c>
      <c r="F9" s="121">
        <v>1.5971419196157668</v>
      </c>
      <c r="G9" s="121">
        <v>1.9576002183478298</v>
      </c>
      <c r="H9" s="121">
        <v>0.64728452698526373</v>
      </c>
      <c r="I9" s="121">
        <v>2.8219593889061728E-2</v>
      </c>
      <c r="J9" s="121">
        <v>0.62177936490775365</v>
      </c>
      <c r="K9" s="121">
        <v>0.21994725054606851</v>
      </c>
      <c r="L9" s="121">
        <v>0.62613127729143103</v>
      </c>
      <c r="M9" s="121">
        <v>0.23536795131461141</v>
      </c>
      <c r="N9" s="130">
        <v>3.6277251999096443</v>
      </c>
    </row>
    <row r="10" spans="1:14" ht="13">
      <c r="B10" s="18" t="s">
        <v>16</v>
      </c>
      <c r="C10" s="121">
        <v>1.0809202334206669</v>
      </c>
      <c r="D10" s="121">
        <v>1.5435577616935414</v>
      </c>
      <c r="E10" s="121">
        <v>2.4348749696277694</v>
      </c>
      <c r="F10" s="121">
        <v>2.8895775875503089</v>
      </c>
      <c r="G10" s="121">
        <v>1.3467965923445178</v>
      </c>
      <c r="H10" s="121">
        <v>3.9006806970308747</v>
      </c>
      <c r="I10" s="121">
        <v>1.6707697335674259</v>
      </c>
      <c r="J10" s="121">
        <v>1.2089687149080341</v>
      </c>
      <c r="K10" s="121">
        <v>4.5342490655522347</v>
      </c>
      <c r="L10" s="121">
        <v>1.3069840620407007</v>
      </c>
      <c r="M10" s="121">
        <v>2.6025537309078093</v>
      </c>
      <c r="N10" s="130">
        <v>2.0164263413429016</v>
      </c>
    </row>
    <row r="11" spans="1:14" ht="13">
      <c r="B11" s="18" t="s">
        <v>17</v>
      </c>
      <c r="C11" s="121">
        <v>5.8243169033037862E-2</v>
      </c>
      <c r="D11" s="121">
        <v>6.4763261079759757E-2</v>
      </c>
      <c r="E11" s="121">
        <v>2.7881831385377902E-2</v>
      </c>
      <c r="F11" s="121">
        <v>3.5898974700123618E-3</v>
      </c>
      <c r="G11" s="121">
        <v>5.1484446219343935E-2</v>
      </c>
      <c r="H11" s="121">
        <v>0.24261969914484111</v>
      </c>
      <c r="I11" s="121">
        <v>6.9986761640662615E-2</v>
      </c>
      <c r="J11" s="121">
        <v>0.39646657135751884</v>
      </c>
      <c r="K11" s="121">
        <v>0.27845207551282214</v>
      </c>
      <c r="L11" s="121">
        <v>0.12215030346373339</v>
      </c>
      <c r="M11" s="121">
        <v>0.80505702693356163</v>
      </c>
      <c r="N11" s="130">
        <v>0.16380041187150582</v>
      </c>
    </row>
    <row r="12" spans="1:14" ht="13">
      <c r="B12" s="2" t="s">
        <v>18</v>
      </c>
      <c r="C12" s="121">
        <v>2.5471601678522178</v>
      </c>
      <c r="D12" s="121">
        <v>2.4525628552594512</v>
      </c>
      <c r="E12" s="121">
        <v>3.4677817964125843</v>
      </c>
      <c r="F12" s="121">
        <v>19.311154009729194</v>
      </c>
      <c r="G12" s="121">
        <v>0.81396416668436633</v>
      </c>
      <c r="H12" s="121">
        <v>0.36870716836651873</v>
      </c>
      <c r="I12" s="121">
        <v>0.15319927592482602</v>
      </c>
      <c r="J12" s="121">
        <v>0.51595037869904503</v>
      </c>
      <c r="K12" s="121">
        <v>0.59593166206329562</v>
      </c>
      <c r="L12" s="121">
        <v>1.4677677842133907</v>
      </c>
      <c r="M12" s="121">
        <v>0.24327087331709724</v>
      </c>
      <c r="N12" s="130">
        <v>1.685368327193191</v>
      </c>
    </row>
    <row r="13" spans="1:14" ht="13">
      <c r="B13" s="2" t="s">
        <v>19</v>
      </c>
      <c r="C13" s="121">
        <v>1.4413669032569723</v>
      </c>
      <c r="D13" s="121">
        <v>2.9193452250705683</v>
      </c>
      <c r="E13" s="121">
        <v>1.0315800195038667</v>
      </c>
      <c r="F13" s="121">
        <v>-1.2144062563934264</v>
      </c>
      <c r="G13" s="121">
        <v>0.2590533948645225</v>
      </c>
      <c r="H13" s="121">
        <v>0.21060561395604468</v>
      </c>
      <c r="I13" s="121">
        <v>6.2613208328693836E-3</v>
      </c>
      <c r="J13" s="121">
        <v>9.903377930281837E-2</v>
      </c>
      <c r="K13" s="121">
        <v>0.2167816882179337</v>
      </c>
      <c r="L13" s="121">
        <v>0.10315017869506919</v>
      </c>
      <c r="M13" s="121">
        <v>6.1595675554869528E-2</v>
      </c>
      <c r="N13" s="130">
        <v>1.0066776723936295</v>
      </c>
    </row>
    <row r="14" spans="1:14" ht="13">
      <c r="A14" s="6"/>
      <c r="C14" s="121"/>
      <c r="D14" s="121"/>
      <c r="E14" s="121"/>
      <c r="F14" s="121"/>
      <c r="G14" s="121"/>
      <c r="H14" s="121"/>
      <c r="I14" s="121"/>
      <c r="J14" s="121"/>
      <c r="K14" s="121"/>
      <c r="L14" s="121"/>
      <c r="M14" s="121"/>
      <c r="N14" s="130"/>
    </row>
    <row r="15" spans="1:14" ht="13">
      <c r="A15" s="6" t="s">
        <v>20</v>
      </c>
      <c r="C15" s="121"/>
      <c r="D15" s="121"/>
      <c r="E15" s="121"/>
      <c r="F15" s="121"/>
      <c r="G15" s="121"/>
      <c r="H15" s="121"/>
      <c r="I15" s="121"/>
      <c r="J15" s="121"/>
      <c r="K15" s="121"/>
      <c r="L15" s="121"/>
      <c r="M15" s="121"/>
      <c r="N15" s="130"/>
    </row>
    <row r="16" spans="1:14" s="9" customFormat="1" ht="18" customHeight="1">
      <c r="B16" s="10" t="s">
        <v>13</v>
      </c>
      <c r="C16" s="120">
        <v>51.92981538350503</v>
      </c>
      <c r="D16" s="120">
        <v>47.430086120046923</v>
      </c>
      <c r="E16" s="120">
        <v>51.466529335706426</v>
      </c>
      <c r="F16" s="120">
        <v>39.464354485447871</v>
      </c>
      <c r="G16" s="120">
        <v>42.964694782908502</v>
      </c>
      <c r="H16" s="120">
        <v>61.142361500209184</v>
      </c>
      <c r="I16" s="120">
        <v>65.685148243912437</v>
      </c>
      <c r="J16" s="120">
        <v>56.4056038276319</v>
      </c>
      <c r="K16" s="120">
        <v>47.672590225842185</v>
      </c>
      <c r="L16" s="120">
        <v>37.194836092824858</v>
      </c>
      <c r="M16" s="120">
        <v>58.957202254405132</v>
      </c>
      <c r="N16" s="154">
        <v>50.826604148592011</v>
      </c>
    </row>
    <row r="17" spans="1:14" ht="25.5" customHeight="1">
      <c r="B17" s="13" t="s">
        <v>21</v>
      </c>
      <c r="C17" s="121">
        <v>19.704712834290188</v>
      </c>
      <c r="D17" s="121">
        <v>18.657039665341692</v>
      </c>
      <c r="E17" s="121">
        <v>20.530238395454148</v>
      </c>
      <c r="F17" s="121">
        <v>7.3905123217175639</v>
      </c>
      <c r="G17" s="121">
        <v>18.798882103776567</v>
      </c>
      <c r="H17" s="121">
        <v>19.520427266719089</v>
      </c>
      <c r="I17" s="121">
        <v>16.827224232586303</v>
      </c>
      <c r="J17" s="121">
        <v>15.950157332706405</v>
      </c>
      <c r="K17" s="121">
        <v>25.712754344885351</v>
      </c>
      <c r="L17" s="121">
        <v>13.635645817201558</v>
      </c>
      <c r="M17" s="121">
        <v>28.159902872074067</v>
      </c>
      <c r="N17" s="130">
        <v>19.902013368139031</v>
      </c>
    </row>
    <row r="18" spans="1:14" ht="25.5" customHeight="1">
      <c r="B18" s="13" t="s">
        <v>22</v>
      </c>
      <c r="C18" s="121">
        <v>10.561098784444789</v>
      </c>
      <c r="D18" s="121">
        <v>10.187846705329633</v>
      </c>
      <c r="E18" s="121">
        <v>14.812025789321536</v>
      </c>
      <c r="F18" s="121">
        <v>16.661503344853195</v>
      </c>
      <c r="G18" s="121">
        <v>8.780899302754996</v>
      </c>
      <c r="H18" s="121">
        <v>17.653387985726361</v>
      </c>
      <c r="I18" s="121">
        <v>13.01317813271376</v>
      </c>
      <c r="J18" s="121">
        <v>23.002841074044461</v>
      </c>
      <c r="K18" s="121">
        <v>7.4412140930019248</v>
      </c>
      <c r="L18" s="121">
        <v>17.690554238197446</v>
      </c>
      <c r="M18" s="121">
        <v>11.111165335869631</v>
      </c>
      <c r="N18" s="130">
        <v>11.253323298702787</v>
      </c>
    </row>
    <row r="19" spans="1:14" ht="25.5" customHeight="1">
      <c r="B19" s="87" t="s">
        <v>23</v>
      </c>
      <c r="C19" s="121">
        <v>21.664003764770051</v>
      </c>
      <c r="D19" s="121">
        <v>18.585199749375594</v>
      </c>
      <c r="E19" s="121">
        <v>16.124265150930736</v>
      </c>
      <c r="F19" s="121">
        <v>15.412338818877108</v>
      </c>
      <c r="G19" s="121">
        <v>15.384913376376938</v>
      </c>
      <c r="H19" s="121">
        <v>23.968546247763733</v>
      </c>
      <c r="I19" s="121">
        <v>35.844745878612365</v>
      </c>
      <c r="J19" s="121">
        <v>17.452605420881035</v>
      </c>
      <c r="K19" s="121">
        <v>14.518621787954917</v>
      </c>
      <c r="L19" s="121">
        <v>5.8686360374258495</v>
      </c>
      <c r="M19" s="121">
        <v>19.686134046461433</v>
      </c>
      <c r="N19" s="130">
        <v>19.671267481750188</v>
      </c>
    </row>
    <row r="20" spans="1:14" ht="13">
      <c r="A20" s="6"/>
      <c r="C20" s="121"/>
      <c r="D20" s="121"/>
      <c r="E20" s="121"/>
      <c r="F20" s="121"/>
      <c r="G20" s="121"/>
      <c r="H20" s="121"/>
      <c r="I20" s="121"/>
      <c r="J20" s="121"/>
      <c r="K20" s="121"/>
      <c r="L20" s="121"/>
      <c r="M20" s="121"/>
      <c r="N20" s="130"/>
    </row>
    <row r="21" spans="1:14" ht="13">
      <c r="A21" s="6" t="s">
        <v>24</v>
      </c>
      <c r="C21" s="121"/>
      <c r="D21" s="121"/>
      <c r="E21" s="121"/>
      <c r="F21" s="121"/>
      <c r="G21" s="121"/>
      <c r="H21" s="121"/>
      <c r="I21" s="121"/>
      <c r="J21" s="121"/>
      <c r="K21" s="121"/>
      <c r="L21" s="121"/>
      <c r="M21" s="121"/>
      <c r="N21" s="130"/>
    </row>
    <row r="22" spans="1:14" s="9" customFormat="1" ht="18" customHeight="1">
      <c r="B22" s="10" t="s">
        <v>13</v>
      </c>
      <c r="C22" s="120">
        <v>19.31570383658671</v>
      </c>
      <c r="D22" s="120">
        <v>17.275327137244489</v>
      </c>
      <c r="E22" s="120">
        <v>16.375003977765189</v>
      </c>
      <c r="F22" s="120">
        <v>18.597985663767464</v>
      </c>
      <c r="G22" s="120">
        <v>35.830262394329949</v>
      </c>
      <c r="H22" s="120">
        <v>10.143702228299805</v>
      </c>
      <c r="I22" s="120">
        <v>8.4191645901494336</v>
      </c>
      <c r="J22" s="120">
        <v>19.89607845915539</v>
      </c>
      <c r="K22" s="120">
        <v>26.719766428052303</v>
      </c>
      <c r="L22" s="120">
        <v>42.209088123860752</v>
      </c>
      <c r="M22" s="120">
        <v>16.280770646657672</v>
      </c>
      <c r="N22" s="154">
        <v>21.024625367476791</v>
      </c>
    </row>
    <row r="23" spans="1:14" ht="13">
      <c r="B23" s="2" t="s">
        <v>25</v>
      </c>
      <c r="C23" s="121">
        <v>8.4139925837204874</v>
      </c>
      <c r="D23" s="121">
        <v>5.8957674410670711</v>
      </c>
      <c r="E23" s="121">
        <v>3.6651682170944673</v>
      </c>
      <c r="F23" s="121">
        <v>2.3700829377201487</v>
      </c>
      <c r="G23" s="121">
        <v>25.920026937961548</v>
      </c>
      <c r="H23" s="121">
        <v>5.2481343495319663</v>
      </c>
      <c r="I23" s="121">
        <v>4.8067318440575226</v>
      </c>
      <c r="J23" s="121">
        <v>13.904532213392518</v>
      </c>
      <c r="K23" s="121">
        <v>18.24803962545317</v>
      </c>
      <c r="L23" s="121">
        <v>28.65986552667874</v>
      </c>
      <c r="M23" s="121">
        <v>10.960438743720175</v>
      </c>
      <c r="N23" s="130">
        <v>11.866995566875065</v>
      </c>
    </row>
    <row r="24" spans="1:14" ht="13">
      <c r="B24" s="2" t="s">
        <v>26</v>
      </c>
      <c r="C24" s="121">
        <v>9.9172372688368675</v>
      </c>
      <c r="D24" s="121">
        <v>10.543510413257623</v>
      </c>
      <c r="E24" s="121">
        <v>12.093778156034162</v>
      </c>
      <c r="F24" s="121">
        <v>15.927709466223499</v>
      </c>
      <c r="G24" s="121">
        <v>8.7354452546811423</v>
      </c>
      <c r="H24" s="121">
        <v>2.7378047716105165</v>
      </c>
      <c r="I24" s="121">
        <v>2.123585087292279</v>
      </c>
      <c r="J24" s="121">
        <v>5.4910332374817319</v>
      </c>
      <c r="K24" s="121">
        <v>7.1894036087183322</v>
      </c>
      <c r="L24" s="121">
        <v>11.976947934312449</v>
      </c>
      <c r="M24" s="121">
        <v>4.434129767117299</v>
      </c>
      <c r="N24" s="130">
        <v>8.0709493409401354</v>
      </c>
    </row>
    <row r="25" spans="1:14" ht="13">
      <c r="B25" s="2" t="s">
        <v>27</v>
      </c>
      <c r="C25" s="121">
        <v>0.9844739840293536</v>
      </c>
      <c r="D25" s="121">
        <v>0.83604928291979452</v>
      </c>
      <c r="E25" s="121">
        <v>0.61605760463656045</v>
      </c>
      <c r="F25" s="121">
        <v>0.30019325982381678</v>
      </c>
      <c r="G25" s="121">
        <v>1.1747902016872587</v>
      </c>
      <c r="H25" s="121">
        <v>2.1577631071573218</v>
      </c>
      <c r="I25" s="121">
        <v>1.4888476587996322</v>
      </c>
      <c r="J25" s="121">
        <v>0.50051300828114009</v>
      </c>
      <c r="K25" s="121">
        <v>1.2823231938807997</v>
      </c>
      <c r="L25" s="121">
        <v>1.572274662869561</v>
      </c>
      <c r="M25" s="121">
        <v>0.88620213582020035</v>
      </c>
      <c r="N25" s="130">
        <v>1.08668045966159</v>
      </c>
    </row>
    <row r="26" spans="1:14" ht="13">
      <c r="A26" s="6"/>
      <c r="C26" s="122"/>
      <c r="D26" s="122"/>
      <c r="E26" s="122"/>
      <c r="F26" s="122"/>
      <c r="G26" s="122"/>
      <c r="H26" s="122"/>
      <c r="I26" s="122"/>
      <c r="J26" s="122"/>
      <c r="K26" s="122"/>
      <c r="L26" s="122"/>
      <c r="M26" s="122"/>
      <c r="N26" s="126"/>
    </row>
    <row r="27" spans="1:14" ht="13">
      <c r="A27" s="6" t="s">
        <v>28</v>
      </c>
      <c r="B27" s="11"/>
      <c r="C27" s="120">
        <v>100</v>
      </c>
      <c r="D27" s="120">
        <v>100</v>
      </c>
      <c r="E27" s="120">
        <v>100.00000000000001</v>
      </c>
      <c r="F27" s="120">
        <v>100.00000000000001</v>
      </c>
      <c r="G27" s="120">
        <v>100.00000000000001</v>
      </c>
      <c r="H27" s="120">
        <v>100.00000000000001</v>
      </c>
      <c r="I27" s="120">
        <v>99.999999999999986</v>
      </c>
      <c r="J27" s="120">
        <v>100</v>
      </c>
      <c r="K27" s="120">
        <v>100</v>
      </c>
      <c r="L27" s="120">
        <v>100</v>
      </c>
      <c r="M27" s="120">
        <v>100</v>
      </c>
      <c r="N27" s="129">
        <v>100</v>
      </c>
    </row>
    <row r="28" spans="1:14" ht="13">
      <c r="A28" s="6"/>
      <c r="B28" s="11"/>
      <c r="C28" s="11"/>
      <c r="D28" s="11"/>
      <c r="E28" s="11"/>
      <c r="F28" s="11"/>
      <c r="G28" s="11"/>
      <c r="H28" s="11"/>
      <c r="I28" s="11"/>
      <c r="J28" s="11"/>
      <c r="N28" s="123"/>
    </row>
    <row r="29" spans="1:14">
      <c r="A29" s="4" t="s">
        <v>29</v>
      </c>
    </row>
    <row r="32" spans="1:14">
      <c r="A32" s="4" t="s">
        <v>30</v>
      </c>
    </row>
    <row r="33" spans="1:1">
      <c r="A33" s="4" t="s">
        <v>31</v>
      </c>
    </row>
    <row r="34" spans="1:1">
      <c r="A34" s="4" t="s">
        <v>230</v>
      </c>
    </row>
  </sheetData>
  <hyperlinks>
    <hyperlink ref="H1" location="Contenu!A1" display="retour" xr:uid="{00000000-0004-0000-0800-000000000000}"/>
  </hyperlinks>
  <pageMargins left="0.70866141732283472" right="0.70866141732283472" top="0.74803149606299213" bottom="0.74803149606299213" header="0.31496062992125978" footer="0.31496062992125978"/>
  <pageSetup paperSize="9" scale="53"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39997558519241921"/>
    <pageSetUpPr fitToPage="1"/>
  </sheetPr>
  <dimension ref="A1:M61"/>
  <sheetViews>
    <sheetView zoomScale="73" zoomScaleNormal="73" workbookViewId="0">
      <selection activeCell="I8" sqref="I8"/>
    </sheetView>
  </sheetViews>
  <sheetFormatPr baseColWidth="10" defaultColWidth="11.453125" defaultRowHeight="12.5"/>
  <cols>
    <col min="1" max="1" width="4.26953125" style="2" customWidth="1"/>
    <col min="2" max="2" width="77.26953125" style="2" customWidth="1"/>
    <col min="3" max="3" width="20.81640625" style="2" bestFit="1" customWidth="1"/>
    <col min="4" max="4" width="18.7265625" style="2" customWidth="1"/>
    <col min="5" max="5" width="19.7265625" style="2" bestFit="1" customWidth="1"/>
    <col min="6" max="6" width="18.7265625" style="2" customWidth="1"/>
    <col min="7" max="7" width="16.36328125" style="2" bestFit="1" customWidth="1"/>
    <col min="8" max="8" width="10.26953125" style="2" customWidth="1"/>
    <col min="9" max="13" width="15.7265625" style="2" customWidth="1"/>
    <col min="14" max="14" width="11.453125" style="2" customWidth="1"/>
    <col min="15" max="16384" width="11.453125" style="2"/>
  </cols>
  <sheetData>
    <row r="1" spans="1:9" ht="13">
      <c r="A1" s="6" t="s">
        <v>234</v>
      </c>
      <c r="E1" s="26" t="s">
        <v>0</v>
      </c>
      <c r="F1" s="3"/>
      <c r="H1" s="26"/>
      <c r="I1" s="26"/>
    </row>
    <row r="3" spans="1:9">
      <c r="B3" s="46" t="s">
        <v>81</v>
      </c>
      <c r="G3" s="123"/>
    </row>
    <row r="4" spans="1:9" ht="38.25" customHeight="1">
      <c r="A4" s="7"/>
      <c r="B4" s="8"/>
      <c r="C4" s="7" t="s">
        <v>93</v>
      </c>
      <c r="D4" s="7" t="s">
        <v>94</v>
      </c>
      <c r="E4" s="7" t="s">
        <v>95</v>
      </c>
      <c r="F4" s="7" t="s">
        <v>96</v>
      </c>
      <c r="G4" s="124" t="s">
        <v>92</v>
      </c>
    </row>
    <row r="5" spans="1:9" ht="7.5" customHeight="1">
      <c r="C5" s="56"/>
      <c r="D5" s="56"/>
      <c r="E5" s="56"/>
      <c r="F5" s="56"/>
      <c r="G5" s="123"/>
    </row>
    <row r="6" spans="1:9" ht="13">
      <c r="A6" s="6" t="s">
        <v>12</v>
      </c>
      <c r="C6" s="56"/>
      <c r="D6" s="56"/>
      <c r="E6" s="56"/>
      <c r="F6" s="56"/>
      <c r="G6" s="123"/>
    </row>
    <row r="7" spans="1:9" ht="18.75" customHeight="1">
      <c r="A7" s="9"/>
      <c r="B7" s="10" t="s">
        <v>13</v>
      </c>
      <c r="C7" s="119">
        <v>27.289223884828985</v>
      </c>
      <c r="D7" s="119">
        <v>40.339555492849492</v>
      </c>
      <c r="E7" s="119">
        <v>0.16106958018240544</v>
      </c>
      <c r="F7" s="119">
        <v>1.0057869038766507</v>
      </c>
      <c r="G7" s="129">
        <v>28.148770483931205</v>
      </c>
    </row>
    <row r="8" spans="1:9" ht="13">
      <c r="B8" s="18" t="s">
        <v>14</v>
      </c>
      <c r="C8" s="43">
        <v>27.208804132864834</v>
      </c>
      <c r="D8" s="43">
        <v>10.083337829775875</v>
      </c>
      <c r="E8" s="43">
        <v>0</v>
      </c>
      <c r="F8" s="43">
        <v>0</v>
      </c>
      <c r="G8" s="130">
        <v>19.648772531220331</v>
      </c>
    </row>
    <row r="9" spans="1:9" ht="13">
      <c r="B9" s="18" t="s">
        <v>15</v>
      </c>
      <c r="C9" s="43">
        <v>0</v>
      </c>
      <c r="D9" s="43">
        <v>13.047200653151272</v>
      </c>
      <c r="E9" s="43">
        <v>0</v>
      </c>
      <c r="F9" s="43">
        <v>0</v>
      </c>
      <c r="G9" s="130">
        <v>3.6277251999096447</v>
      </c>
    </row>
    <row r="10" spans="1:9" ht="13">
      <c r="B10" s="18" t="s">
        <v>16</v>
      </c>
      <c r="C10" s="43">
        <v>0</v>
      </c>
      <c r="D10" s="43">
        <v>7.2521256787740711</v>
      </c>
      <c r="E10" s="43">
        <v>0</v>
      </c>
      <c r="F10" s="43">
        <v>0</v>
      </c>
      <c r="G10" s="130">
        <v>2.0164263413429016</v>
      </c>
    </row>
    <row r="11" spans="1:9" ht="13">
      <c r="B11" s="18" t="s">
        <v>17</v>
      </c>
      <c r="C11" s="43">
        <v>4.5171469727380988E-2</v>
      </c>
      <c r="D11" s="43">
        <v>0.4885319518357179</v>
      </c>
      <c r="E11" s="43">
        <v>0</v>
      </c>
      <c r="F11" s="43">
        <v>0</v>
      </c>
      <c r="G11" s="130">
        <v>0.16380041187150582</v>
      </c>
    </row>
    <row r="12" spans="1:9" ht="13">
      <c r="B12" s="2" t="s">
        <v>18</v>
      </c>
      <c r="C12" s="43">
        <v>3.5248282236769284E-2</v>
      </c>
      <c r="D12" s="43">
        <v>5.8478189962939924</v>
      </c>
      <c r="E12" s="43">
        <v>0.16106958018240544</v>
      </c>
      <c r="F12" s="43">
        <v>1.0057869038766507</v>
      </c>
      <c r="G12" s="130">
        <v>1.6853683271931905</v>
      </c>
    </row>
    <row r="13" spans="1:9" ht="13">
      <c r="B13" s="2" t="s">
        <v>19</v>
      </c>
      <c r="C13" s="43">
        <v>0</v>
      </c>
      <c r="D13" s="43">
        <v>3.6205403830185658</v>
      </c>
      <c r="E13" s="43">
        <v>0</v>
      </c>
      <c r="F13" s="43">
        <v>0</v>
      </c>
      <c r="G13" s="130">
        <v>1.0066776723936297</v>
      </c>
    </row>
    <row r="14" spans="1:9" ht="13">
      <c r="A14" s="6"/>
      <c r="C14" s="43"/>
      <c r="D14" s="43"/>
      <c r="E14" s="43"/>
      <c r="F14" s="43"/>
      <c r="G14" s="130"/>
    </row>
    <row r="15" spans="1:9" ht="13">
      <c r="A15" s="6" t="s">
        <v>20</v>
      </c>
      <c r="C15" s="43"/>
      <c r="D15" s="43"/>
      <c r="E15" s="43"/>
      <c r="F15" s="43"/>
      <c r="G15" s="130"/>
    </row>
    <row r="16" spans="1:9" ht="18.75" customHeight="1">
      <c r="A16" s="9"/>
      <c r="B16" s="10" t="s">
        <v>13</v>
      </c>
      <c r="C16" s="119">
        <v>62.945684426173827</v>
      </c>
      <c r="D16" s="119">
        <v>39.906961299978626</v>
      </c>
      <c r="E16" s="119">
        <v>7.7958522616533257</v>
      </c>
      <c r="F16" s="119">
        <v>6.1389701293921597</v>
      </c>
      <c r="G16" s="129">
        <v>50.826604148592011</v>
      </c>
    </row>
    <row r="17" spans="1:7" ht="13">
      <c r="B17" s="13" t="s">
        <v>21</v>
      </c>
      <c r="C17" s="43">
        <v>32.146366201023454</v>
      </c>
      <c r="D17" s="43">
        <v>0</v>
      </c>
      <c r="E17" s="43">
        <v>0</v>
      </c>
      <c r="F17" s="43">
        <v>0</v>
      </c>
      <c r="G17" s="130">
        <v>19.902013368139031</v>
      </c>
    </row>
    <row r="18" spans="1:7" ht="13">
      <c r="B18" s="13" t="s">
        <v>22</v>
      </c>
      <c r="C18" s="43">
        <v>18.176726396824606</v>
      </c>
      <c r="D18" s="43">
        <v>0</v>
      </c>
      <c r="E18" s="43">
        <v>0</v>
      </c>
      <c r="F18" s="43">
        <v>0</v>
      </c>
      <c r="G18" s="130">
        <v>11.253323298702782</v>
      </c>
    </row>
    <row r="19" spans="1:7" ht="13">
      <c r="B19" s="87" t="s">
        <v>23</v>
      </c>
      <c r="C19" s="43">
        <v>12.622591828325763</v>
      </c>
      <c r="D19" s="43">
        <v>39.906961299978626</v>
      </c>
      <c r="E19" s="43">
        <v>7.7958522616533257</v>
      </c>
      <c r="F19" s="43">
        <v>6.1389701293921597</v>
      </c>
      <c r="G19" s="130">
        <v>19.671267481750203</v>
      </c>
    </row>
    <row r="20" spans="1:7" ht="13">
      <c r="A20" s="6"/>
      <c r="C20" s="43"/>
      <c r="D20" s="43"/>
      <c r="E20" s="43"/>
      <c r="F20" s="43"/>
      <c r="G20" s="130"/>
    </row>
    <row r="21" spans="1:7" ht="13">
      <c r="A21" s="6" t="s">
        <v>24</v>
      </c>
      <c r="C21" s="43"/>
      <c r="D21" s="43"/>
      <c r="E21" s="43"/>
      <c r="F21" s="43"/>
      <c r="G21" s="130"/>
    </row>
    <row r="22" spans="1:7" ht="18.75" customHeight="1">
      <c r="A22" s="9"/>
      <c r="B22" s="10" t="s">
        <v>13</v>
      </c>
      <c r="C22" s="119">
        <v>9.7650916889971917</v>
      </c>
      <c r="D22" s="119">
        <v>19.753483207171879</v>
      </c>
      <c r="E22" s="119">
        <v>92.043078158164263</v>
      </c>
      <c r="F22" s="119">
        <v>92.855242966731183</v>
      </c>
      <c r="G22" s="129">
        <v>21.024625367476791</v>
      </c>
    </row>
    <row r="23" spans="1:7" ht="13">
      <c r="B23" s="2" t="s">
        <v>25</v>
      </c>
      <c r="C23" s="43">
        <v>7.9457280276885314</v>
      </c>
      <c r="D23" s="43">
        <v>3.973066586715182E-4</v>
      </c>
      <c r="E23" s="43">
        <v>89.108709384955247</v>
      </c>
      <c r="F23" s="43">
        <v>0</v>
      </c>
      <c r="G23" s="130">
        <v>11.866995566875069</v>
      </c>
    </row>
    <row r="24" spans="1:7" ht="13">
      <c r="B24" s="2" t="s">
        <v>26</v>
      </c>
      <c r="C24" s="43">
        <v>0.537499973221361</v>
      </c>
      <c r="D24" s="43">
        <v>19.282284471802331</v>
      </c>
      <c r="E24" s="43">
        <v>1.3506460716509583</v>
      </c>
      <c r="F24" s="43">
        <v>91.300294224232445</v>
      </c>
      <c r="G24" s="130">
        <v>8.0709493409401318</v>
      </c>
    </row>
    <row r="25" spans="1:7" ht="13">
      <c r="B25" s="2" t="s">
        <v>27</v>
      </c>
      <c r="C25" s="43">
        <v>1.2818636880872984</v>
      </c>
      <c r="D25" s="43">
        <v>0.47080142871087421</v>
      </c>
      <c r="E25" s="43">
        <v>1.5837227015580653</v>
      </c>
      <c r="F25" s="43">
        <v>1.5549487424987387</v>
      </c>
      <c r="G25" s="130">
        <v>1.0866804596615909</v>
      </c>
    </row>
    <row r="26" spans="1:7" ht="13">
      <c r="A26" s="6"/>
      <c r="C26" s="43"/>
      <c r="D26" s="43"/>
      <c r="E26" s="43"/>
      <c r="F26" s="43"/>
      <c r="G26" s="126"/>
    </row>
    <row r="27" spans="1:7" ht="13">
      <c r="A27" s="6" t="s">
        <v>28</v>
      </c>
      <c r="B27" s="11"/>
      <c r="C27" s="119">
        <v>100</v>
      </c>
      <c r="D27" s="119">
        <v>100</v>
      </c>
      <c r="E27" s="119">
        <v>100</v>
      </c>
      <c r="F27" s="119">
        <v>100</v>
      </c>
      <c r="G27" s="129">
        <v>100</v>
      </c>
    </row>
    <row r="28" spans="1:7">
      <c r="G28" s="123"/>
    </row>
    <row r="30" spans="1:7">
      <c r="B30" s="46" t="s">
        <v>1</v>
      </c>
      <c r="G30" s="123"/>
    </row>
    <row r="31" spans="1:7" ht="38.25" customHeight="1">
      <c r="A31" s="7"/>
      <c r="B31" s="8"/>
      <c r="C31" s="7" t="s">
        <v>93</v>
      </c>
      <c r="D31" s="7" t="s">
        <v>94</v>
      </c>
      <c r="E31" s="7" t="s">
        <v>95</v>
      </c>
      <c r="F31" s="7" t="s">
        <v>96</v>
      </c>
      <c r="G31" s="124" t="s">
        <v>92</v>
      </c>
    </row>
    <row r="32" spans="1:7" ht="7.5" customHeight="1">
      <c r="C32" s="56"/>
      <c r="D32" s="56"/>
      <c r="E32" s="56"/>
      <c r="F32" s="56"/>
      <c r="G32" s="123"/>
    </row>
    <row r="33" spans="1:13" ht="13">
      <c r="A33" s="6" t="s">
        <v>12</v>
      </c>
      <c r="C33" s="56"/>
      <c r="D33" s="56"/>
      <c r="E33" s="56"/>
      <c r="F33" s="56"/>
      <c r="G33" s="123"/>
    </row>
    <row r="34" spans="1:13" s="9" customFormat="1" ht="18" customHeight="1">
      <c r="B34" s="10" t="s">
        <v>13</v>
      </c>
      <c r="C34" s="119">
        <v>509281.21769000019</v>
      </c>
      <c r="D34" s="119">
        <v>338103.36891999998</v>
      </c>
      <c r="E34" s="119">
        <v>378.55743000000012</v>
      </c>
      <c r="F34" s="119">
        <v>754.30844000000013</v>
      </c>
      <c r="G34" s="125">
        <v>848517.45248000021</v>
      </c>
      <c r="M34" s="2"/>
    </row>
    <row r="35" spans="1:13" ht="13">
      <c r="B35" s="2" t="s">
        <v>97</v>
      </c>
      <c r="C35" s="43">
        <v>507780.39563000022</v>
      </c>
      <c r="D35" s="43">
        <v>84512.842259999961</v>
      </c>
      <c r="E35" s="43">
        <v>0</v>
      </c>
      <c r="F35" s="43">
        <v>0</v>
      </c>
      <c r="G35" s="125">
        <v>592293.23789000022</v>
      </c>
    </row>
    <row r="36" spans="1:13" ht="13">
      <c r="B36" s="18" t="s">
        <v>15</v>
      </c>
      <c r="C36" s="43">
        <v>0</v>
      </c>
      <c r="D36" s="43">
        <v>109354.26635000001</v>
      </c>
      <c r="E36" s="43">
        <v>0</v>
      </c>
      <c r="F36" s="43">
        <v>0</v>
      </c>
      <c r="G36" s="125">
        <v>109354.26635000001</v>
      </c>
    </row>
    <row r="37" spans="1:13" ht="13">
      <c r="B37" s="18" t="s">
        <v>16</v>
      </c>
      <c r="C37" s="43">
        <v>0</v>
      </c>
      <c r="D37" s="43">
        <v>60783.22118</v>
      </c>
      <c r="E37" s="43">
        <v>0</v>
      </c>
      <c r="F37" s="43">
        <v>0</v>
      </c>
      <c r="G37" s="125">
        <v>60783.22118</v>
      </c>
    </row>
    <row r="38" spans="1:13" ht="13">
      <c r="B38" s="2" t="s">
        <v>98</v>
      </c>
      <c r="C38" s="43">
        <v>843.00605999999982</v>
      </c>
      <c r="D38" s="43">
        <v>4094.59888</v>
      </c>
      <c r="E38" s="43">
        <v>0</v>
      </c>
      <c r="F38" s="43">
        <v>0</v>
      </c>
      <c r="G38" s="125">
        <v>4937.6049400000002</v>
      </c>
    </row>
    <row r="39" spans="1:13" ht="13">
      <c r="B39" s="2" t="s">
        <v>18</v>
      </c>
      <c r="C39" s="43">
        <v>657.81600000000003</v>
      </c>
      <c r="D39" s="43">
        <v>49013.115769999997</v>
      </c>
      <c r="E39" s="43">
        <v>378.55743000000012</v>
      </c>
      <c r="F39" s="43">
        <v>754.30844000000013</v>
      </c>
      <c r="G39" s="125">
        <v>50803.797639999997</v>
      </c>
    </row>
    <row r="40" spans="1:13" ht="13">
      <c r="B40" s="2" t="s">
        <v>19</v>
      </c>
      <c r="C40" s="43">
        <v>0</v>
      </c>
      <c r="D40" s="43">
        <v>30345.324479999999</v>
      </c>
      <c r="E40" s="43">
        <v>0</v>
      </c>
      <c r="F40" s="43">
        <v>0</v>
      </c>
      <c r="G40" s="125">
        <v>30345.324479999999</v>
      </c>
    </row>
    <row r="41" spans="1:13" ht="13">
      <c r="A41" s="6"/>
      <c r="C41" s="43"/>
      <c r="D41" s="43"/>
      <c r="E41" s="43"/>
      <c r="F41" s="43"/>
      <c r="G41" s="127"/>
    </row>
    <row r="42" spans="1:13" ht="13">
      <c r="A42" s="6" t="s">
        <v>20</v>
      </c>
      <c r="C42" s="43"/>
      <c r="D42" s="43"/>
      <c r="E42" s="43"/>
      <c r="F42" s="43"/>
      <c r="G42" s="127"/>
    </row>
    <row r="43" spans="1:13" s="9" customFormat="1" ht="18" customHeight="1">
      <c r="B43" s="10" t="s">
        <v>13</v>
      </c>
      <c r="C43" s="119">
        <v>1174714.7866199999</v>
      </c>
      <c r="D43" s="119">
        <v>334477.60874000011</v>
      </c>
      <c r="E43" s="119">
        <v>18322.378399999991</v>
      </c>
      <c r="F43" s="119">
        <v>4604.0338799999963</v>
      </c>
      <c r="G43" s="125">
        <v>1532118.80764</v>
      </c>
      <c r="M43" s="2"/>
    </row>
    <row r="44" spans="1:13" ht="13">
      <c r="B44" s="13" t="s">
        <v>21</v>
      </c>
      <c r="C44" s="43">
        <v>599926.9379100001</v>
      </c>
      <c r="D44" s="43">
        <v>0</v>
      </c>
      <c r="E44" s="43">
        <v>0</v>
      </c>
      <c r="F44" s="43">
        <v>0</v>
      </c>
      <c r="G44" s="128">
        <v>599926.9379100001</v>
      </c>
    </row>
    <row r="45" spans="1:13" ht="13">
      <c r="B45" s="13" t="s">
        <v>22</v>
      </c>
      <c r="C45" s="43">
        <v>339220.54331999982</v>
      </c>
      <c r="D45" s="43">
        <v>0</v>
      </c>
      <c r="E45" s="43">
        <v>0</v>
      </c>
      <c r="F45" s="43">
        <v>0</v>
      </c>
      <c r="G45" s="128">
        <v>339220.54331999982</v>
      </c>
    </row>
    <row r="46" spans="1:13" ht="13">
      <c r="B46" s="87" t="s">
        <v>23</v>
      </c>
      <c r="C46" s="43">
        <v>235567.30538999999</v>
      </c>
      <c r="D46" s="43">
        <v>334477.60874000011</v>
      </c>
      <c r="E46" s="43">
        <v>18322.378399999991</v>
      </c>
      <c r="F46" s="43">
        <v>4604.0338799999963</v>
      </c>
      <c r="G46" s="128">
        <v>592971.32641000021</v>
      </c>
    </row>
    <row r="47" spans="1:13" ht="13">
      <c r="A47" s="6"/>
      <c r="C47" s="43"/>
      <c r="D47" s="43"/>
      <c r="E47" s="43"/>
      <c r="F47" s="43"/>
      <c r="G47" s="127"/>
    </row>
    <row r="48" spans="1:13" ht="13">
      <c r="A48" s="6" t="s">
        <v>24</v>
      </c>
      <c r="C48" s="43"/>
      <c r="D48" s="43"/>
      <c r="E48" s="43"/>
      <c r="F48" s="43"/>
      <c r="G48" s="127"/>
    </row>
    <row r="49" spans="1:13" s="9" customFormat="1" ht="18" customHeight="1">
      <c r="B49" s="10" t="s">
        <v>13</v>
      </c>
      <c r="C49" s="119">
        <v>182239.61983000001</v>
      </c>
      <c r="D49" s="119">
        <v>165562.5387699999</v>
      </c>
      <c r="E49" s="119">
        <v>216326.32976000008</v>
      </c>
      <c r="F49" s="119">
        <v>69638.502150000015</v>
      </c>
      <c r="G49" s="125">
        <v>633766.99050999992</v>
      </c>
      <c r="M49" s="2"/>
    </row>
    <row r="50" spans="1:13" ht="13">
      <c r="B50" s="2" t="s">
        <v>25</v>
      </c>
      <c r="C50" s="43">
        <v>148286.00704999999</v>
      </c>
      <c r="D50" s="43">
        <v>3.33</v>
      </c>
      <c r="E50" s="43">
        <v>209429.7630700001</v>
      </c>
      <c r="F50" s="43">
        <v>0</v>
      </c>
      <c r="G50" s="125">
        <v>357719.10012000008</v>
      </c>
    </row>
    <row r="51" spans="1:13" ht="13">
      <c r="B51" s="2" t="s">
        <v>26</v>
      </c>
      <c r="C51" s="43">
        <v>10031.01598</v>
      </c>
      <c r="D51" s="43">
        <v>161613.2171199999</v>
      </c>
      <c r="E51" s="43">
        <v>3174.3865300000002</v>
      </c>
      <c r="F51" s="43">
        <v>68472.339660000012</v>
      </c>
      <c r="G51" s="125">
        <v>243290.95928999991</v>
      </c>
    </row>
    <row r="52" spans="1:13" ht="13">
      <c r="B52" s="2" t="s">
        <v>27</v>
      </c>
      <c r="C52" s="43">
        <v>23922.596800000021</v>
      </c>
      <c r="D52" s="43">
        <v>3945.9916500000008</v>
      </c>
      <c r="E52" s="43">
        <v>3722.180159999999</v>
      </c>
      <c r="F52" s="43">
        <v>1166.1624899999999</v>
      </c>
      <c r="G52" s="125">
        <v>32756.93110000002</v>
      </c>
    </row>
    <row r="53" spans="1:13" ht="13">
      <c r="A53" s="6"/>
      <c r="C53" s="43"/>
      <c r="D53" s="43"/>
      <c r="E53" s="43"/>
      <c r="F53" s="43"/>
      <c r="G53" s="127"/>
    </row>
    <row r="54" spans="1:13" ht="15.75" customHeight="1">
      <c r="A54" s="6" t="s">
        <v>28</v>
      </c>
      <c r="B54" s="11"/>
      <c r="C54" s="153">
        <v>1866235.6241400002</v>
      </c>
      <c r="D54" s="153">
        <v>838143.51642999996</v>
      </c>
      <c r="E54" s="153">
        <v>235027.26559000008</v>
      </c>
      <c r="F54" s="153">
        <v>74996.844470000011</v>
      </c>
      <c r="G54" s="125">
        <v>3014403.2506300001</v>
      </c>
    </row>
    <row r="55" spans="1:13" ht="13">
      <c r="A55" s="6"/>
      <c r="B55" s="11"/>
      <c r="C55" s="11"/>
      <c r="D55" s="11"/>
      <c r="E55" s="11"/>
      <c r="F55" s="11"/>
      <c r="G55" s="123"/>
    </row>
    <row r="56" spans="1:13">
      <c r="A56" s="4" t="s">
        <v>29</v>
      </c>
    </row>
    <row r="59" spans="1:13">
      <c r="A59" s="4" t="s">
        <v>30</v>
      </c>
    </row>
    <row r="60" spans="1:13">
      <c r="A60" s="4" t="s">
        <v>31</v>
      </c>
    </row>
    <row r="61" spans="1:13">
      <c r="A61" s="4" t="s">
        <v>230</v>
      </c>
    </row>
  </sheetData>
  <hyperlinks>
    <hyperlink ref="E1" location="Contenu!A1" display="retour" xr:uid="{00000000-0004-0000-0900-000000000000}"/>
  </hyperlinks>
  <pageMargins left="0.70866141732283472" right="0.70866141732283472" top="0.74803149606299213" bottom="0.74803149606299213" header="0.31496062992125978" footer="0.31496062992125978"/>
  <pageSetup paperSize="9" scale="51"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39997558519241921"/>
    <pageSetUpPr fitToPage="1"/>
  </sheetPr>
  <dimension ref="A1:K36"/>
  <sheetViews>
    <sheetView zoomScale="80" zoomScaleNormal="80" workbookViewId="0">
      <selection activeCell="H6" sqref="H6"/>
    </sheetView>
  </sheetViews>
  <sheetFormatPr baseColWidth="10" defaultColWidth="11.453125" defaultRowHeight="12.5"/>
  <cols>
    <col min="1" max="1" width="18.7265625" style="2" customWidth="1"/>
    <col min="2" max="2" width="19" style="2" customWidth="1"/>
    <col min="3" max="3" width="16.453125" style="2" bestFit="1" customWidth="1"/>
    <col min="4" max="4" width="19" style="2" customWidth="1"/>
    <col min="5" max="5" width="18.26953125" style="2" bestFit="1" customWidth="1"/>
    <col min="6" max="6" width="11.453125" style="2" customWidth="1"/>
    <col min="7" max="16384" width="11.453125" style="2"/>
  </cols>
  <sheetData>
    <row r="1" spans="1:11" ht="13">
      <c r="A1" s="6" t="s">
        <v>235</v>
      </c>
      <c r="F1" s="26"/>
      <c r="G1" s="26" t="s">
        <v>0</v>
      </c>
    </row>
    <row r="2" spans="1:11" ht="13">
      <c r="A2" s="6"/>
      <c r="F2" s="26"/>
      <c r="G2" s="26"/>
    </row>
    <row r="3" spans="1:11">
      <c r="A3" s="2" t="s">
        <v>33</v>
      </c>
    </row>
    <row r="4" spans="1:11" ht="12.75" customHeight="1">
      <c r="A4" s="46" t="s">
        <v>81</v>
      </c>
      <c r="E4" s="123"/>
    </row>
    <row r="5" spans="1:11" ht="38.25" customHeight="1">
      <c r="A5" s="16"/>
      <c r="B5" s="7" t="s">
        <v>99</v>
      </c>
      <c r="C5" s="7" t="s">
        <v>100</v>
      </c>
      <c r="D5" s="7" t="s">
        <v>101</v>
      </c>
      <c r="E5" s="131" t="s">
        <v>11</v>
      </c>
    </row>
    <row r="6" spans="1:11" ht="22.5" customHeight="1">
      <c r="A6" s="55" t="s">
        <v>102</v>
      </c>
      <c r="B6" s="67">
        <v>74.315768994680383</v>
      </c>
      <c r="C6" s="67">
        <v>13.921156587102718</v>
      </c>
      <c r="D6" s="67">
        <v>11.763074418216913</v>
      </c>
      <c r="E6" s="130">
        <v>100</v>
      </c>
      <c r="F6" s="6"/>
      <c r="G6" s="12"/>
      <c r="H6" s="12"/>
      <c r="I6" s="12"/>
      <c r="J6" s="12"/>
      <c r="K6" s="14"/>
    </row>
    <row r="7" spans="1:11" ht="13">
      <c r="A7" s="55" t="s">
        <v>103</v>
      </c>
      <c r="B7" s="67">
        <v>72.670571997343259</v>
      </c>
      <c r="C7" s="67">
        <v>14.269321442159955</v>
      </c>
      <c r="D7" s="67">
        <v>13.060106560496793</v>
      </c>
      <c r="E7" s="130">
        <v>100</v>
      </c>
    </row>
    <row r="8" spans="1:11" ht="13">
      <c r="A8" s="55" t="s">
        <v>104</v>
      </c>
      <c r="B8" s="67">
        <v>74.697592008389137</v>
      </c>
      <c r="C8" s="67">
        <v>13.900174341737568</v>
      </c>
      <c r="D8" s="67">
        <v>11.402233649873295</v>
      </c>
      <c r="E8" s="130">
        <v>100</v>
      </c>
    </row>
    <row r="9" spans="1:11" ht="13">
      <c r="A9" s="55" t="s">
        <v>105</v>
      </c>
      <c r="B9" s="67">
        <v>75.66970713762241</v>
      </c>
      <c r="C9" s="67">
        <v>13.705486020749808</v>
      </c>
      <c r="D9" s="67">
        <v>10.62480684162778</v>
      </c>
      <c r="E9" s="130">
        <v>99.999999999999986</v>
      </c>
    </row>
    <row r="10" spans="1:11" ht="13">
      <c r="A10" s="55" t="s">
        <v>106</v>
      </c>
      <c r="B10" s="67">
        <v>76.102030502326301</v>
      </c>
      <c r="C10" s="67">
        <v>12.140175475594193</v>
      </c>
      <c r="D10" s="67">
        <v>11.757794022079519</v>
      </c>
      <c r="E10" s="130">
        <v>100</v>
      </c>
    </row>
    <row r="11" spans="1:11" ht="13">
      <c r="A11" s="111" t="s">
        <v>7</v>
      </c>
      <c r="B11" s="67">
        <v>71.332063701668872</v>
      </c>
      <c r="C11" s="67">
        <v>13.502890400505867</v>
      </c>
      <c r="D11" s="67">
        <v>15.165045897825271</v>
      </c>
      <c r="E11" s="130">
        <v>100</v>
      </c>
    </row>
    <row r="12" spans="1:11" ht="13">
      <c r="A12" s="111" t="s">
        <v>107</v>
      </c>
      <c r="B12" s="67">
        <v>72.016148982967067</v>
      </c>
      <c r="C12" s="67">
        <v>17.832323674697534</v>
      </c>
      <c r="D12" s="67">
        <v>10.151527342335408</v>
      </c>
      <c r="E12" s="130">
        <v>100</v>
      </c>
    </row>
    <row r="13" spans="1:11" ht="13">
      <c r="A13" s="55" t="s">
        <v>9</v>
      </c>
      <c r="B13" s="67">
        <v>75.19604498297565</v>
      </c>
      <c r="C13" s="67">
        <v>14.548709942055183</v>
      </c>
      <c r="D13" s="67">
        <v>10.255245074969174</v>
      </c>
      <c r="E13" s="130">
        <v>100</v>
      </c>
    </row>
    <row r="14" spans="1:11" ht="13">
      <c r="A14" s="55" t="s">
        <v>10</v>
      </c>
      <c r="B14" s="67">
        <v>73.712641734235802</v>
      </c>
      <c r="C14" s="67">
        <v>14.179538201693367</v>
      </c>
      <c r="D14" s="67">
        <v>12.107820064070827</v>
      </c>
      <c r="E14" s="130">
        <v>100</v>
      </c>
    </row>
    <row r="15" spans="1:11" ht="22.5" customHeight="1">
      <c r="A15" s="6" t="s">
        <v>108</v>
      </c>
      <c r="B15" s="61">
        <v>74.00583108195876</v>
      </c>
      <c r="C15" s="61">
        <v>14.078437037035703</v>
      </c>
      <c r="D15" s="61">
        <v>11.915731881005534</v>
      </c>
      <c r="E15" s="130">
        <v>100</v>
      </c>
      <c r="F15" s="6"/>
      <c r="G15" s="12"/>
      <c r="H15" s="12"/>
      <c r="I15" s="12"/>
      <c r="J15" s="12"/>
      <c r="K15" s="14"/>
    </row>
    <row r="16" spans="1:11" ht="12.75" customHeight="1">
      <c r="A16" s="6"/>
      <c r="B16" s="61"/>
      <c r="C16" s="61"/>
      <c r="D16" s="61"/>
      <c r="E16" s="130"/>
      <c r="F16" s="6"/>
      <c r="G16" s="12"/>
      <c r="H16" s="12"/>
      <c r="I16" s="12"/>
      <c r="J16" s="12"/>
      <c r="K16" s="14"/>
    </row>
    <row r="17" spans="1:11" ht="30" customHeight="1">
      <c r="A17" s="15" t="s">
        <v>33</v>
      </c>
    </row>
    <row r="18" spans="1:11" ht="12.75" customHeight="1">
      <c r="A18" s="46" t="s">
        <v>1</v>
      </c>
      <c r="E18" s="123"/>
    </row>
    <row r="19" spans="1:11" ht="38.25" customHeight="1">
      <c r="A19" s="16"/>
      <c r="B19" s="7" t="s">
        <v>99</v>
      </c>
      <c r="C19" s="7" t="s">
        <v>100</v>
      </c>
      <c r="D19" s="7" t="s">
        <v>101</v>
      </c>
      <c r="E19" s="131" t="s">
        <v>11</v>
      </c>
    </row>
    <row r="20" spans="1:11" ht="22.5" customHeight="1">
      <c r="A20" s="55" t="s">
        <v>102</v>
      </c>
      <c r="B20" s="67">
        <v>281420.40171000001</v>
      </c>
      <c r="C20" s="67">
        <v>52716.90694999999</v>
      </c>
      <c r="D20" s="67">
        <v>44544.63935313902</v>
      </c>
      <c r="E20" s="130">
        <v>378681.94801313902</v>
      </c>
      <c r="F20" s="6"/>
      <c r="G20" s="12"/>
      <c r="H20" s="12"/>
      <c r="I20" s="12"/>
      <c r="J20" s="12"/>
      <c r="K20" s="14"/>
    </row>
    <row r="21" spans="1:11" ht="13">
      <c r="A21" s="55" t="s">
        <v>103</v>
      </c>
      <c r="B21" s="67">
        <v>735604.81752999988</v>
      </c>
      <c r="C21" s="67">
        <v>144440.60790000015</v>
      </c>
      <c r="D21" s="67">
        <v>132200.38097000009</v>
      </c>
      <c r="E21" s="130">
        <v>1012245.8064000001</v>
      </c>
    </row>
    <row r="22" spans="1:11" ht="13">
      <c r="A22" s="55" t="s">
        <v>104</v>
      </c>
      <c r="B22" s="67">
        <v>308222.73654000001</v>
      </c>
      <c r="C22" s="67">
        <v>57355.928869999982</v>
      </c>
      <c r="D22" s="67">
        <v>47048.740980000017</v>
      </c>
      <c r="E22" s="130">
        <v>412627.40639000002</v>
      </c>
    </row>
    <row r="23" spans="1:11" ht="13">
      <c r="A23" s="55" t="s">
        <v>109</v>
      </c>
      <c r="B23" s="67">
        <v>261091.63742854126</v>
      </c>
      <c r="C23" s="67">
        <v>47289.568339460398</v>
      </c>
      <c r="D23" s="67">
        <v>36659.957076315011</v>
      </c>
      <c r="E23" s="130">
        <v>345041.16284431668</v>
      </c>
    </row>
    <row r="24" spans="1:11" ht="13">
      <c r="A24" s="55" t="s">
        <v>106</v>
      </c>
      <c r="B24" s="67">
        <v>150435.329</v>
      </c>
      <c r="C24" s="67">
        <v>23998.194</v>
      </c>
      <c r="D24" s="67">
        <v>23242.318245000009</v>
      </c>
      <c r="E24" s="130">
        <v>197675.84124499999</v>
      </c>
    </row>
    <row r="25" spans="1:11" ht="13">
      <c r="A25" s="55" t="s">
        <v>7</v>
      </c>
      <c r="B25" s="67">
        <v>152512.47876999999</v>
      </c>
      <c r="C25" s="67">
        <v>28870.036540000001</v>
      </c>
      <c r="D25" s="67">
        <v>32423.830470000001</v>
      </c>
      <c r="E25" s="130">
        <v>213806.34577999997</v>
      </c>
    </row>
    <row r="26" spans="1:11" ht="13">
      <c r="A26" s="55" t="s">
        <v>107</v>
      </c>
      <c r="B26" s="67">
        <v>52719.141000000003</v>
      </c>
      <c r="C26" s="67">
        <v>13054.082999999999</v>
      </c>
      <c r="D26" s="67">
        <v>7431.3860000000004</v>
      </c>
      <c r="E26" s="130">
        <v>73204.61</v>
      </c>
    </row>
    <row r="27" spans="1:11" ht="13">
      <c r="A27" s="55" t="s">
        <v>110</v>
      </c>
      <c r="B27" s="67">
        <v>455646.85903999989</v>
      </c>
      <c r="C27" s="67">
        <v>88157.216109999965</v>
      </c>
      <c r="D27" s="67">
        <v>62141.169900000001</v>
      </c>
      <c r="E27" s="130">
        <v>605945.24504999979</v>
      </c>
    </row>
    <row r="28" spans="1:11" ht="13">
      <c r="A28" s="55" t="s">
        <v>10</v>
      </c>
      <c r="B28" s="67">
        <v>109499.0097497</v>
      </c>
      <c r="C28" s="67">
        <v>21063.488639999996</v>
      </c>
      <c r="D28" s="67">
        <v>17985.982811786002</v>
      </c>
      <c r="E28" s="130">
        <v>148548.48120148599</v>
      </c>
    </row>
    <row r="29" spans="1:11" ht="22.5" customHeight="1">
      <c r="A29" s="6" t="s">
        <v>108</v>
      </c>
      <c r="B29" s="155">
        <v>2507152.4107682407</v>
      </c>
      <c r="C29" s="155">
        <v>476946.03034946049</v>
      </c>
      <c r="D29" s="155">
        <v>403678.4058062401</v>
      </c>
      <c r="E29" s="156">
        <v>3387776.8469239413</v>
      </c>
      <c r="F29" s="6"/>
      <c r="G29" s="12"/>
      <c r="H29" s="12"/>
      <c r="I29" s="12"/>
      <c r="J29" s="12"/>
      <c r="K29" s="14"/>
    </row>
    <row r="30" spans="1:11" ht="13.5" customHeight="1">
      <c r="A30" s="6" t="s">
        <v>33</v>
      </c>
      <c r="B30" s="21"/>
      <c r="C30" s="21"/>
      <c r="D30" s="21"/>
      <c r="E30" s="130"/>
      <c r="F30" s="6"/>
      <c r="G30" s="12"/>
      <c r="H30" s="12"/>
      <c r="I30" s="12"/>
      <c r="J30" s="12"/>
      <c r="K30" s="14"/>
    </row>
    <row r="31" spans="1:11" ht="14.25" customHeight="1">
      <c r="A31" s="6"/>
      <c r="B31" s="21"/>
      <c r="C31" s="21"/>
      <c r="D31" s="21"/>
      <c r="E31" s="21"/>
      <c r="F31" s="6"/>
      <c r="G31" s="12"/>
      <c r="H31" s="12"/>
      <c r="I31" s="12"/>
      <c r="J31" s="12"/>
      <c r="K31" s="14"/>
    </row>
    <row r="34" spans="1:1">
      <c r="A34" s="4" t="s">
        <v>30</v>
      </c>
    </row>
    <row r="35" spans="1:1">
      <c r="A35" s="4" t="s">
        <v>31</v>
      </c>
    </row>
    <row r="36" spans="1:1">
      <c r="A36" s="4" t="s">
        <v>230</v>
      </c>
    </row>
  </sheetData>
  <hyperlinks>
    <hyperlink ref="G1" location="Contenu!A1" display="retour" xr:uid="{00000000-0004-0000-0A00-000000000000}"/>
  </hyperlinks>
  <pageMargins left="0.78740157499999996" right="0.78740157499999996" top="0.984251969" bottom="0.984251969" header="0.4921259845" footer="0.4921259845"/>
  <pageSetup paperSize="9" scale="74"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39997558519241921"/>
    <pageSetUpPr fitToPage="1"/>
  </sheetPr>
  <dimension ref="A1:G39"/>
  <sheetViews>
    <sheetView zoomScale="80" zoomScaleNormal="80" workbookViewId="0">
      <selection activeCell="H5" sqref="H5"/>
    </sheetView>
  </sheetViews>
  <sheetFormatPr baseColWidth="10" defaultColWidth="11.453125" defaultRowHeight="13"/>
  <cols>
    <col min="1" max="1" width="22.26953125" style="6" customWidth="1"/>
    <col min="2" max="2" width="20.7265625" style="2" customWidth="1"/>
    <col min="3" max="4" width="18.453125" style="2" customWidth="1"/>
    <col min="5" max="5" width="23.54296875" style="2" customWidth="1"/>
    <col min="6" max="6" width="18.26953125" style="2" bestFit="1" customWidth="1"/>
    <col min="7" max="7" width="11.453125" style="2" customWidth="1"/>
    <col min="8" max="16384" width="11.453125" style="2"/>
  </cols>
  <sheetData>
    <row r="1" spans="1:7">
      <c r="A1" s="6" t="s">
        <v>236</v>
      </c>
      <c r="G1" s="26" t="s">
        <v>0</v>
      </c>
    </row>
    <row r="2" spans="1:7">
      <c r="G2" s="26"/>
    </row>
    <row r="3" spans="1:7">
      <c r="A3" s="6" t="s">
        <v>33</v>
      </c>
    </row>
    <row r="4" spans="1:7" ht="12.75" customHeight="1">
      <c r="A4" s="46" t="s">
        <v>81</v>
      </c>
      <c r="F4" s="132"/>
    </row>
    <row r="5" spans="1:7" s="28" customFormat="1" ht="38.25" customHeight="1">
      <c r="A5" s="27"/>
      <c r="B5" s="7" t="s">
        <v>111</v>
      </c>
      <c r="C5" s="7" t="s">
        <v>112</v>
      </c>
      <c r="D5" s="7" t="s">
        <v>113</v>
      </c>
      <c r="E5" s="7" t="s">
        <v>114</v>
      </c>
      <c r="F5" s="124" t="s">
        <v>92</v>
      </c>
    </row>
    <row r="6" spans="1:7" ht="22.5" customHeight="1">
      <c r="A6" s="55" t="s">
        <v>102</v>
      </c>
      <c r="B6" s="60">
        <v>36.317245636412679</v>
      </c>
      <c r="C6" s="60">
        <v>19.824337034914244</v>
      </c>
      <c r="D6" s="115">
        <v>2.5288943966947337</v>
      </c>
      <c r="E6" s="115">
        <v>41.329522931978332</v>
      </c>
      <c r="F6" s="130">
        <v>99.999999999999986</v>
      </c>
    </row>
    <row r="7" spans="1:7">
      <c r="A7" s="55" t="s">
        <v>103</v>
      </c>
      <c r="B7" s="60">
        <v>49.919196075007221</v>
      </c>
      <c r="C7" s="60">
        <v>19.12182593669101</v>
      </c>
      <c r="D7" s="115">
        <v>3.8158750325007547</v>
      </c>
      <c r="E7" s="115">
        <v>27.143102955801009</v>
      </c>
      <c r="F7" s="130">
        <v>100</v>
      </c>
    </row>
    <row r="8" spans="1:7">
      <c r="A8" s="55" t="s">
        <v>104</v>
      </c>
      <c r="B8" s="60">
        <v>45.800620173158372</v>
      </c>
      <c r="C8" s="60">
        <v>19.859980262051817</v>
      </c>
      <c r="D8" s="115">
        <v>3.9196574093203331</v>
      </c>
      <c r="E8" s="115">
        <v>30.419742155469482</v>
      </c>
      <c r="F8" s="130">
        <v>100</v>
      </c>
    </row>
    <row r="9" spans="1:7">
      <c r="A9" s="55" t="s">
        <v>115</v>
      </c>
      <c r="B9" s="60">
        <v>57.89511100292173</v>
      </c>
      <c r="C9" s="60">
        <v>11.737910833078203</v>
      </c>
      <c r="D9" s="115">
        <v>3.9897226883822872</v>
      </c>
      <c r="E9" s="115">
        <v>26.377255475617773</v>
      </c>
      <c r="F9" s="130">
        <v>99.999999999999986</v>
      </c>
    </row>
    <row r="10" spans="1:7">
      <c r="A10" s="55" t="s">
        <v>106</v>
      </c>
      <c r="B10" s="60">
        <v>38.173829499851067</v>
      </c>
      <c r="C10" s="60">
        <v>26.208218682461222</v>
      </c>
      <c r="D10" s="115">
        <v>3.3135766931449986</v>
      </c>
      <c r="E10" s="115">
        <v>32.304375124542723</v>
      </c>
      <c r="F10" s="130">
        <v>100</v>
      </c>
    </row>
    <row r="11" spans="1:7">
      <c r="A11" s="55" t="s">
        <v>7</v>
      </c>
      <c r="B11" s="60">
        <v>26.100823998823003</v>
      </c>
      <c r="C11" s="60">
        <v>23.216065600374211</v>
      </c>
      <c r="D11" s="115">
        <v>7.4314063946808142</v>
      </c>
      <c r="E11" s="115">
        <v>43.251704006121969</v>
      </c>
      <c r="F11" s="130">
        <v>100</v>
      </c>
    </row>
    <row r="12" spans="1:7">
      <c r="A12" s="55" t="s">
        <v>107</v>
      </c>
      <c r="B12" s="60">
        <v>40.364910346319945</v>
      </c>
      <c r="C12" s="60">
        <v>14.256772506972371</v>
      </c>
      <c r="D12" s="115">
        <v>0.10497136135051972</v>
      </c>
      <c r="E12" s="115">
        <v>45.273345785357158</v>
      </c>
      <c r="F12" s="130">
        <v>100</v>
      </c>
    </row>
    <row r="13" spans="1:7">
      <c r="A13" s="55" t="s">
        <v>9</v>
      </c>
      <c r="B13" s="60">
        <v>42.243463324983125</v>
      </c>
      <c r="C13" s="60">
        <v>18.867712337824528</v>
      </c>
      <c r="D13" s="115">
        <v>4.3136819315316588</v>
      </c>
      <c r="E13" s="115">
        <v>34.575142405660692</v>
      </c>
      <c r="F13" s="130">
        <v>100</v>
      </c>
    </row>
    <row r="14" spans="1:7">
      <c r="A14" s="55" t="s">
        <v>10</v>
      </c>
      <c r="B14" s="60">
        <v>55.120303980799555</v>
      </c>
      <c r="C14" s="60">
        <v>6.4643882498849674</v>
      </c>
      <c r="D14" s="115">
        <v>1.1985797250587424</v>
      </c>
      <c r="E14" s="115">
        <v>37.216728044256726</v>
      </c>
      <c r="F14" s="130">
        <v>100</v>
      </c>
    </row>
    <row r="15" spans="1:7" s="6" customFormat="1" ht="22.5" customHeight="1">
      <c r="A15" s="55" t="s">
        <v>108</v>
      </c>
      <c r="B15" s="61">
        <v>45.194322352800178</v>
      </c>
      <c r="C15" s="61">
        <v>18.495442192997615</v>
      </c>
      <c r="D15" s="116">
        <v>3.7902057257395616</v>
      </c>
      <c r="E15" s="116">
        <v>32.52002972846266</v>
      </c>
      <c r="F15" s="130">
        <v>100.00000000000001</v>
      </c>
    </row>
    <row r="16" spans="1:7" s="6" customFormat="1" ht="12.75" customHeight="1">
      <c r="A16" s="55"/>
      <c r="B16" s="61"/>
      <c r="C16" s="61"/>
      <c r="D16" s="61"/>
      <c r="E16" s="116"/>
      <c r="F16" s="130"/>
    </row>
    <row r="17" spans="1:6" ht="30" customHeight="1">
      <c r="A17" s="15" t="s">
        <v>33</v>
      </c>
      <c r="F17" s="133"/>
    </row>
    <row r="18" spans="1:6" ht="12.75" customHeight="1">
      <c r="A18" s="46" t="s">
        <v>1</v>
      </c>
      <c r="F18" s="132"/>
    </row>
    <row r="19" spans="1:6" s="28" customFormat="1" ht="38.25" customHeight="1">
      <c r="A19" s="27"/>
      <c r="B19" s="7" t="s">
        <v>111</v>
      </c>
      <c r="C19" s="7" t="s">
        <v>112</v>
      </c>
      <c r="D19" s="7" t="s">
        <v>113</v>
      </c>
      <c r="E19" s="7" t="s">
        <v>114</v>
      </c>
      <c r="F19" s="124" t="s">
        <v>92</v>
      </c>
    </row>
    <row r="20" spans="1:6">
      <c r="A20" s="55" t="s">
        <v>102</v>
      </c>
      <c r="B20" s="20">
        <v>102204.13856000001</v>
      </c>
      <c r="C20" s="20">
        <v>55789.728919999972</v>
      </c>
      <c r="D20" s="20">
        <v>7116.8247700000002</v>
      </c>
      <c r="E20" s="20">
        <v>116309.70946</v>
      </c>
      <c r="F20" s="130">
        <v>281420.40171000001</v>
      </c>
    </row>
    <row r="21" spans="1:6">
      <c r="A21" s="55" t="s">
        <v>103</v>
      </c>
      <c r="B21" s="20">
        <v>367208.01119999972</v>
      </c>
      <c r="C21" s="20">
        <v>140661.07279000009</v>
      </c>
      <c r="D21" s="20">
        <v>28069.760569999999</v>
      </c>
      <c r="E21" s="20">
        <v>199665.97297</v>
      </c>
      <c r="F21" s="130">
        <v>735604.81752999988</v>
      </c>
    </row>
    <row r="22" spans="1:6">
      <c r="A22" s="55" t="s">
        <v>104</v>
      </c>
      <c r="B22" s="20">
        <v>141167.92485000001</v>
      </c>
      <c r="C22" s="20">
        <v>61212.974639999979</v>
      </c>
      <c r="D22" s="20">
        <v>12081.27533</v>
      </c>
      <c r="E22" s="20">
        <v>93760.561720000012</v>
      </c>
      <c r="F22" s="130">
        <v>308222.73654000001</v>
      </c>
    </row>
    <row r="23" spans="1:6">
      <c r="A23" s="55" t="s">
        <v>105</v>
      </c>
      <c r="B23" s="20">
        <v>151159.29330859991</v>
      </c>
      <c r="C23" s="20">
        <v>30646.703593986011</v>
      </c>
      <c r="D23" s="20">
        <v>10416.83229595533</v>
      </c>
      <c r="E23" s="20">
        <v>68868.808229999995</v>
      </c>
      <c r="F23" s="130">
        <v>261091.63742854126</v>
      </c>
    </row>
    <row r="24" spans="1:6">
      <c r="A24" s="55" t="s">
        <v>106</v>
      </c>
      <c r="B24" s="20">
        <v>57426.925999999999</v>
      </c>
      <c r="C24" s="20">
        <v>39426.42</v>
      </c>
      <c r="D24" s="20">
        <v>4984.7899999999991</v>
      </c>
      <c r="E24" s="20">
        <v>48597.193000000007</v>
      </c>
      <c r="F24" s="130">
        <v>150435.329</v>
      </c>
    </row>
    <row r="25" spans="1:6">
      <c r="A25" s="55" t="s">
        <v>7</v>
      </c>
      <c r="B25" s="20">
        <v>39807.013659999997</v>
      </c>
      <c r="C25" s="20">
        <v>35407.397119999987</v>
      </c>
      <c r="D25" s="20">
        <v>11333.822099999999</v>
      </c>
      <c r="E25" s="20">
        <v>65964.245890000006</v>
      </c>
      <c r="F25" s="130">
        <v>152512.47876999999</v>
      </c>
    </row>
    <row r="26" spans="1:6">
      <c r="A26" s="55" t="s">
        <v>107</v>
      </c>
      <c r="B26" s="20">
        <v>21280.034</v>
      </c>
      <c r="C26" s="20">
        <v>7516.0479999999998</v>
      </c>
      <c r="D26" s="20">
        <v>55.34</v>
      </c>
      <c r="E26" s="20">
        <v>23867.719000000001</v>
      </c>
      <c r="F26" s="130">
        <v>52719.141000000003</v>
      </c>
    </row>
    <row r="27" spans="1:6">
      <c r="A27" s="55" t="s">
        <v>9</v>
      </c>
      <c r="B27" s="20">
        <v>192481.01378999991</v>
      </c>
      <c r="C27" s="20">
        <v>85970.138640000005</v>
      </c>
      <c r="D27" s="20">
        <v>19655.156230000001</v>
      </c>
      <c r="E27" s="20">
        <v>157540.55038</v>
      </c>
      <c r="F27" s="130">
        <v>455646.85903999989</v>
      </c>
    </row>
    <row r="28" spans="1:6">
      <c r="A28" s="55" t="s">
        <v>10</v>
      </c>
      <c r="B28" s="20">
        <v>60356.187029999986</v>
      </c>
      <c r="C28" s="20">
        <v>7078.4411200000004</v>
      </c>
      <c r="D28" s="20">
        <v>1312.4329299999999</v>
      </c>
      <c r="E28" s="20">
        <v>40751.948669700003</v>
      </c>
      <c r="F28" s="130">
        <v>109499.0097497</v>
      </c>
    </row>
    <row r="29" spans="1:6" s="22" customFormat="1" ht="22.5" customHeight="1">
      <c r="A29" s="6" t="s">
        <v>108</v>
      </c>
      <c r="B29" s="155">
        <v>1133090.5423985994</v>
      </c>
      <c r="C29" s="155">
        <v>463708.92482398602</v>
      </c>
      <c r="D29" s="155">
        <v>95026.234225955312</v>
      </c>
      <c r="E29" s="155">
        <v>815326.70931970002</v>
      </c>
      <c r="F29" s="156">
        <v>2507152.4107682407</v>
      </c>
    </row>
    <row r="30" spans="1:6" s="22" customFormat="1" ht="12.75" customHeight="1">
      <c r="A30" s="6" t="s">
        <v>33</v>
      </c>
      <c r="B30" s="21"/>
      <c r="C30" s="21"/>
      <c r="D30" s="21"/>
      <c r="E30" s="21"/>
      <c r="F30" s="130"/>
    </row>
    <row r="31" spans="1:6" s="22" customFormat="1" ht="12.75" customHeight="1">
      <c r="A31" s="6"/>
      <c r="B31" s="21"/>
      <c r="C31" s="21"/>
      <c r="D31" s="21"/>
      <c r="E31" s="21"/>
      <c r="F31" s="21"/>
    </row>
    <row r="32" spans="1:6" ht="12.5">
      <c r="A32" s="18"/>
    </row>
    <row r="33" spans="1:6" ht="12.5">
      <c r="A33" s="18"/>
    </row>
    <row r="34" spans="1:6">
      <c r="A34" s="4" t="s">
        <v>30</v>
      </c>
      <c r="B34" s="24"/>
      <c r="C34" s="24"/>
      <c r="D34" s="24"/>
      <c r="E34" s="24"/>
      <c r="F34" s="23"/>
    </row>
    <row r="35" spans="1:6" ht="12.75" customHeight="1">
      <c r="A35" s="4" t="s">
        <v>31</v>
      </c>
      <c r="B35" s="14"/>
      <c r="C35" s="14"/>
      <c r="D35" s="14"/>
      <c r="E35" s="14"/>
      <c r="F35" s="14"/>
    </row>
    <row r="36" spans="1:6" ht="12.5">
      <c r="A36" s="4" t="s">
        <v>230</v>
      </c>
    </row>
    <row r="37" spans="1:6" ht="12.5">
      <c r="A37" s="2"/>
    </row>
    <row r="38" spans="1:6" ht="12.5">
      <c r="A38" s="5"/>
    </row>
    <row r="39" spans="1:6" ht="12.5">
      <c r="A39" s="4"/>
    </row>
  </sheetData>
  <hyperlinks>
    <hyperlink ref="G1" location="Contenu!A1" display="retour" xr:uid="{00000000-0004-0000-0B00-000000000000}"/>
  </hyperlinks>
  <pageMargins left="0.78740157499999996" right="0.78740157499999996" top="0.984251969" bottom="0.984251969" header="0.4921259845" footer="0.4921259845"/>
  <pageSetup paperSize="9" scale="83"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theme="9" tint="0.39997558519241921"/>
    <pageSetUpPr fitToPage="1"/>
  </sheetPr>
  <dimension ref="A1:F39"/>
  <sheetViews>
    <sheetView zoomScale="80" zoomScaleNormal="80" workbookViewId="0">
      <selection activeCell="F5" sqref="F5"/>
    </sheetView>
  </sheetViews>
  <sheetFormatPr baseColWidth="10" defaultColWidth="11.453125" defaultRowHeight="12.5"/>
  <cols>
    <col min="1" max="1" width="47.26953125" style="2" customWidth="1"/>
    <col min="2" max="5" width="16.7265625" style="2" customWidth="1"/>
    <col min="6" max="6" width="16.453125" style="2" bestFit="1" customWidth="1"/>
    <col min="7" max="7" width="11.453125" style="2" customWidth="1"/>
    <col min="8" max="16384" width="11.453125" style="2"/>
  </cols>
  <sheetData>
    <row r="1" spans="1:6" ht="13">
      <c r="A1" s="6" t="s">
        <v>237</v>
      </c>
      <c r="E1" s="6"/>
      <c r="F1" s="26" t="s">
        <v>0</v>
      </c>
    </row>
    <row r="2" spans="1:6">
      <c r="A2" s="2" t="s">
        <v>33</v>
      </c>
    </row>
    <row r="4" spans="1:6" ht="12.75" customHeight="1">
      <c r="A4" s="46" t="s">
        <v>81</v>
      </c>
      <c r="E4" s="140"/>
    </row>
    <row r="5" spans="1:6" s="17" customFormat="1" ht="38.25" customHeight="1">
      <c r="A5" s="16"/>
      <c r="B5" s="7" t="s">
        <v>99</v>
      </c>
      <c r="C5" s="7" t="s">
        <v>100</v>
      </c>
      <c r="D5" s="7" t="s">
        <v>101</v>
      </c>
      <c r="E5" s="131" t="s">
        <v>11</v>
      </c>
    </row>
    <row r="6" spans="1:6" ht="22.5" customHeight="1">
      <c r="A6" s="18" t="s">
        <v>116</v>
      </c>
      <c r="B6" s="20">
        <v>70.8601624839484</v>
      </c>
      <c r="C6" s="20">
        <v>13.898911000713843</v>
      </c>
      <c r="D6" s="51">
        <v>15.240926515337758</v>
      </c>
      <c r="E6" s="130">
        <v>100</v>
      </c>
    </row>
    <row r="7" spans="1:6" ht="13">
      <c r="A7" s="18" t="s">
        <v>117</v>
      </c>
      <c r="B7" s="20">
        <v>72.776995458856362</v>
      </c>
      <c r="C7" s="20">
        <v>13.258866965085597</v>
      </c>
      <c r="D7" s="51">
        <v>13.964137576058036</v>
      </c>
      <c r="E7" s="130">
        <v>100</v>
      </c>
    </row>
    <row r="8" spans="1:6" ht="13">
      <c r="A8" s="18" t="s">
        <v>118</v>
      </c>
      <c r="B8" s="20">
        <v>69.059420819964203</v>
      </c>
      <c r="C8" s="20">
        <v>16.867848699413404</v>
      </c>
      <c r="D8" s="51">
        <v>14.072730480622383</v>
      </c>
      <c r="E8" s="130">
        <v>99.999999999999986</v>
      </c>
    </row>
    <row r="9" spans="1:6" ht="13">
      <c r="A9" s="18" t="s">
        <v>119</v>
      </c>
      <c r="B9" s="20">
        <v>71.689248088747888</v>
      </c>
      <c r="C9" s="20">
        <v>18.092876180075365</v>
      </c>
      <c r="D9" s="51">
        <v>10.217875731176754</v>
      </c>
      <c r="E9" s="130">
        <v>100</v>
      </c>
    </row>
    <row r="10" spans="1:6" ht="13">
      <c r="A10" s="18" t="s">
        <v>120</v>
      </c>
      <c r="B10" s="20">
        <v>74.825250852243229</v>
      </c>
      <c r="C10" s="20">
        <v>16.317293780003286</v>
      </c>
      <c r="D10" s="51">
        <v>8.8574553677534933</v>
      </c>
      <c r="E10" s="130">
        <v>100</v>
      </c>
    </row>
    <row r="11" spans="1:6" ht="13">
      <c r="A11" s="18" t="s">
        <v>121</v>
      </c>
      <c r="B11" s="20">
        <v>68.364196442588138</v>
      </c>
      <c r="C11" s="20">
        <v>14.938837676286292</v>
      </c>
      <c r="D11" s="51">
        <v>16.696965881125582</v>
      </c>
      <c r="E11" s="130">
        <v>100.00000000000001</v>
      </c>
    </row>
    <row r="12" spans="1:6" ht="13">
      <c r="A12" s="18" t="s">
        <v>122</v>
      </c>
      <c r="B12" s="20">
        <v>73.370281159731036</v>
      </c>
      <c r="C12" s="20">
        <v>13.399100019949431</v>
      </c>
      <c r="D12" s="51">
        <v>13.230618820319542</v>
      </c>
      <c r="E12" s="130">
        <v>100</v>
      </c>
    </row>
    <row r="13" spans="1:6" ht="13">
      <c r="A13" s="18" t="s">
        <v>123</v>
      </c>
      <c r="B13" s="20">
        <v>78.283549826093306</v>
      </c>
      <c r="C13" s="20">
        <v>12.604139755100963</v>
      </c>
      <c r="D13" s="51">
        <v>9.1123104188057287</v>
      </c>
      <c r="E13" s="130">
        <v>100</v>
      </c>
    </row>
    <row r="14" spans="1:6" ht="13">
      <c r="A14" s="18" t="s">
        <v>89</v>
      </c>
      <c r="B14" s="20">
        <v>81.48700726532519</v>
      </c>
      <c r="C14" s="20">
        <v>11.215347268579464</v>
      </c>
      <c r="D14" s="51">
        <v>7.2976454660953651</v>
      </c>
      <c r="E14" s="130">
        <v>100.00000000000001</v>
      </c>
    </row>
    <row r="15" spans="1:6" ht="13">
      <c r="A15" s="18" t="s">
        <v>124</v>
      </c>
      <c r="B15" s="20">
        <v>80.0308019712011</v>
      </c>
      <c r="C15" s="20">
        <v>12.35984445557407</v>
      </c>
      <c r="D15" s="51">
        <v>7.609353573224821</v>
      </c>
      <c r="E15" s="130">
        <v>99.999999999999986</v>
      </c>
    </row>
    <row r="16" spans="1:6" ht="13">
      <c r="A16" s="18" t="s">
        <v>91</v>
      </c>
      <c r="B16" s="20">
        <v>78.310841464098232</v>
      </c>
      <c r="C16" s="20">
        <v>12.208531189060508</v>
      </c>
      <c r="D16" s="51">
        <v>9.4806273468412758</v>
      </c>
      <c r="E16" s="130">
        <v>100.00000000000001</v>
      </c>
    </row>
    <row r="17" spans="1:5" s="6" customFormat="1" ht="22.5" customHeight="1">
      <c r="A17" s="6" t="s">
        <v>125</v>
      </c>
      <c r="B17" s="21">
        <v>74.005831081958789</v>
      </c>
      <c r="C17" s="21">
        <v>14.078437037035698</v>
      </c>
      <c r="D17" s="50">
        <v>11.915731881005529</v>
      </c>
      <c r="E17" s="130">
        <v>100.00000000000001</v>
      </c>
    </row>
    <row r="18" spans="1:5" ht="13">
      <c r="A18" s="2" t="s">
        <v>33</v>
      </c>
      <c r="B18" s="20"/>
      <c r="C18" s="20"/>
      <c r="D18" s="51"/>
      <c r="E18" s="130"/>
    </row>
    <row r="19" spans="1:5" ht="13">
      <c r="B19" s="20"/>
      <c r="C19" s="20"/>
      <c r="D19" s="51"/>
      <c r="E19" s="21"/>
    </row>
    <row r="20" spans="1:5" ht="12.75" customHeight="1">
      <c r="A20" s="46" t="s">
        <v>1</v>
      </c>
      <c r="E20" s="123"/>
    </row>
    <row r="21" spans="1:5" s="17" customFormat="1" ht="38.25" customHeight="1">
      <c r="A21" s="16"/>
      <c r="B21" s="7" t="s">
        <v>99</v>
      </c>
      <c r="C21" s="7" t="s">
        <v>100</v>
      </c>
      <c r="D21" s="7" t="s">
        <v>101</v>
      </c>
      <c r="E21" s="131" t="s">
        <v>11</v>
      </c>
    </row>
    <row r="22" spans="1:5" ht="21.75" customHeight="1">
      <c r="A22" s="18" t="s">
        <v>116</v>
      </c>
      <c r="B22" s="44">
        <v>171230.17735000001</v>
      </c>
      <c r="C22" s="44">
        <v>33586.050500000012</v>
      </c>
      <c r="D22" s="43">
        <v>36828.966498499998</v>
      </c>
      <c r="E22" s="128">
        <v>241645.19434850002</v>
      </c>
    </row>
    <row r="23" spans="1:5" ht="13">
      <c r="A23" s="18" t="s">
        <v>117</v>
      </c>
      <c r="B23" s="44">
        <v>653856.37082000007</v>
      </c>
      <c r="C23" s="44">
        <v>119122.7335</v>
      </c>
      <c r="D23" s="43">
        <v>125459.15449717001</v>
      </c>
      <c r="E23" s="128">
        <v>898438.25881717005</v>
      </c>
    </row>
    <row r="24" spans="1:5" ht="13">
      <c r="A24" s="18" t="s">
        <v>118</v>
      </c>
      <c r="B24" s="44">
        <v>174063.69226000004</v>
      </c>
      <c r="C24" s="44">
        <v>42515.271489999999</v>
      </c>
      <c r="D24" s="43">
        <v>35470.199410198977</v>
      </c>
      <c r="E24" s="128">
        <v>252049.16316019904</v>
      </c>
    </row>
    <row r="25" spans="1:5" ht="13">
      <c r="A25" s="18" t="s">
        <v>119</v>
      </c>
      <c r="B25" s="44">
        <v>37631.84923</v>
      </c>
      <c r="C25" s="44">
        <v>9497.4965799999991</v>
      </c>
      <c r="D25" s="43">
        <v>5363.6712508199998</v>
      </c>
      <c r="E25" s="128">
        <v>52493.017060819999</v>
      </c>
    </row>
    <row r="26" spans="1:5" ht="13">
      <c r="A26" s="18" t="s">
        <v>120</v>
      </c>
      <c r="B26" s="44">
        <v>504692.0919900001</v>
      </c>
      <c r="C26" s="44">
        <v>110059.22518999997</v>
      </c>
      <c r="D26" s="43">
        <v>59743.036319209998</v>
      </c>
      <c r="E26" s="128">
        <v>674494.35349920997</v>
      </c>
    </row>
    <row r="27" spans="1:5" ht="13">
      <c r="A27" s="18" t="s">
        <v>121</v>
      </c>
      <c r="B27" s="44">
        <v>118184.47649460001</v>
      </c>
      <c r="C27" s="44">
        <v>25825.4876394604</v>
      </c>
      <c r="D27" s="43">
        <v>28864.848479075001</v>
      </c>
      <c r="E27" s="128">
        <v>172874.81261313541</v>
      </c>
    </row>
    <row r="28" spans="1:5" ht="13">
      <c r="A28" s="18" t="s">
        <v>122</v>
      </c>
      <c r="B28" s="44">
        <v>295050.50088446966</v>
      </c>
      <c r="C28" s="44">
        <v>53883.004260000031</v>
      </c>
      <c r="D28" s="43">
        <v>53205.475680925992</v>
      </c>
      <c r="E28" s="128">
        <v>402138.98082539567</v>
      </c>
    </row>
    <row r="29" spans="1:5" ht="13">
      <c r="A29" s="18" t="s">
        <v>123</v>
      </c>
      <c r="B29" s="44">
        <v>24059.664450000004</v>
      </c>
      <c r="C29" s="44">
        <v>3873.7560300000005</v>
      </c>
      <c r="D29" s="43">
        <v>2800.57728</v>
      </c>
      <c r="E29" s="128">
        <v>30733.997760000006</v>
      </c>
    </row>
    <row r="30" spans="1:5" ht="13">
      <c r="A30" s="18" t="s">
        <v>89</v>
      </c>
      <c r="B30" s="44">
        <v>202504.1631791424</v>
      </c>
      <c r="C30" s="44">
        <v>27871.3698</v>
      </c>
      <c r="D30" s="43">
        <v>18135.450520080001</v>
      </c>
      <c r="E30" s="128">
        <v>248510.98349922238</v>
      </c>
    </row>
    <row r="31" spans="1:5" ht="13">
      <c r="A31" s="18" t="s">
        <v>124</v>
      </c>
      <c r="B31" s="44">
        <v>63318.682190000007</v>
      </c>
      <c r="C31" s="44">
        <v>9778.8481899999988</v>
      </c>
      <c r="D31" s="43">
        <v>6020.3600202300004</v>
      </c>
      <c r="E31" s="128">
        <v>79117.890400230011</v>
      </c>
    </row>
    <row r="32" spans="1:5" ht="13">
      <c r="A32" s="18" t="s">
        <v>91</v>
      </c>
      <c r="B32" s="44">
        <v>262560.74192002922</v>
      </c>
      <c r="C32" s="44">
        <v>40932.787169999996</v>
      </c>
      <c r="D32" s="43">
        <v>31786.665850029989</v>
      </c>
      <c r="E32" s="128">
        <v>335280.19494005915</v>
      </c>
    </row>
    <row r="33" spans="1:6" ht="21.75" customHeight="1">
      <c r="A33" s="6" t="s">
        <v>125</v>
      </c>
      <c r="B33" s="158">
        <v>2507152.4107682416</v>
      </c>
      <c r="C33" s="158">
        <v>476946.03034946043</v>
      </c>
      <c r="D33" s="155">
        <v>403678.40580623999</v>
      </c>
      <c r="E33" s="159">
        <v>3387776.8469239417</v>
      </c>
    </row>
    <row r="34" spans="1:6" ht="13">
      <c r="A34" s="2" t="s">
        <v>33</v>
      </c>
      <c r="E34" s="123"/>
      <c r="F34" s="14"/>
    </row>
    <row r="35" spans="1:6" ht="13">
      <c r="F35" s="14"/>
    </row>
    <row r="36" spans="1:6">
      <c r="A36" s="5"/>
      <c r="E36" s="5"/>
    </row>
    <row r="37" spans="1:6">
      <c r="A37" s="4" t="s">
        <v>30</v>
      </c>
      <c r="E37" s="4"/>
    </row>
    <row r="38" spans="1:6">
      <c r="A38" s="4" t="s">
        <v>31</v>
      </c>
      <c r="E38" s="4"/>
    </row>
    <row r="39" spans="1:6">
      <c r="A39" s="4" t="s">
        <v>230</v>
      </c>
      <c r="E39" s="4"/>
    </row>
  </sheetData>
  <hyperlinks>
    <hyperlink ref="F1" location="Contenu!A1" display="retour" xr:uid="{00000000-0004-0000-0C00-000000000000}"/>
  </hyperlinks>
  <pageMargins left="0.78740157499999996" right="0.78740157499999996" top="0.984251969" bottom="0.984251969" header="0.4921259845" footer="0.4921259845"/>
  <pageSetup paperSize="9" scale="77"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theme="9" tint="0.39997558519241921"/>
    <pageSetUpPr fitToPage="1"/>
  </sheetPr>
  <dimension ref="A1:F39"/>
  <sheetViews>
    <sheetView zoomScale="80" zoomScaleNormal="80" workbookViewId="0">
      <selection activeCell="H6" sqref="H6"/>
    </sheetView>
  </sheetViews>
  <sheetFormatPr baseColWidth="10" defaultColWidth="11.453125" defaultRowHeight="12.5"/>
  <cols>
    <col min="1" max="1" width="43.453125" style="2" customWidth="1"/>
    <col min="2" max="3" width="16" style="2" customWidth="1"/>
    <col min="4" max="4" width="14.54296875" style="2" customWidth="1"/>
    <col min="5" max="5" width="21" style="2" bestFit="1" customWidth="1"/>
    <col min="6" max="6" width="15.54296875" style="2" bestFit="1" customWidth="1"/>
    <col min="7" max="7" width="11.453125" style="2" customWidth="1"/>
    <col min="8" max="16384" width="11.453125" style="2"/>
  </cols>
  <sheetData>
    <row r="1" spans="1:6" ht="13">
      <c r="A1" s="6" t="s">
        <v>238</v>
      </c>
      <c r="F1" s="26" t="s">
        <v>0</v>
      </c>
    </row>
    <row r="2" spans="1:6" ht="13">
      <c r="A2" s="6"/>
      <c r="F2" s="26"/>
    </row>
    <row r="3" spans="1:6" ht="13">
      <c r="A3" s="6"/>
      <c r="F3" s="26"/>
    </row>
    <row r="4" spans="1:6" ht="12.75" customHeight="1">
      <c r="A4" s="46" t="s">
        <v>81</v>
      </c>
      <c r="F4" s="123"/>
    </row>
    <row r="5" spans="1:6" s="17" customFormat="1" ht="38.25" customHeight="1">
      <c r="A5" s="16"/>
      <c r="B5" s="7" t="s">
        <v>111</v>
      </c>
      <c r="C5" s="7" t="s">
        <v>112</v>
      </c>
      <c r="D5" s="7" t="s">
        <v>113</v>
      </c>
      <c r="E5" s="7" t="s">
        <v>114</v>
      </c>
      <c r="F5" s="131" t="s">
        <v>92</v>
      </c>
    </row>
    <row r="6" spans="1:6" ht="22.5" customHeight="1">
      <c r="A6" s="18" t="s">
        <v>116</v>
      </c>
      <c r="B6" s="20">
        <v>42.973910544746616</v>
      </c>
      <c r="C6" s="20">
        <v>21.132566601292496</v>
      </c>
      <c r="D6" s="51">
        <v>3.2043778350966017</v>
      </c>
      <c r="E6" s="51">
        <v>32.689145018864288</v>
      </c>
      <c r="F6" s="130">
        <v>100</v>
      </c>
    </row>
    <row r="7" spans="1:6" ht="13">
      <c r="A7" s="18" t="s">
        <v>117</v>
      </c>
      <c r="B7" s="20">
        <v>40.606811174298727</v>
      </c>
      <c r="C7" s="20">
        <v>29.042803669840989</v>
      </c>
      <c r="D7" s="51">
        <v>3.3574785411157917</v>
      </c>
      <c r="E7" s="51">
        <v>26.992906614744495</v>
      </c>
      <c r="F7" s="130">
        <v>100.00000000000001</v>
      </c>
    </row>
    <row r="8" spans="1:6" ht="13">
      <c r="A8" s="18" t="s">
        <v>118</v>
      </c>
      <c r="B8" s="20">
        <v>33.408602130039633</v>
      </c>
      <c r="C8" s="20">
        <v>32.549594050533557</v>
      </c>
      <c r="D8" s="51">
        <v>3.7995825804505419</v>
      </c>
      <c r="E8" s="51">
        <v>30.242221238976263</v>
      </c>
      <c r="F8" s="130">
        <v>100</v>
      </c>
    </row>
    <row r="9" spans="1:6" ht="13">
      <c r="A9" s="18" t="s">
        <v>119</v>
      </c>
      <c r="B9" s="20">
        <v>25.745327503800691</v>
      </c>
      <c r="C9" s="20">
        <v>39.130185763661444</v>
      </c>
      <c r="D9" s="51">
        <v>3.4563347446744643</v>
      </c>
      <c r="E9" s="51">
        <v>31.668151987863389</v>
      </c>
      <c r="F9" s="130">
        <v>100</v>
      </c>
    </row>
    <row r="10" spans="1:6" ht="13">
      <c r="A10" s="18" t="s">
        <v>120</v>
      </c>
      <c r="B10" s="20">
        <v>47.042227238762479</v>
      </c>
      <c r="C10" s="20">
        <v>11.598706522066893</v>
      </c>
      <c r="D10" s="51">
        <v>5.4347153294693324</v>
      </c>
      <c r="E10" s="51">
        <v>35.924350909701296</v>
      </c>
      <c r="F10" s="130">
        <v>100</v>
      </c>
    </row>
    <row r="11" spans="1:6" ht="13">
      <c r="A11" s="18" t="s">
        <v>121</v>
      </c>
      <c r="B11" s="20">
        <v>48.813163362140813</v>
      </c>
      <c r="C11" s="20">
        <v>12.449101198728288</v>
      </c>
      <c r="D11" s="51">
        <v>3.6108592317494326</v>
      </c>
      <c r="E11" s="51">
        <v>35.126876207381471</v>
      </c>
      <c r="F11" s="130">
        <v>100</v>
      </c>
    </row>
    <row r="12" spans="1:6" ht="13">
      <c r="A12" s="18" t="s">
        <v>122</v>
      </c>
      <c r="B12" s="20">
        <v>58.582432951801856</v>
      </c>
      <c r="C12" s="20">
        <v>6.5502188106375021</v>
      </c>
      <c r="D12" s="51">
        <v>2.0095034637058924</v>
      </c>
      <c r="E12" s="51">
        <v>32.857844773854751</v>
      </c>
      <c r="F12" s="130">
        <v>100</v>
      </c>
    </row>
    <row r="13" spans="1:6" ht="13">
      <c r="A13" s="18" t="s">
        <v>123</v>
      </c>
      <c r="B13" s="20">
        <v>49.771802615476616</v>
      </c>
      <c r="C13" s="20">
        <v>3.9211747610220726</v>
      </c>
      <c r="D13" s="51">
        <v>9.1088487728265033</v>
      </c>
      <c r="E13" s="51">
        <v>37.198173850674792</v>
      </c>
      <c r="F13" s="130">
        <v>99.999999999999986</v>
      </c>
    </row>
    <row r="14" spans="1:6" ht="13">
      <c r="A14" s="18" t="s">
        <v>89</v>
      </c>
      <c r="B14" s="20">
        <v>46.292368681561754</v>
      </c>
      <c r="C14" s="20">
        <v>15.29547278047006</v>
      </c>
      <c r="D14" s="51">
        <v>3.2987092124365915</v>
      </c>
      <c r="E14" s="51">
        <v>35.11344932553159</v>
      </c>
      <c r="F14" s="130">
        <v>100</v>
      </c>
    </row>
    <row r="15" spans="1:6" ht="13">
      <c r="A15" s="18" t="s">
        <v>124</v>
      </c>
      <c r="B15" s="20">
        <v>42.622431905669451</v>
      </c>
      <c r="C15" s="20">
        <v>16.782601994326185</v>
      </c>
      <c r="D15" s="51">
        <v>8.2951460743279881</v>
      </c>
      <c r="E15" s="51">
        <v>32.299820025676375</v>
      </c>
      <c r="F15" s="130">
        <v>100</v>
      </c>
    </row>
    <row r="16" spans="1:6" ht="13">
      <c r="A16" s="18" t="s">
        <v>91</v>
      </c>
      <c r="B16" s="20">
        <v>47.795690338894069</v>
      </c>
      <c r="C16" s="20">
        <v>11.853221996632692</v>
      </c>
      <c r="D16" s="51">
        <v>3.0175287618038009</v>
      </c>
      <c r="E16" s="51">
        <v>37.333558902669424</v>
      </c>
      <c r="F16" s="130">
        <v>99.999999999999986</v>
      </c>
    </row>
    <row r="17" spans="1:6" s="6" customFormat="1" ht="22.5" customHeight="1">
      <c r="A17" s="6" t="s">
        <v>125</v>
      </c>
      <c r="B17" s="21">
        <v>45.194322352800178</v>
      </c>
      <c r="C17" s="21">
        <v>18.495442192997604</v>
      </c>
      <c r="D17" s="50">
        <v>3.7902057257395607</v>
      </c>
      <c r="E17" s="50">
        <v>32.520029728462653</v>
      </c>
      <c r="F17" s="130">
        <v>100</v>
      </c>
    </row>
    <row r="18" spans="1:6" ht="13">
      <c r="A18" s="2" t="s">
        <v>33</v>
      </c>
      <c r="B18" s="20"/>
      <c r="C18" s="20"/>
      <c r="D18" s="20"/>
      <c r="E18" s="51"/>
      <c r="F18" s="130"/>
    </row>
    <row r="19" spans="1:6" ht="13">
      <c r="B19" s="20"/>
      <c r="C19" s="20"/>
      <c r="D19" s="20"/>
      <c r="E19" s="51"/>
      <c r="F19" s="21"/>
    </row>
    <row r="20" spans="1:6" ht="12.75" customHeight="1">
      <c r="A20" s="46" t="s">
        <v>1</v>
      </c>
      <c r="F20" s="123"/>
    </row>
    <row r="21" spans="1:6" s="17" customFormat="1" ht="38.25" customHeight="1">
      <c r="A21" s="16"/>
      <c r="B21" s="7" t="s">
        <v>111</v>
      </c>
      <c r="C21" s="7" t="s">
        <v>112</v>
      </c>
      <c r="D21" s="7" t="s">
        <v>113</v>
      </c>
      <c r="E21" s="7" t="s">
        <v>114</v>
      </c>
      <c r="F21" s="131" t="s">
        <v>92</v>
      </c>
    </row>
    <row r="22" spans="1:6" ht="21.75" customHeight="1">
      <c r="A22" s="18" t="s">
        <v>116</v>
      </c>
      <c r="B22" s="44">
        <v>73584.303239999994</v>
      </c>
      <c r="C22" s="44">
        <v>36185.33127000001</v>
      </c>
      <c r="D22" s="44">
        <v>5486.8618500000011</v>
      </c>
      <c r="E22" s="43">
        <v>55973.680990000008</v>
      </c>
      <c r="F22" s="128">
        <v>171230.17735000001</v>
      </c>
    </row>
    <row r="23" spans="1:6" ht="13">
      <c r="A23" s="18" t="s">
        <v>117</v>
      </c>
      <c r="B23" s="44">
        <v>265510.22184999991</v>
      </c>
      <c r="C23" s="44">
        <v>189898.22206000009</v>
      </c>
      <c r="D23" s="44">
        <v>21953.087339999998</v>
      </c>
      <c r="E23" s="43">
        <v>176494.8395700001</v>
      </c>
      <c r="F23" s="128">
        <v>653856.37082000007</v>
      </c>
    </row>
    <row r="24" spans="1:6" ht="13">
      <c r="A24" s="18" t="s">
        <v>118</v>
      </c>
      <c r="B24" s="44">
        <v>58152.246400000004</v>
      </c>
      <c r="C24" s="44">
        <v>56657.025220000003</v>
      </c>
      <c r="D24" s="44">
        <v>6613.69373</v>
      </c>
      <c r="E24" s="43">
        <v>52640.726910000012</v>
      </c>
      <c r="F24" s="128">
        <v>174063.69226000004</v>
      </c>
    </row>
    <row r="25" spans="1:6" ht="13">
      <c r="A25" s="18" t="s">
        <v>119</v>
      </c>
      <c r="B25" s="44">
        <v>9688.4428299999981</v>
      </c>
      <c r="C25" s="44">
        <v>14725.41251</v>
      </c>
      <c r="D25" s="44">
        <v>1300.6826799999999</v>
      </c>
      <c r="E25" s="43">
        <v>11917.31121</v>
      </c>
      <c r="F25" s="128">
        <v>37631.84923</v>
      </c>
    </row>
    <row r="26" spans="1:6" ht="13">
      <c r="A26" s="18" t="s">
        <v>120</v>
      </c>
      <c r="B26" s="44">
        <v>237418.40077000001</v>
      </c>
      <c r="C26" s="44">
        <v>58537.754589999982</v>
      </c>
      <c r="D26" s="44">
        <v>27428.57849</v>
      </c>
      <c r="E26" s="43">
        <v>181307.35814000011</v>
      </c>
      <c r="F26" s="128">
        <v>504692.0919900001</v>
      </c>
    </row>
    <row r="27" spans="1:6" ht="13">
      <c r="A27" s="18" t="s">
        <v>121</v>
      </c>
      <c r="B27" s="44">
        <v>57689.581580000013</v>
      </c>
      <c r="C27" s="44">
        <v>14712.90508</v>
      </c>
      <c r="D27" s="44">
        <v>4267.475080000002</v>
      </c>
      <c r="E27" s="43">
        <v>41514.514754599993</v>
      </c>
      <c r="F27" s="128">
        <v>118184.47649460001</v>
      </c>
    </row>
    <row r="28" spans="1:6" ht="13">
      <c r="A28" s="18" t="s">
        <v>122</v>
      </c>
      <c r="B28" s="44">
        <v>172847.76185459999</v>
      </c>
      <c r="C28" s="44">
        <v>19326.453409814701</v>
      </c>
      <c r="D28" s="44">
        <v>5929.050034955002</v>
      </c>
      <c r="E28" s="43">
        <v>96947.235585099974</v>
      </c>
      <c r="F28" s="128">
        <v>295050.50088446966</v>
      </c>
    </row>
    <row r="29" spans="1:6" ht="13">
      <c r="A29" s="18" t="s">
        <v>123</v>
      </c>
      <c r="B29" s="44">
        <v>11974.9287</v>
      </c>
      <c r="C29" s="44">
        <v>943.42149000000018</v>
      </c>
      <c r="D29" s="44">
        <v>2191.55845</v>
      </c>
      <c r="E29" s="43">
        <v>8949.7558100000006</v>
      </c>
      <c r="F29" s="128">
        <v>24059.664450000004</v>
      </c>
    </row>
    <row r="30" spans="1:6" ht="13">
      <c r="A30" s="18" t="s">
        <v>89</v>
      </c>
      <c r="B30" s="44">
        <v>93743.973814400029</v>
      </c>
      <c r="C30" s="44">
        <v>30973.9691583844</v>
      </c>
      <c r="D30" s="44">
        <v>6680.0234863579981</v>
      </c>
      <c r="E30" s="43">
        <v>71106.196719999978</v>
      </c>
      <c r="F30" s="128">
        <v>202504.1631791424</v>
      </c>
    </row>
    <row r="31" spans="1:6" ht="13">
      <c r="A31" s="18" t="s">
        <v>124</v>
      </c>
      <c r="B31" s="44">
        <v>26987.962200000002</v>
      </c>
      <c r="C31" s="44">
        <v>10626.522419999999</v>
      </c>
      <c r="D31" s="44">
        <v>5252.3771800000004</v>
      </c>
      <c r="E31" s="43">
        <v>20451.820390000001</v>
      </c>
      <c r="F31" s="128">
        <v>63318.682190000007</v>
      </c>
    </row>
    <row r="32" spans="1:6" ht="13">
      <c r="A32" s="18" t="s">
        <v>91</v>
      </c>
      <c r="B32" s="44">
        <v>125492.7191596</v>
      </c>
      <c r="C32" s="44">
        <v>31121.907615786899</v>
      </c>
      <c r="D32" s="44">
        <v>7922.8459046423304</v>
      </c>
      <c r="E32" s="43">
        <v>98023.269239999951</v>
      </c>
      <c r="F32" s="128">
        <v>262560.74192002922</v>
      </c>
    </row>
    <row r="33" spans="1:6" ht="21.75" customHeight="1">
      <c r="A33" s="6" t="s">
        <v>125</v>
      </c>
      <c r="B33" s="158">
        <v>1133090.5423985999</v>
      </c>
      <c r="C33" s="158">
        <v>463708.92482398602</v>
      </c>
      <c r="D33" s="158">
        <v>95026.234225955326</v>
      </c>
      <c r="E33" s="155">
        <v>815326.70931970025</v>
      </c>
      <c r="F33" s="159">
        <v>2507152.4107682416</v>
      </c>
    </row>
    <row r="34" spans="1:6">
      <c r="A34" s="2" t="s">
        <v>33</v>
      </c>
      <c r="E34" s="43"/>
      <c r="F34" s="123"/>
    </row>
    <row r="37" spans="1:6">
      <c r="A37" s="4" t="s">
        <v>30</v>
      </c>
    </row>
    <row r="38" spans="1:6">
      <c r="A38" s="4" t="s">
        <v>31</v>
      </c>
    </row>
    <row r="39" spans="1:6">
      <c r="A39" s="4" t="s">
        <v>230</v>
      </c>
    </row>
  </sheetData>
  <hyperlinks>
    <hyperlink ref="F1" location="Contenu!A1" display="retour" xr:uid="{00000000-0004-0000-0D00-000000000000}"/>
  </hyperlinks>
  <pageMargins left="0.78740157499999996" right="0.78740157499999996" top="0.984251969" bottom="0.984251969" header="0.4921259845" footer="0.4921259845"/>
  <pageSetup paperSize="9" scale="75"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tabColor theme="9" tint="0.39997558519241921"/>
    <pageSetUpPr fitToPage="1"/>
  </sheetPr>
  <dimension ref="A1:G42"/>
  <sheetViews>
    <sheetView zoomScale="80" zoomScaleNormal="80" workbookViewId="0">
      <selection activeCell="G6" sqref="G6"/>
    </sheetView>
  </sheetViews>
  <sheetFormatPr baseColWidth="10" defaultColWidth="11.453125" defaultRowHeight="13"/>
  <cols>
    <col min="1" max="1" width="49" style="6" customWidth="1"/>
    <col min="2" max="2" width="20.54296875" style="2" bestFit="1" customWidth="1"/>
    <col min="3" max="3" width="23.7265625" style="2" customWidth="1"/>
    <col min="4" max="4" width="16.453125" style="2" bestFit="1" customWidth="1"/>
    <col min="5" max="5" width="16.26953125" style="2" bestFit="1" customWidth="1"/>
    <col min="6" max="6" width="18.26953125" style="2" bestFit="1" customWidth="1"/>
    <col min="7" max="7" width="18.54296875" style="2" customWidth="1"/>
    <col min="8" max="8" width="11.453125" style="2" customWidth="1"/>
    <col min="9" max="16384" width="11.453125" style="2"/>
  </cols>
  <sheetData>
    <row r="1" spans="1:7">
      <c r="A1" s="6" t="s">
        <v>239</v>
      </c>
      <c r="D1" s="26" t="s">
        <v>0</v>
      </c>
      <c r="F1" s="26"/>
      <c r="G1" s="26"/>
    </row>
    <row r="2" spans="1:7">
      <c r="A2" s="6" t="s">
        <v>33</v>
      </c>
    </row>
    <row r="4" spans="1:7" ht="12.75" customHeight="1">
      <c r="A4" s="46" t="s">
        <v>81</v>
      </c>
      <c r="F4" s="123"/>
    </row>
    <row r="5" spans="1:7" s="17" customFormat="1" ht="33.75" customHeight="1">
      <c r="A5" s="16"/>
      <c r="B5" s="7" t="s">
        <v>93</v>
      </c>
      <c r="C5" s="7" t="s">
        <v>94</v>
      </c>
      <c r="D5" s="7" t="s">
        <v>95</v>
      </c>
      <c r="E5" s="7" t="s">
        <v>96</v>
      </c>
      <c r="F5" s="124" t="s">
        <v>92</v>
      </c>
    </row>
    <row r="6" spans="1:7" ht="22.5" customHeight="1">
      <c r="A6" s="18" t="s">
        <v>116</v>
      </c>
      <c r="B6" s="51">
        <v>61.272867239405556</v>
      </c>
      <c r="C6" s="51">
        <v>31.091917969883021</v>
      </c>
      <c r="D6" s="51">
        <v>5.6307350958434101</v>
      </c>
      <c r="E6" s="20">
        <v>2.0044796948680008</v>
      </c>
      <c r="F6" s="136">
        <v>99.999999999999986</v>
      </c>
    </row>
    <row r="7" spans="1:7">
      <c r="A7" s="18" t="s">
        <v>117</v>
      </c>
      <c r="B7" s="51">
        <v>52.576470160408164</v>
      </c>
      <c r="C7" s="51">
        <v>41.98974571759301</v>
      </c>
      <c r="D7" s="51">
        <v>3.3811776414434496</v>
      </c>
      <c r="E7" s="20">
        <v>2.0526064805553617</v>
      </c>
      <c r="F7" s="136">
        <v>99.999999999999972</v>
      </c>
    </row>
    <row r="8" spans="1:7">
      <c r="A8" s="18" t="s">
        <v>118</v>
      </c>
      <c r="B8" s="51">
        <v>53.010520309673737</v>
      </c>
      <c r="C8" s="51">
        <v>43.207288431615368</v>
      </c>
      <c r="D8" s="51">
        <v>1.8586451482929423</v>
      </c>
      <c r="E8" s="20">
        <v>1.9235461104179497</v>
      </c>
      <c r="F8" s="136">
        <v>99.999999999999986</v>
      </c>
    </row>
    <row r="9" spans="1:7">
      <c r="A9" s="18" t="s">
        <v>119</v>
      </c>
      <c r="B9" s="51">
        <v>42.860969014663333</v>
      </c>
      <c r="C9" s="51">
        <v>54.472924966133242</v>
      </c>
      <c r="D9" s="51">
        <v>0.89255062007038144</v>
      </c>
      <c r="E9" s="20">
        <v>1.7735553991330377</v>
      </c>
      <c r="F9" s="136">
        <v>100</v>
      </c>
    </row>
    <row r="10" spans="1:7">
      <c r="A10" s="18" t="s">
        <v>120</v>
      </c>
      <c r="B10" s="51">
        <v>58.461701094384622</v>
      </c>
      <c r="C10" s="51">
        <v>22.631018030602199</v>
      </c>
      <c r="D10" s="51">
        <v>15.149548231246929</v>
      </c>
      <c r="E10" s="20">
        <v>3.7577326437662597</v>
      </c>
      <c r="F10" s="136">
        <v>100</v>
      </c>
    </row>
    <row r="11" spans="1:7">
      <c r="A11" s="18" t="s">
        <v>121</v>
      </c>
      <c r="B11" s="51">
        <v>77.383754954031602</v>
      </c>
      <c r="C11" s="51">
        <v>18.670560476823063</v>
      </c>
      <c r="D11" s="51">
        <v>2.8743031393734944</v>
      </c>
      <c r="E11" s="20">
        <v>1.0713814297718403</v>
      </c>
      <c r="F11" s="136">
        <v>100.00000000000001</v>
      </c>
    </row>
    <row r="12" spans="1:7">
      <c r="A12" s="18" t="s">
        <v>122</v>
      </c>
      <c r="B12" s="51">
        <v>84.300412487048376</v>
      </c>
      <c r="C12" s="51">
        <v>11.9855838879065</v>
      </c>
      <c r="D12" s="51">
        <v>2.2268466358417709</v>
      </c>
      <c r="E12" s="20">
        <v>1.4871569892033527</v>
      </c>
      <c r="F12" s="136">
        <v>100</v>
      </c>
    </row>
    <row r="13" spans="1:7">
      <c r="A13" s="18" t="s">
        <v>123</v>
      </c>
      <c r="B13" s="51">
        <v>66.186204993072778</v>
      </c>
      <c r="C13" s="51">
        <v>19.966131571683952</v>
      </c>
      <c r="D13" s="51">
        <v>10.167983691556044</v>
      </c>
      <c r="E13" s="20">
        <v>3.6796797436872071</v>
      </c>
      <c r="F13" s="136">
        <v>99.999999999999972</v>
      </c>
    </row>
    <row r="14" spans="1:7">
      <c r="A14" s="18" t="s">
        <v>89</v>
      </c>
      <c r="B14" s="51">
        <v>56.126427930416547</v>
      </c>
      <c r="C14" s="51">
        <v>25.489512142092579</v>
      </c>
      <c r="D14" s="51">
        <v>15.207239000594214</v>
      </c>
      <c r="E14" s="20">
        <v>3.1768209268966596</v>
      </c>
      <c r="F14" s="136">
        <v>99.999999999999986</v>
      </c>
    </row>
    <row r="15" spans="1:7">
      <c r="A15" s="18" t="s">
        <v>124</v>
      </c>
      <c r="B15" s="51">
        <v>45.230062843101251</v>
      </c>
      <c r="C15" s="51">
        <v>18.222162017136004</v>
      </c>
      <c r="D15" s="51">
        <v>25.457362635570796</v>
      </c>
      <c r="E15" s="20">
        <v>11.090412504191965</v>
      </c>
      <c r="F15" s="136">
        <v>100</v>
      </c>
    </row>
    <row r="16" spans="1:7">
      <c r="A16" s="18" t="s">
        <v>91</v>
      </c>
      <c r="B16" s="51">
        <v>72.470008559749857</v>
      </c>
      <c r="C16" s="51">
        <v>19.017841371886508</v>
      </c>
      <c r="D16" s="51">
        <v>7.1866062733313845</v>
      </c>
      <c r="E16" s="20">
        <v>1.3255437950322533</v>
      </c>
      <c r="F16" s="136">
        <v>100</v>
      </c>
    </row>
    <row r="17" spans="1:6" ht="21" customHeight="1">
      <c r="A17" s="6" t="s">
        <v>125</v>
      </c>
      <c r="B17" s="50">
        <v>61.46299242899795</v>
      </c>
      <c r="C17" s="50">
        <v>28.651921720696272</v>
      </c>
      <c r="D17" s="50">
        <v>7.3912045187219384</v>
      </c>
      <c r="E17" s="21">
        <v>2.4938813315838146</v>
      </c>
      <c r="F17" s="136">
        <v>99.999999999999972</v>
      </c>
    </row>
    <row r="18" spans="1:6">
      <c r="A18" s="15" t="s">
        <v>33</v>
      </c>
      <c r="B18" s="51"/>
      <c r="C18" s="20"/>
      <c r="D18" s="51"/>
      <c r="E18" s="20"/>
      <c r="F18" s="130"/>
    </row>
    <row r="19" spans="1:6">
      <c r="A19" s="15"/>
      <c r="B19" s="51"/>
      <c r="C19" s="20"/>
      <c r="D19" s="51"/>
      <c r="E19" s="20"/>
      <c r="F19" s="21"/>
    </row>
    <row r="20" spans="1:6" ht="12.75" customHeight="1">
      <c r="A20" s="46" t="s">
        <v>1</v>
      </c>
      <c r="F20" s="123"/>
    </row>
    <row r="21" spans="1:6" s="17" customFormat="1" ht="33.75" customHeight="1">
      <c r="A21" s="16"/>
      <c r="B21" s="7" t="s">
        <v>93</v>
      </c>
      <c r="C21" s="7" t="s">
        <v>94</v>
      </c>
      <c r="D21" s="7" t="s">
        <v>95</v>
      </c>
      <c r="E21" s="7" t="s">
        <v>96</v>
      </c>
      <c r="F21" s="124" t="s">
        <v>92</v>
      </c>
    </row>
    <row r="22" spans="1:6" ht="22.5" customHeight="1">
      <c r="A22" s="18" t="s">
        <v>116</v>
      </c>
      <c r="B22" s="43">
        <v>148062.93912355989</v>
      </c>
      <c r="C22" s="43">
        <v>75132.125604999979</v>
      </c>
      <c r="D22" s="43">
        <v>13606.400765599999</v>
      </c>
      <c r="E22" s="43">
        <v>4843.7288543399982</v>
      </c>
      <c r="F22" s="130">
        <v>241645.19434849988</v>
      </c>
    </row>
    <row r="23" spans="1:6">
      <c r="A23" s="18" t="s">
        <v>117</v>
      </c>
      <c r="B23" s="43">
        <v>472367.12305670022</v>
      </c>
      <c r="C23" s="43">
        <v>377251.94030690001</v>
      </c>
      <c r="D23" s="43">
        <v>30377.79352929999</v>
      </c>
      <c r="E23" s="43">
        <v>18441.401924269991</v>
      </c>
      <c r="F23" s="130">
        <v>898438.25881717028</v>
      </c>
    </row>
    <row r="24" spans="1:6">
      <c r="A24" s="18" t="s">
        <v>118</v>
      </c>
      <c r="B24" s="43">
        <v>133612.5728274</v>
      </c>
      <c r="C24" s="43">
        <v>108903.6089161</v>
      </c>
      <c r="D24" s="43">
        <v>4684.6995423900007</v>
      </c>
      <c r="E24" s="43">
        <v>4848.2818743090002</v>
      </c>
      <c r="F24" s="130">
        <v>252049.16316019901</v>
      </c>
    </row>
    <row r="25" spans="1:6">
      <c r="A25" s="18" t="s">
        <v>119</v>
      </c>
      <c r="B25" s="43">
        <v>22499.015777299999</v>
      </c>
      <c r="C25" s="43">
        <v>28594.481796</v>
      </c>
      <c r="D25" s="43">
        <v>468.5267492700001</v>
      </c>
      <c r="E25" s="43">
        <v>930.99273824999989</v>
      </c>
      <c r="F25" s="130">
        <v>52493.017060820006</v>
      </c>
    </row>
    <row r="26" spans="1:6">
      <c r="A26" s="18" t="s">
        <v>120</v>
      </c>
      <c r="B26" s="43">
        <v>394320.87284121028</v>
      </c>
      <c r="C26" s="43">
        <v>152644.93875579999</v>
      </c>
      <c r="D26" s="43">
        <v>102182.8474004</v>
      </c>
      <c r="E26" s="43">
        <v>25345.694501800011</v>
      </c>
      <c r="F26" s="130">
        <v>674494.35349921021</v>
      </c>
    </row>
    <row r="27" spans="1:6">
      <c r="A27" s="18" t="s">
        <v>121</v>
      </c>
      <c r="B27" s="43">
        <v>133777.02136979011</v>
      </c>
      <c r="C27" s="43">
        <v>32276.696438130009</v>
      </c>
      <c r="D27" s="43">
        <v>4968.9461661253999</v>
      </c>
      <c r="E27" s="43">
        <v>1852.1486390900011</v>
      </c>
      <c r="F27" s="130">
        <v>172874.81261313552</v>
      </c>
    </row>
    <row r="28" spans="1:6">
      <c r="A28" s="18" t="s">
        <v>122</v>
      </c>
      <c r="B28" s="43">
        <v>339004.81960702071</v>
      </c>
      <c r="C28" s="43">
        <v>48198.704892800008</v>
      </c>
      <c r="D28" s="43">
        <v>8955.0183659187023</v>
      </c>
      <c r="E28" s="43">
        <v>5980.4379596559993</v>
      </c>
      <c r="F28" s="130">
        <v>402138.98082539544</v>
      </c>
    </row>
    <row r="29" spans="1:6">
      <c r="A29" s="18" t="s">
        <v>123</v>
      </c>
      <c r="B29" s="43">
        <v>20341.66676</v>
      </c>
      <c r="C29" s="43">
        <v>6136.3904299999986</v>
      </c>
      <c r="D29" s="43">
        <v>3125.0278800000001</v>
      </c>
      <c r="E29" s="43">
        <v>1130.9126900000001</v>
      </c>
      <c r="F29" s="130">
        <v>30733.997760000002</v>
      </c>
    </row>
    <row r="30" spans="1:6">
      <c r="A30" s="18" t="s">
        <v>89</v>
      </c>
      <c r="B30" s="43">
        <v>139480.3380528604</v>
      </c>
      <c r="C30" s="43">
        <v>63344.237313467987</v>
      </c>
      <c r="D30" s="43">
        <v>37791.659203454001</v>
      </c>
      <c r="E30" s="43">
        <v>7894.748929440002</v>
      </c>
      <c r="F30" s="130">
        <v>248510.98349922241</v>
      </c>
    </row>
    <row r="31" spans="1:6">
      <c r="A31" s="18" t="s">
        <v>124</v>
      </c>
      <c r="B31" s="43">
        <v>35785.071548159991</v>
      </c>
      <c r="C31" s="43">
        <v>14416.99017327</v>
      </c>
      <c r="D31" s="43">
        <v>20141.3282688</v>
      </c>
      <c r="E31" s="43">
        <v>8774.5004100000006</v>
      </c>
      <c r="F31" s="130">
        <v>79117.890400229982</v>
      </c>
    </row>
    <row r="32" spans="1:6">
      <c r="A32" s="18" t="s">
        <v>91</v>
      </c>
      <c r="B32" s="43">
        <v>242977.58597220699</v>
      </c>
      <c r="C32" s="43">
        <v>63763.05562505233</v>
      </c>
      <c r="D32" s="43">
        <v>24095.267522800001</v>
      </c>
      <c r="E32" s="43">
        <v>4444.2858199999991</v>
      </c>
      <c r="F32" s="130">
        <v>335280.19494005933</v>
      </c>
    </row>
    <row r="33" spans="1:6" ht="21" customHeight="1">
      <c r="A33" s="6" t="s">
        <v>125</v>
      </c>
      <c r="B33" s="155">
        <v>2082229.0269362084</v>
      </c>
      <c r="C33" s="157">
        <v>970663.17025252036</v>
      </c>
      <c r="D33" s="155">
        <v>250397.51539405808</v>
      </c>
      <c r="E33" s="155">
        <v>84487.13434115499</v>
      </c>
      <c r="F33" s="156">
        <v>3387776.8469239427</v>
      </c>
    </row>
    <row r="34" spans="1:6" s="4" customFormat="1" ht="17.25" customHeight="1">
      <c r="A34" s="4" t="s">
        <v>33</v>
      </c>
      <c r="F34" s="141"/>
    </row>
    <row r="35" spans="1:6" ht="12.5">
      <c r="A35" s="4" t="s">
        <v>33</v>
      </c>
    </row>
    <row r="36" spans="1:6" ht="12.5">
      <c r="A36" s="4"/>
    </row>
    <row r="37" spans="1:6" ht="12.5">
      <c r="A37" s="4"/>
    </row>
    <row r="38" spans="1:6" ht="12.5">
      <c r="A38" s="4" t="s">
        <v>30</v>
      </c>
    </row>
    <row r="39" spans="1:6" ht="12.5">
      <c r="A39" s="4" t="s">
        <v>31</v>
      </c>
    </row>
    <row r="40" spans="1:6" ht="12.5">
      <c r="A40" s="4" t="s">
        <v>230</v>
      </c>
    </row>
    <row r="41" spans="1:6" ht="12.5">
      <c r="A41" s="2"/>
    </row>
    <row r="42" spans="1:6" ht="12.5">
      <c r="A42" s="2"/>
    </row>
  </sheetData>
  <hyperlinks>
    <hyperlink ref="D1" location="Contenu!A1" display="retour" xr:uid="{00000000-0004-0000-0E00-000000000000}"/>
  </hyperlinks>
  <pageMargins left="0.78740157499999996" right="0.78740157499999996" top="0.984251969" bottom="0.984251969" header="0.4921259845" footer="0.4921259845"/>
  <pageSetup paperSize="9" scale="73"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theme="9" tint="0.39997558519241921"/>
    <pageSetUpPr fitToPage="1"/>
  </sheetPr>
  <dimension ref="A1:M99"/>
  <sheetViews>
    <sheetView zoomScale="69" zoomScaleNormal="69" workbookViewId="0">
      <pane ySplit="4" topLeftCell="A5" activePane="bottomLeft" state="frozen"/>
      <selection activeCell="A34" sqref="A34"/>
      <selection pane="bottomLeft" activeCell="O7" sqref="O7"/>
    </sheetView>
  </sheetViews>
  <sheetFormatPr baseColWidth="10" defaultColWidth="11.453125" defaultRowHeight="13"/>
  <cols>
    <col min="1" max="1" width="1.81640625" style="6" customWidth="1"/>
    <col min="2" max="2" width="35.26953125" style="6" customWidth="1"/>
    <col min="3" max="3" width="8.26953125" style="6" bestFit="1" customWidth="1"/>
    <col min="4" max="4" width="19.90625" style="2" bestFit="1" customWidth="1"/>
    <col min="5" max="5" width="18.453125" style="2" customWidth="1"/>
    <col min="6" max="6" width="21.7265625" style="45" customWidth="1"/>
    <col min="7" max="7" width="18.453125" style="2" customWidth="1"/>
    <col min="8" max="8" width="18.453125" style="45" customWidth="1"/>
    <col min="9" max="9" width="18.453125" style="2" customWidth="1"/>
    <col min="10" max="10" width="18.453125" style="45" customWidth="1"/>
    <col min="11" max="12" width="18.453125" style="2" customWidth="1"/>
    <col min="13" max="13" width="18.453125" style="45" customWidth="1"/>
    <col min="14" max="14" width="11.453125" style="2" customWidth="1"/>
    <col min="15" max="16384" width="11.453125" style="2"/>
  </cols>
  <sheetData>
    <row r="1" spans="1:13" ht="15.5" customHeight="1">
      <c r="A1" s="6" t="s">
        <v>240</v>
      </c>
      <c r="L1" s="26" t="s">
        <v>0</v>
      </c>
    </row>
    <row r="3" spans="1:13">
      <c r="A3" s="142"/>
      <c r="B3" s="142"/>
      <c r="C3" s="143"/>
      <c r="D3" s="201" t="s">
        <v>1</v>
      </c>
      <c r="E3" s="202"/>
      <c r="F3" s="202"/>
      <c r="G3" s="202"/>
      <c r="H3" s="202"/>
      <c r="I3" s="202"/>
      <c r="J3" s="202"/>
      <c r="K3" s="202"/>
      <c r="L3" s="202"/>
      <c r="M3" s="150" t="s">
        <v>126</v>
      </c>
    </row>
    <row r="4" spans="1:13" ht="32.25" customHeight="1">
      <c r="A4" s="6" t="s">
        <v>33</v>
      </c>
      <c r="D4" s="7" t="s">
        <v>93</v>
      </c>
      <c r="E4" s="161" t="s">
        <v>127</v>
      </c>
      <c r="F4" s="7" t="s">
        <v>94</v>
      </c>
      <c r="G4" s="161" t="s">
        <v>127</v>
      </c>
      <c r="H4" s="7" t="s">
        <v>95</v>
      </c>
      <c r="I4" s="161" t="s">
        <v>127</v>
      </c>
      <c r="J4" s="7" t="s">
        <v>96</v>
      </c>
      <c r="K4" s="161" t="s">
        <v>127</v>
      </c>
      <c r="L4" s="144" t="s">
        <v>92</v>
      </c>
      <c r="M4" s="145" t="s">
        <v>128</v>
      </c>
    </row>
    <row r="5" spans="1:13" s="56" customFormat="1">
      <c r="A5" s="55" t="s">
        <v>102</v>
      </c>
      <c r="B5" s="55"/>
      <c r="C5" s="55"/>
      <c r="D5" s="69"/>
      <c r="E5" s="162"/>
      <c r="F5" s="69"/>
      <c r="G5" s="162"/>
      <c r="H5" s="69"/>
      <c r="I5" s="162"/>
      <c r="J5" s="69"/>
      <c r="K5" s="162"/>
      <c r="L5" s="146"/>
      <c r="M5" s="146"/>
    </row>
    <row r="6" spans="1:13" s="56" customFormat="1">
      <c r="A6" s="55"/>
      <c r="B6" s="57" t="s">
        <v>116</v>
      </c>
      <c r="C6" s="57"/>
      <c r="D6" s="67">
        <v>18815.105935560001</v>
      </c>
      <c r="E6" s="163">
        <v>8.6438483074113535</v>
      </c>
      <c r="F6" s="67">
        <v>20613.344835</v>
      </c>
      <c r="G6" s="163">
        <v>16.144940150121197</v>
      </c>
      <c r="H6" s="67">
        <v>3483.8445856000012</v>
      </c>
      <c r="I6" s="163">
        <v>11.733602785600061</v>
      </c>
      <c r="J6" s="67">
        <v>434.18623433999988</v>
      </c>
      <c r="K6" s="163">
        <v>11.916791070481281</v>
      </c>
      <c r="L6" s="130">
        <v>43346.4815905</v>
      </c>
      <c r="M6" s="130">
        <v>11.446672284731148</v>
      </c>
    </row>
    <row r="7" spans="1:13" s="56" customFormat="1">
      <c r="A7" s="55"/>
      <c r="B7" s="57" t="s">
        <v>117</v>
      </c>
      <c r="C7" s="57"/>
      <c r="D7" s="67">
        <v>44881.006524800003</v>
      </c>
      <c r="E7" s="163">
        <v>20.618784375330378</v>
      </c>
      <c r="F7" s="67">
        <v>29636.332232000001</v>
      </c>
      <c r="G7" s="163">
        <v>23.211992715627986</v>
      </c>
      <c r="H7" s="67">
        <v>5788.0965839999999</v>
      </c>
      <c r="I7" s="163">
        <v>19.494332922330393</v>
      </c>
      <c r="J7" s="67">
        <v>616.4545106700001</v>
      </c>
      <c r="K7" s="163">
        <v>16.919374745440638</v>
      </c>
      <c r="L7" s="130">
        <v>80921.889851469998</v>
      </c>
      <c r="M7" s="130">
        <v>21.369355015745896</v>
      </c>
    </row>
    <row r="8" spans="1:13" s="56" customFormat="1">
      <c r="A8" s="55"/>
      <c r="B8" s="57" t="s">
        <v>118</v>
      </c>
      <c r="C8" s="57"/>
      <c r="D8" s="67">
        <v>15283.409848900001</v>
      </c>
      <c r="E8" s="163">
        <v>7.0213517163466497</v>
      </c>
      <c r="F8" s="67">
        <v>4478.5377374</v>
      </c>
      <c r="G8" s="163">
        <v>3.5077142651595392</v>
      </c>
      <c r="H8" s="67">
        <v>206.66920239000001</v>
      </c>
      <c r="I8" s="163">
        <v>0.69606271728777713</v>
      </c>
      <c r="J8" s="67">
        <v>50.372041408999998</v>
      </c>
      <c r="K8" s="163">
        <v>1.3825244694299228</v>
      </c>
      <c r="L8" s="130">
        <v>20018.988830098999</v>
      </c>
      <c r="M8" s="130">
        <v>5.2864914567843106</v>
      </c>
    </row>
    <row r="9" spans="1:13" s="56" customFormat="1">
      <c r="A9" s="55"/>
      <c r="B9" s="57" t="s">
        <v>119</v>
      </c>
      <c r="C9" s="57"/>
      <c r="D9" s="67">
        <v>17983.2536573</v>
      </c>
      <c r="E9" s="163">
        <v>8.2616870306117178</v>
      </c>
      <c r="F9" s="67">
        <v>26127.175926</v>
      </c>
      <c r="G9" s="163">
        <v>20.463524721166749</v>
      </c>
      <c r="H9" s="67">
        <v>424.90321927000002</v>
      </c>
      <c r="I9" s="163">
        <v>1.4310757769862625</v>
      </c>
      <c r="J9" s="67">
        <v>386.63743825</v>
      </c>
      <c r="K9" s="163">
        <v>10.611754144290447</v>
      </c>
      <c r="L9" s="130">
        <v>44921.970240820003</v>
      </c>
      <c r="M9" s="130">
        <v>11.862717638513192</v>
      </c>
    </row>
    <row r="10" spans="1:13" s="56" customFormat="1">
      <c r="A10" s="55"/>
      <c r="B10" s="57" t="s">
        <v>120</v>
      </c>
      <c r="C10" s="57"/>
      <c r="D10" s="67">
        <v>19134.324522080009</v>
      </c>
      <c r="E10" s="163">
        <v>8.7905005265503515</v>
      </c>
      <c r="F10" s="67">
        <v>13164.8131128</v>
      </c>
      <c r="G10" s="163">
        <v>10.311044689496494</v>
      </c>
      <c r="H10" s="67">
        <v>9140.1449479000021</v>
      </c>
      <c r="I10" s="163">
        <v>30.78404549524339</v>
      </c>
      <c r="J10" s="67">
        <v>1436.3542272</v>
      </c>
      <c r="K10" s="163">
        <v>39.422560816014574</v>
      </c>
      <c r="L10" s="130">
        <v>42875.636809980009</v>
      </c>
      <c r="M10" s="130">
        <v>11.322334490708906</v>
      </c>
    </row>
    <row r="11" spans="1:13" s="56" customFormat="1">
      <c r="A11" s="55"/>
      <c r="B11" s="57" t="s">
        <v>121</v>
      </c>
      <c r="C11" s="57"/>
      <c r="D11" s="67">
        <v>10151.993921490001</v>
      </c>
      <c r="E11" s="163">
        <v>4.6639277916194137</v>
      </c>
      <c r="F11" s="67">
        <v>6054.8455670000003</v>
      </c>
      <c r="G11" s="163">
        <v>4.7423220287597569</v>
      </c>
      <c r="H11" s="67">
        <v>452.00803130000003</v>
      </c>
      <c r="I11" s="163">
        <v>1.5223648945470565</v>
      </c>
      <c r="J11" s="67">
        <v>230.81133034000001</v>
      </c>
      <c r="K11" s="163">
        <v>6.3349092689284783</v>
      </c>
      <c r="L11" s="130">
        <v>16889.658850129999</v>
      </c>
      <c r="M11" s="130">
        <v>4.4601172405355811</v>
      </c>
    </row>
    <row r="12" spans="1:13" s="56" customFormat="1">
      <c r="A12" s="55"/>
      <c r="B12" s="57" t="s">
        <v>122</v>
      </c>
      <c r="C12" s="57"/>
      <c r="D12" s="67">
        <v>42211.119419399998</v>
      </c>
      <c r="E12" s="163">
        <v>19.39221147076999</v>
      </c>
      <c r="F12" s="67">
        <v>6477.4495652999994</v>
      </c>
      <c r="G12" s="163">
        <v>5.073317134812152</v>
      </c>
      <c r="H12" s="67">
        <v>1268.8632712799999</v>
      </c>
      <c r="I12" s="163">
        <v>4.2735366772603847</v>
      </c>
      <c r="J12" s="67">
        <v>421.26777412000001</v>
      </c>
      <c r="K12" s="163">
        <v>11.562227569342021</v>
      </c>
      <c r="L12" s="130">
        <v>50378.700030100001</v>
      </c>
      <c r="M12" s="130">
        <v>13.303697283281121</v>
      </c>
    </row>
    <row r="13" spans="1:13" s="56" customFormat="1">
      <c r="A13" s="55"/>
      <c r="B13" s="57" t="s">
        <v>89</v>
      </c>
      <c r="C13" s="57"/>
      <c r="D13" s="67">
        <v>13238.86072828</v>
      </c>
      <c r="E13" s="163">
        <v>6.0820653516448955</v>
      </c>
      <c r="F13" s="67">
        <v>7925.8641458000011</v>
      </c>
      <c r="G13" s="163">
        <v>6.2077553786739674</v>
      </c>
      <c r="H13" s="67">
        <v>5256.1475107000006</v>
      </c>
      <c r="I13" s="163">
        <v>17.702726272002369</v>
      </c>
      <c r="J13" s="67">
        <v>67.399215209999994</v>
      </c>
      <c r="K13" s="163">
        <v>1.8498568182219775</v>
      </c>
      <c r="L13" s="130">
        <v>26488.271599990003</v>
      </c>
      <c r="M13" s="130">
        <v>6.9948598656387357</v>
      </c>
    </row>
    <row r="14" spans="1:13" s="56" customFormat="1">
      <c r="A14" s="55"/>
      <c r="B14" s="57" t="s">
        <v>91</v>
      </c>
      <c r="C14" s="57"/>
      <c r="D14" s="67">
        <v>35971.403525749993</v>
      </c>
      <c r="E14" s="163">
        <v>16.525623429715253</v>
      </c>
      <c r="F14" s="67">
        <v>13198.448581500001</v>
      </c>
      <c r="G14" s="163">
        <v>10.337388916182148</v>
      </c>
      <c r="H14" s="67">
        <v>3670.4980627999998</v>
      </c>
      <c r="I14" s="163">
        <v>12.36225245874231</v>
      </c>
      <c r="J14" s="67">
        <v>4.0000000000000003E-5</v>
      </c>
      <c r="K14" s="163">
        <v>1.097850657434667E-6</v>
      </c>
      <c r="L14" s="130">
        <v>52840.35021004999</v>
      </c>
      <c r="M14" s="130">
        <v>13.953754724061101</v>
      </c>
    </row>
    <row r="15" spans="1:13" s="55" customFormat="1" ht="20.25" customHeight="1">
      <c r="B15" s="55" t="s">
        <v>241</v>
      </c>
      <c r="D15" s="61">
        <v>217670.47808356001</v>
      </c>
      <c r="E15" s="164">
        <v>100.00000000000001</v>
      </c>
      <c r="F15" s="61">
        <v>127676.81170280001</v>
      </c>
      <c r="G15" s="164">
        <v>100</v>
      </c>
      <c r="H15" s="61">
        <v>29691.175415240003</v>
      </c>
      <c r="I15" s="164">
        <v>99.999999999999986</v>
      </c>
      <c r="J15" s="61">
        <v>3643.4828115390001</v>
      </c>
      <c r="K15" s="164">
        <v>100</v>
      </c>
      <c r="L15" s="130">
        <v>378681.94801313902</v>
      </c>
      <c r="M15" s="130">
        <v>100</v>
      </c>
    </row>
    <row r="16" spans="1:13" s="56" customFormat="1">
      <c r="A16" s="55" t="s">
        <v>33</v>
      </c>
      <c r="B16" s="55"/>
      <c r="C16" s="55"/>
      <c r="D16" s="69"/>
      <c r="E16" s="162"/>
      <c r="F16" s="69"/>
      <c r="G16" s="162"/>
      <c r="H16" s="69"/>
      <c r="I16" s="162"/>
      <c r="J16" s="69"/>
      <c r="K16" s="162"/>
      <c r="L16" s="130"/>
      <c r="M16" s="130"/>
    </row>
    <row r="17" spans="1:13" s="56" customFormat="1">
      <c r="A17" s="55" t="s">
        <v>103</v>
      </c>
      <c r="B17" s="55"/>
      <c r="C17" s="55"/>
      <c r="D17" s="69"/>
      <c r="E17" s="162"/>
      <c r="F17" s="69"/>
      <c r="G17" s="162"/>
      <c r="H17" s="69"/>
      <c r="I17" s="162"/>
      <c r="J17" s="69"/>
      <c r="K17" s="162"/>
      <c r="L17" s="146"/>
      <c r="M17" s="130"/>
    </row>
    <row r="18" spans="1:13" s="56" customFormat="1">
      <c r="A18" s="55"/>
      <c r="B18" s="57" t="s">
        <v>116</v>
      </c>
      <c r="C18" s="57"/>
      <c r="D18" s="67">
        <v>45454.376100000001</v>
      </c>
      <c r="E18" s="163">
        <v>6.6320936854213679</v>
      </c>
      <c r="F18" s="67">
        <v>13392.49972</v>
      </c>
      <c r="G18" s="163">
        <v>5.2921149616257717</v>
      </c>
      <c r="H18" s="67">
        <v>1267.34754</v>
      </c>
      <c r="I18" s="163">
        <v>3.1177001393235937</v>
      </c>
      <c r="J18" s="67">
        <v>1723.7897499999999</v>
      </c>
      <c r="K18" s="163">
        <v>5.1983030120634339</v>
      </c>
      <c r="L18" s="130">
        <v>61838.01311</v>
      </c>
      <c r="M18" s="130">
        <v>6.1089917803585383</v>
      </c>
    </row>
    <row r="19" spans="1:13" s="56" customFormat="1">
      <c r="A19" s="55"/>
      <c r="B19" s="57" t="s">
        <v>117</v>
      </c>
      <c r="C19" s="57"/>
      <c r="D19" s="67">
        <v>135308.94409000009</v>
      </c>
      <c r="E19" s="163">
        <v>19.742468617456669</v>
      </c>
      <c r="F19" s="67">
        <v>91500.322530000005</v>
      </c>
      <c r="G19" s="163">
        <v>36.156821801643218</v>
      </c>
      <c r="H19" s="67">
        <v>2208.7859899999999</v>
      </c>
      <c r="I19" s="163">
        <v>5.4336574391890968</v>
      </c>
      <c r="J19" s="67">
        <v>4848.5403300000016</v>
      </c>
      <c r="K19" s="163">
        <v>14.621378159111369</v>
      </c>
      <c r="L19" s="130">
        <v>233866.59294000009</v>
      </c>
      <c r="M19" s="130">
        <v>23.103735422894424</v>
      </c>
    </row>
    <row r="20" spans="1:13" s="56" customFormat="1">
      <c r="A20" s="55"/>
      <c r="B20" s="57" t="s">
        <v>118</v>
      </c>
      <c r="C20" s="57"/>
      <c r="D20" s="67">
        <v>27972.475859999999</v>
      </c>
      <c r="E20" s="163">
        <v>4.0813689777321045</v>
      </c>
      <c r="F20" s="67">
        <v>19336.092860000001</v>
      </c>
      <c r="G20" s="163">
        <v>7.6407562787532584</v>
      </c>
      <c r="H20" s="67">
        <v>419.02098000000001</v>
      </c>
      <c r="I20" s="163">
        <v>1.030799939632588</v>
      </c>
      <c r="J20" s="67">
        <v>1272.5798400000001</v>
      </c>
      <c r="K20" s="163">
        <v>3.837623245737019</v>
      </c>
      <c r="L20" s="130">
        <v>49000.169539999995</v>
      </c>
      <c r="M20" s="130">
        <v>4.840738211034588</v>
      </c>
    </row>
    <row r="21" spans="1:13" s="56" customFormat="1">
      <c r="A21" s="55"/>
      <c r="B21" s="57" t="s">
        <v>119</v>
      </c>
      <c r="C21" s="57"/>
      <c r="D21" s="67">
        <v>4515.7621200000003</v>
      </c>
      <c r="E21" s="163">
        <v>0.65887951855348448</v>
      </c>
      <c r="F21" s="67">
        <v>2467.3058700000001</v>
      </c>
      <c r="G21" s="163">
        <v>0.97496857065710585</v>
      </c>
      <c r="H21" s="67">
        <v>43.623530000000009</v>
      </c>
      <c r="I21" s="163">
        <v>0.10731475089996782</v>
      </c>
      <c r="J21" s="67">
        <v>544.35530000000006</v>
      </c>
      <c r="K21" s="163">
        <v>1.641571308579074</v>
      </c>
      <c r="L21" s="130">
        <v>7571.0468200000005</v>
      </c>
      <c r="M21" s="130">
        <v>0.74794548637608471</v>
      </c>
    </row>
    <row r="22" spans="1:13" s="56" customFormat="1">
      <c r="A22" s="55"/>
      <c r="B22" s="57" t="s">
        <v>120</v>
      </c>
      <c r="C22" s="57"/>
      <c r="D22" s="67">
        <v>154396.15852999999</v>
      </c>
      <c r="E22" s="163">
        <v>22.527419269541557</v>
      </c>
      <c r="F22" s="67">
        <v>57237.015070000001</v>
      </c>
      <c r="G22" s="163">
        <v>22.617500104061733</v>
      </c>
      <c r="H22" s="67">
        <v>15394.98806</v>
      </c>
      <c r="I22" s="163">
        <v>37.871976632035015</v>
      </c>
      <c r="J22" s="67">
        <v>13803.744049999999</v>
      </c>
      <c r="K22" s="163">
        <v>41.626912025012167</v>
      </c>
      <c r="L22" s="130">
        <v>240831.90570999999</v>
      </c>
      <c r="M22" s="130">
        <v>23.791840300776968</v>
      </c>
    </row>
    <row r="23" spans="1:13" s="56" customFormat="1">
      <c r="A23" s="55"/>
      <c r="B23" s="57" t="s">
        <v>121</v>
      </c>
      <c r="C23" s="57"/>
      <c r="D23" s="67">
        <v>44094.162109999997</v>
      </c>
      <c r="E23" s="163">
        <v>6.4336294804776148</v>
      </c>
      <c r="F23" s="67">
        <v>6178.4681500000024</v>
      </c>
      <c r="G23" s="163">
        <v>2.4414533821280764</v>
      </c>
      <c r="H23" s="67">
        <v>1287.67851</v>
      </c>
      <c r="I23" s="163">
        <v>3.1677147296399832</v>
      </c>
      <c r="J23" s="67">
        <v>1035.7985699999999</v>
      </c>
      <c r="K23" s="163">
        <v>3.1235797905875686</v>
      </c>
      <c r="L23" s="130">
        <v>52596.107339999995</v>
      </c>
      <c r="M23" s="130">
        <v>5.1959817474626382</v>
      </c>
    </row>
    <row r="24" spans="1:13" s="56" customFormat="1">
      <c r="A24" s="55"/>
      <c r="B24" s="57" t="s">
        <v>122</v>
      </c>
      <c r="C24" s="57"/>
      <c r="D24" s="67">
        <v>98413.604110000058</v>
      </c>
      <c r="E24" s="163">
        <v>14.359194831792879</v>
      </c>
      <c r="F24" s="67">
        <v>8470.8938799999996</v>
      </c>
      <c r="G24" s="163">
        <v>3.347317168410751</v>
      </c>
      <c r="H24" s="67">
        <v>1039.8689099999999</v>
      </c>
      <c r="I24" s="163">
        <v>2.5580981879566149</v>
      </c>
      <c r="J24" s="67">
        <v>2056.9707199999998</v>
      </c>
      <c r="K24" s="163">
        <v>6.2030517872044957</v>
      </c>
      <c r="L24" s="130">
        <v>109981.33762000006</v>
      </c>
      <c r="M24" s="130">
        <v>10.865082070445222</v>
      </c>
    </row>
    <row r="25" spans="1:13" s="56" customFormat="1">
      <c r="A25" s="55"/>
      <c r="B25" s="57" t="s">
        <v>89</v>
      </c>
      <c r="C25" s="57"/>
      <c r="D25" s="67">
        <v>53465.540619999992</v>
      </c>
      <c r="E25" s="163">
        <v>7.8009755002124326</v>
      </c>
      <c r="F25" s="67">
        <v>24437.819510000001</v>
      </c>
      <c r="G25" s="163">
        <v>9.6567297339753981</v>
      </c>
      <c r="H25" s="67">
        <v>9254.9938700000021</v>
      </c>
      <c r="I25" s="163">
        <v>22.767468880665533</v>
      </c>
      <c r="J25" s="67">
        <v>4586.4564600000003</v>
      </c>
      <c r="K25" s="163">
        <v>13.831031557483039</v>
      </c>
      <c r="L25" s="130">
        <v>91744.810459999993</v>
      </c>
      <c r="M25" s="130">
        <v>9.0634912863986745</v>
      </c>
    </row>
    <row r="26" spans="1:13" s="56" customFormat="1">
      <c r="A26" s="55"/>
      <c r="B26" s="57" t="s">
        <v>91</v>
      </c>
      <c r="C26" s="57"/>
      <c r="D26" s="67">
        <v>121748.91024</v>
      </c>
      <c r="E26" s="163">
        <v>17.76397011881188</v>
      </c>
      <c r="F26" s="67">
        <v>30044.752329999999</v>
      </c>
      <c r="G26" s="163">
        <v>11.872337998744699</v>
      </c>
      <c r="H26" s="67">
        <v>9733.770660000002</v>
      </c>
      <c r="I26" s="163">
        <v>23.945269300657589</v>
      </c>
      <c r="J26" s="67">
        <v>3288.3896300000001</v>
      </c>
      <c r="K26" s="163">
        <v>9.9165491142218265</v>
      </c>
      <c r="L26" s="130">
        <v>164815.82285999999</v>
      </c>
      <c r="M26" s="130">
        <v>16.282193694252879</v>
      </c>
    </row>
    <row r="27" spans="1:13" s="55" customFormat="1" ht="20.25" customHeight="1">
      <c r="B27" s="55" t="s">
        <v>242</v>
      </c>
      <c r="D27" s="61">
        <v>685369.9337800002</v>
      </c>
      <c r="E27" s="164">
        <v>99.999999999999986</v>
      </c>
      <c r="F27" s="61">
        <v>253065.16991999999</v>
      </c>
      <c r="G27" s="164">
        <v>100.00000000000001</v>
      </c>
      <c r="H27" s="61">
        <v>40650.078050000011</v>
      </c>
      <c r="I27" s="164">
        <v>99.999999999999986</v>
      </c>
      <c r="J27" s="61">
        <v>33160.624650000005</v>
      </c>
      <c r="K27" s="164">
        <v>100</v>
      </c>
      <c r="L27" s="130">
        <v>1012245.8064</v>
      </c>
      <c r="M27" s="130">
        <v>100.00000000000001</v>
      </c>
    </row>
    <row r="28" spans="1:13" s="56" customFormat="1">
      <c r="A28" s="55" t="s">
        <v>33</v>
      </c>
      <c r="B28" s="55"/>
      <c r="C28" s="55"/>
      <c r="D28" s="69"/>
      <c r="E28" s="162"/>
      <c r="F28" s="69"/>
      <c r="G28" s="162"/>
      <c r="H28" s="69"/>
      <c r="I28" s="162"/>
      <c r="J28" s="69"/>
      <c r="K28" s="162"/>
      <c r="L28" s="146"/>
      <c r="M28" s="130"/>
    </row>
    <row r="29" spans="1:13" s="56" customFormat="1">
      <c r="A29" s="55" t="s">
        <v>104</v>
      </c>
      <c r="B29" s="57"/>
      <c r="C29" s="57"/>
      <c r="D29" s="69"/>
      <c r="E29" s="162"/>
      <c r="F29" s="69"/>
      <c r="G29" s="162"/>
      <c r="H29" s="69"/>
      <c r="I29" s="162"/>
      <c r="J29" s="69"/>
      <c r="K29" s="162"/>
      <c r="L29" s="146"/>
      <c r="M29" s="130"/>
    </row>
    <row r="30" spans="1:13" s="56" customFormat="1">
      <c r="A30" s="55"/>
      <c r="B30" s="57" t="s">
        <v>116</v>
      </c>
      <c r="C30" s="57"/>
      <c r="D30" s="67">
        <v>15789.65026</v>
      </c>
      <c r="E30" s="163">
        <v>6.1007805096694696</v>
      </c>
      <c r="F30" s="67">
        <v>10352.528700000001</v>
      </c>
      <c r="G30" s="163">
        <v>9.2831334117271211</v>
      </c>
      <c r="H30" s="67">
        <v>2420.5096100000001</v>
      </c>
      <c r="I30" s="163">
        <v>6.4534522444149029</v>
      </c>
      <c r="J30" s="67">
        <v>426.01652999999999</v>
      </c>
      <c r="K30" s="163">
        <v>8.8997734000882911</v>
      </c>
      <c r="L30" s="130">
        <v>28988.705100000003</v>
      </c>
      <c r="M30" s="130">
        <v>7.0253949813020817</v>
      </c>
    </row>
    <row r="31" spans="1:13" s="56" customFormat="1">
      <c r="A31" s="55"/>
      <c r="B31" s="57" t="s">
        <v>117</v>
      </c>
      <c r="C31" s="57"/>
      <c r="D31" s="67">
        <v>59402.489829999991</v>
      </c>
      <c r="E31" s="163">
        <v>22.951841631272636</v>
      </c>
      <c r="F31" s="67">
        <v>35789.920539999992</v>
      </c>
      <c r="G31" s="163">
        <v>32.092894093395039</v>
      </c>
      <c r="H31" s="67">
        <v>3775.1433400000001</v>
      </c>
      <c r="I31" s="163">
        <v>10.065114866662716</v>
      </c>
      <c r="J31" s="67">
        <v>1138.3245400000001</v>
      </c>
      <c r="K31" s="163">
        <v>23.780369418434873</v>
      </c>
      <c r="L31" s="130">
        <v>100105.87824999998</v>
      </c>
      <c r="M31" s="130">
        <v>24.260598472071347</v>
      </c>
    </row>
    <row r="32" spans="1:13">
      <c r="B32" s="57" t="s">
        <v>118</v>
      </c>
      <c r="C32" s="57"/>
      <c r="D32" s="67">
        <v>25006.756079999999</v>
      </c>
      <c r="E32" s="163">
        <v>9.6620715209509971</v>
      </c>
      <c r="F32" s="67">
        <v>24910.975689999999</v>
      </c>
      <c r="G32" s="163">
        <v>22.337722255873683</v>
      </c>
      <c r="H32" s="67">
        <v>1229.8653999999999</v>
      </c>
      <c r="I32" s="163">
        <v>3.2790109955226461</v>
      </c>
      <c r="J32" s="67">
        <v>27.37859000000001</v>
      </c>
      <c r="K32" s="163">
        <v>0.57195725953151011</v>
      </c>
      <c r="L32" s="130">
        <v>51174.975760000001</v>
      </c>
      <c r="M32" s="130">
        <v>12.402224129444113</v>
      </c>
    </row>
    <row r="33" spans="1:13">
      <c r="B33" s="57" t="s">
        <v>120</v>
      </c>
      <c r="C33" s="57"/>
      <c r="D33" s="67">
        <v>52043.907370000001</v>
      </c>
      <c r="E33" s="163">
        <v>20.108643985249312</v>
      </c>
      <c r="F33" s="67">
        <v>10359.382449999999</v>
      </c>
      <c r="G33" s="163">
        <v>9.2892791832061796</v>
      </c>
      <c r="H33" s="67">
        <v>17305.277750000001</v>
      </c>
      <c r="I33" s="163">
        <v>46.138541683360963</v>
      </c>
      <c r="J33" s="67">
        <v>612.71519000000001</v>
      </c>
      <c r="K33" s="163">
        <v>12.80003466013876</v>
      </c>
      <c r="L33" s="130">
        <v>80321.282760000002</v>
      </c>
      <c r="M33" s="130">
        <v>19.465813834983933</v>
      </c>
    </row>
    <row r="34" spans="1:13">
      <c r="B34" s="18" t="s">
        <v>121</v>
      </c>
      <c r="C34" s="18"/>
      <c r="D34" s="67">
        <v>23162.951659999999</v>
      </c>
      <c r="E34" s="163">
        <v>8.9496652368374914</v>
      </c>
      <c r="F34" s="67">
        <v>5367.839680000001</v>
      </c>
      <c r="G34" s="163">
        <v>4.8133526915218905</v>
      </c>
      <c r="H34" s="67">
        <v>587.16992999999991</v>
      </c>
      <c r="I34" s="163">
        <v>1.5654856675456208</v>
      </c>
      <c r="J34" s="67">
        <v>375.99063000000001</v>
      </c>
      <c r="K34" s="163">
        <v>7.8546985196946206</v>
      </c>
      <c r="L34" s="130">
        <v>29493.9519</v>
      </c>
      <c r="M34" s="130">
        <v>7.1478412347926827</v>
      </c>
    </row>
    <row r="35" spans="1:13">
      <c r="B35" s="18" t="s">
        <v>122</v>
      </c>
      <c r="C35" s="18"/>
      <c r="D35" s="67">
        <v>45812.157870000003</v>
      </c>
      <c r="E35" s="163">
        <v>17.700830305737046</v>
      </c>
      <c r="F35" s="67">
        <v>4664.8304099999996</v>
      </c>
      <c r="G35" s="163">
        <v>4.1829628580611145</v>
      </c>
      <c r="H35" s="67">
        <v>211.60542000000001</v>
      </c>
      <c r="I35" s="163">
        <v>0.56417271263358393</v>
      </c>
      <c r="J35" s="67">
        <v>1224.53432</v>
      </c>
      <c r="K35" s="163">
        <v>25.58135002092807</v>
      </c>
      <c r="L35" s="130">
        <v>51913.128020000004</v>
      </c>
      <c r="M35" s="130">
        <v>12.581114878960234</v>
      </c>
    </row>
    <row r="36" spans="1:13">
      <c r="B36" s="18" t="s">
        <v>89</v>
      </c>
      <c r="C36" s="18"/>
      <c r="D36" s="67">
        <v>25757.24828</v>
      </c>
      <c r="E36" s="163">
        <v>9.9520455299395252</v>
      </c>
      <c r="F36" s="67">
        <v>11289.56249</v>
      </c>
      <c r="G36" s="163">
        <v>10.123373505325343</v>
      </c>
      <c r="H36" s="67">
        <v>8785.2036900000003</v>
      </c>
      <c r="I36" s="163">
        <v>23.422709100862683</v>
      </c>
      <c r="J36" s="67">
        <v>885.5136399999999</v>
      </c>
      <c r="K36" s="163">
        <v>18.498978757203055</v>
      </c>
      <c r="L36" s="130">
        <v>46717.528099999996</v>
      </c>
      <c r="M36" s="130">
        <v>11.321964410634502</v>
      </c>
    </row>
    <row r="37" spans="1:13">
      <c r="B37" s="18" t="s">
        <v>124</v>
      </c>
      <c r="C37" s="18"/>
      <c r="D37" s="67">
        <v>11838.448399999999</v>
      </c>
      <c r="E37" s="163">
        <v>4.5741212803435269</v>
      </c>
      <c r="F37" s="67">
        <v>8784.7264900000009</v>
      </c>
      <c r="G37" s="163">
        <v>7.8772820008896289</v>
      </c>
      <c r="H37" s="67">
        <v>3192.4305899999999</v>
      </c>
      <c r="I37" s="163">
        <v>8.5115127289968875</v>
      </c>
      <c r="J37" s="67">
        <v>96.351020000000005</v>
      </c>
      <c r="K37" s="163">
        <v>2.0128379639808229</v>
      </c>
      <c r="L37" s="130">
        <v>23911.9565</v>
      </c>
      <c r="M37" s="130">
        <v>5.7950480578110977</v>
      </c>
    </row>
    <row r="38" spans="1:13" s="6" customFormat="1" ht="20.25" customHeight="1">
      <c r="B38" s="55" t="s">
        <v>243</v>
      </c>
      <c r="D38" s="21">
        <v>258813.60974999997</v>
      </c>
      <c r="E38" s="164">
        <v>100</v>
      </c>
      <c r="F38" s="21">
        <v>111519.76645</v>
      </c>
      <c r="G38" s="164">
        <v>100</v>
      </c>
      <c r="H38" s="21">
        <v>37507.205730000001</v>
      </c>
      <c r="I38" s="164">
        <v>99.999999999999986</v>
      </c>
      <c r="J38" s="21">
        <v>4786.8244599999998</v>
      </c>
      <c r="K38" s="164">
        <v>100.00000000000001</v>
      </c>
      <c r="L38" s="130">
        <v>412627.40639000002</v>
      </c>
      <c r="M38" s="130">
        <v>100</v>
      </c>
    </row>
    <row r="39" spans="1:13">
      <c r="A39" s="6" t="s">
        <v>33</v>
      </c>
      <c r="D39" s="88"/>
      <c r="E39" s="165"/>
      <c r="F39" s="88"/>
      <c r="G39" s="165"/>
      <c r="H39" s="88"/>
      <c r="I39" s="165"/>
      <c r="J39" s="20"/>
      <c r="K39" s="165"/>
      <c r="L39" s="146"/>
      <c r="M39" s="130"/>
    </row>
    <row r="40" spans="1:13">
      <c r="A40" s="55" t="s">
        <v>129</v>
      </c>
      <c r="B40" s="57"/>
      <c r="C40" s="57"/>
      <c r="D40" s="88"/>
      <c r="E40" s="163"/>
      <c r="F40" s="88"/>
      <c r="G40" s="163"/>
      <c r="H40" s="88"/>
      <c r="I40" s="163"/>
      <c r="J40" s="20"/>
      <c r="K40" s="163"/>
      <c r="L40" s="146"/>
      <c r="M40" s="130"/>
    </row>
    <row r="41" spans="1:13">
      <c r="A41" s="55"/>
      <c r="B41" s="57" t="s">
        <v>116</v>
      </c>
      <c r="C41" s="57"/>
      <c r="D41" s="67">
        <v>17251.458719999999</v>
      </c>
      <c r="E41" s="163">
        <v>8.0513307646725991</v>
      </c>
      <c r="F41" s="67">
        <v>3972.2862100000002</v>
      </c>
      <c r="G41" s="163">
        <v>4.7621318920064626</v>
      </c>
      <c r="H41" s="67">
        <v>2573.41626</v>
      </c>
      <c r="I41" s="163">
        <v>7.0781076215056773</v>
      </c>
      <c r="J41" s="67">
        <v>392.11563000000001</v>
      </c>
      <c r="K41" s="163">
        <v>3.5642623710022598</v>
      </c>
      <c r="L41" s="130">
        <v>24189.276819999999</v>
      </c>
      <c r="M41" s="130">
        <v>7.010548138835901</v>
      </c>
    </row>
    <row r="42" spans="1:13">
      <c r="A42" s="55"/>
      <c r="B42" s="57" t="s">
        <v>117</v>
      </c>
      <c r="C42" s="57"/>
      <c r="D42" s="67">
        <v>57997.947441900011</v>
      </c>
      <c r="E42" s="163">
        <v>27.067894147726541</v>
      </c>
      <c r="F42" s="67">
        <v>41158.829514899997</v>
      </c>
      <c r="G42" s="163">
        <v>49.342812755318086</v>
      </c>
      <c r="H42" s="67">
        <v>5265.5456152999996</v>
      </c>
      <c r="I42" s="163">
        <v>14.482732207124831</v>
      </c>
      <c r="J42" s="67">
        <v>3971.7567936</v>
      </c>
      <c r="K42" s="163">
        <v>36.102573330731722</v>
      </c>
      <c r="L42" s="130">
        <v>108394.0793657</v>
      </c>
      <c r="M42" s="130">
        <v>31.414825544918429</v>
      </c>
    </row>
    <row r="43" spans="1:13">
      <c r="A43" s="55"/>
      <c r="B43" s="57" t="s">
        <v>118</v>
      </c>
      <c r="C43" s="57"/>
      <c r="D43" s="67">
        <v>2943.2988085000002</v>
      </c>
      <c r="E43" s="163"/>
      <c r="F43" s="67">
        <v>1325.2145986999999</v>
      </c>
      <c r="G43" s="163"/>
      <c r="H43" s="67">
        <v>0</v>
      </c>
      <c r="I43" s="163"/>
      <c r="J43" s="67">
        <v>1897.9928428999999</v>
      </c>
      <c r="K43" s="163"/>
      <c r="L43" s="130">
        <v>6166.5062501000002</v>
      </c>
      <c r="M43" s="130">
        <v>1.7871798829064174</v>
      </c>
    </row>
    <row r="44" spans="1:13">
      <c r="A44" s="55"/>
      <c r="B44" s="57" t="s">
        <v>120</v>
      </c>
      <c r="C44" s="57"/>
      <c r="D44" s="67">
        <v>33522.423110130003</v>
      </c>
      <c r="E44" s="163">
        <v>15.645060564070455</v>
      </c>
      <c r="F44" s="67">
        <v>17300.929983000002</v>
      </c>
      <c r="G44" s="163">
        <v>20.741030751008026</v>
      </c>
      <c r="H44" s="67">
        <v>19759.832362500001</v>
      </c>
      <c r="I44" s="163">
        <v>54.348852231424772</v>
      </c>
      <c r="J44" s="67">
        <v>2337.0401646</v>
      </c>
      <c r="K44" s="163">
        <v>21.243285604821995</v>
      </c>
      <c r="L44" s="130">
        <v>72920.225620230005</v>
      </c>
      <c r="M44" s="130">
        <v>21.133775755657233</v>
      </c>
    </row>
    <row r="45" spans="1:13">
      <c r="A45" s="55"/>
      <c r="B45" s="57" t="s">
        <v>121</v>
      </c>
      <c r="C45" s="57"/>
      <c r="D45" s="67">
        <v>30148.3742236</v>
      </c>
      <c r="E45" s="163">
        <v>14.070377284091665</v>
      </c>
      <c r="F45" s="67">
        <v>6998.2396125299992</v>
      </c>
      <c r="G45" s="163">
        <v>8.3897630444740923</v>
      </c>
      <c r="H45" s="67">
        <v>64.741383325399994</v>
      </c>
      <c r="I45" s="163">
        <v>0.17806931815311303</v>
      </c>
      <c r="J45" s="67">
        <v>26.803830000000001</v>
      </c>
      <c r="K45" s="163">
        <v>0.24364211818779452</v>
      </c>
      <c r="L45" s="130">
        <v>37238.159049455397</v>
      </c>
      <c r="M45" s="130">
        <v>10.792381622669561</v>
      </c>
    </row>
    <row r="46" spans="1:13">
      <c r="A46" s="55"/>
      <c r="B46" s="57" t="s">
        <v>122</v>
      </c>
      <c r="C46" s="57"/>
      <c r="D46" s="67">
        <v>45532.253835921001</v>
      </c>
      <c r="E46" s="163">
        <v>21.250100762147763</v>
      </c>
      <c r="F46" s="67">
        <v>5288.0390404999998</v>
      </c>
      <c r="G46" s="163">
        <v>6.3395077871139351</v>
      </c>
      <c r="H46" s="67">
        <v>1198.7307480387001</v>
      </c>
      <c r="I46" s="163">
        <v>3.2970745447244223</v>
      </c>
      <c r="J46" s="67">
        <v>1635.3610649</v>
      </c>
      <c r="K46" s="163">
        <v>14.865145535323993</v>
      </c>
      <c r="L46" s="130">
        <v>53654.3846893597</v>
      </c>
      <c r="M46" s="130">
        <v>15.550140234592435</v>
      </c>
    </row>
    <row r="47" spans="1:13" s="6" customFormat="1" ht="12.75" customHeight="1">
      <c r="A47" s="55"/>
      <c r="B47" s="57" t="s">
        <v>89</v>
      </c>
      <c r="C47" s="57"/>
      <c r="D47" s="67">
        <v>13751.1086345804</v>
      </c>
      <c r="E47" s="163">
        <v>6.4177021662288851</v>
      </c>
      <c r="F47" s="67">
        <v>6164.8615576679986</v>
      </c>
      <c r="G47" s="163">
        <v>7.3906768751125336</v>
      </c>
      <c r="H47" s="67">
        <v>5345.5542227540009</v>
      </c>
      <c r="I47" s="163">
        <v>14.702793587403134</v>
      </c>
      <c r="J47" s="67">
        <v>740.24184423000008</v>
      </c>
      <c r="K47" s="163">
        <v>6.7286686603905732</v>
      </c>
      <c r="L47" s="130">
        <v>26001.766259232401</v>
      </c>
      <c r="M47" s="130">
        <v>7.5358447220873899</v>
      </c>
    </row>
    <row r="48" spans="1:13" s="6" customFormat="1" ht="12.75" customHeight="1">
      <c r="A48" s="55"/>
      <c r="B48" s="57" t="s">
        <v>124</v>
      </c>
      <c r="C48" s="57"/>
      <c r="D48" s="67">
        <v>11113.722018160001</v>
      </c>
      <c r="E48" s="163">
        <v>5.1868223694669027</v>
      </c>
      <c r="F48" s="67">
        <v>963.0919832699999</v>
      </c>
      <c r="G48" s="163">
        <v>1.1545922942107991</v>
      </c>
      <c r="H48" s="67">
        <v>2149.5844888000001</v>
      </c>
      <c r="I48" s="163">
        <v>5.912370489664065</v>
      </c>
      <c r="J48" s="67">
        <v>0</v>
      </c>
      <c r="K48" s="163">
        <v>0</v>
      </c>
      <c r="L48" s="130">
        <v>14226.39849023</v>
      </c>
      <c r="M48" s="130">
        <v>4.1231018273170434</v>
      </c>
    </row>
    <row r="49" spans="1:13" s="6" customFormat="1" ht="12.75" customHeight="1">
      <c r="A49" s="55"/>
      <c r="B49" s="57" t="s">
        <v>91</v>
      </c>
      <c r="C49" s="57"/>
      <c r="D49" s="67">
        <v>2007.8270164569001</v>
      </c>
      <c r="E49" s="163"/>
      <c r="F49" s="67">
        <v>242.53928355233001</v>
      </c>
      <c r="G49" s="163"/>
      <c r="H49" s="67"/>
      <c r="I49" s="163"/>
      <c r="J49" s="67"/>
      <c r="K49" s="163"/>
      <c r="L49" s="130">
        <v>2250.3663000092301</v>
      </c>
      <c r="M49" s="130">
        <v>0.65220227101558892</v>
      </c>
    </row>
    <row r="50" spans="1:13" ht="20.25" customHeight="1">
      <c r="A50" s="55"/>
      <c r="B50" s="55" t="s">
        <v>244</v>
      </c>
      <c r="C50" s="55"/>
      <c r="D50" s="21">
        <v>214268.4138092483</v>
      </c>
      <c r="E50" s="164">
        <v>97.689288058404827</v>
      </c>
      <c r="F50" s="21">
        <v>83414.031784120307</v>
      </c>
      <c r="G50" s="164">
        <v>98.120515399243928</v>
      </c>
      <c r="H50" s="21">
        <v>36357.405080718097</v>
      </c>
      <c r="I50" s="164">
        <v>100.00000000000001</v>
      </c>
      <c r="J50" s="21">
        <v>11001.312170230001</v>
      </c>
      <c r="K50" s="164">
        <v>82.74757762045833</v>
      </c>
      <c r="L50" s="130">
        <v>345041.16284431674</v>
      </c>
      <c r="M50" s="130">
        <v>99.999999999999986</v>
      </c>
    </row>
    <row r="51" spans="1:13">
      <c r="A51" s="55" t="s">
        <v>33</v>
      </c>
      <c r="B51" s="55"/>
      <c r="C51" s="55"/>
      <c r="D51" s="88"/>
      <c r="E51" s="165"/>
      <c r="F51" s="88"/>
      <c r="G51" s="165"/>
      <c r="H51" s="88"/>
      <c r="I51" s="165"/>
      <c r="J51" s="20"/>
      <c r="K51" s="165"/>
      <c r="L51" s="146"/>
      <c r="M51" s="130"/>
    </row>
    <row r="52" spans="1:13">
      <c r="A52" s="55" t="s">
        <v>106</v>
      </c>
      <c r="B52" s="57"/>
      <c r="C52" s="57"/>
      <c r="D52" s="88"/>
      <c r="E52" s="165"/>
      <c r="F52" s="88"/>
      <c r="G52" s="165"/>
      <c r="H52" s="88"/>
      <c r="I52" s="165"/>
      <c r="J52" s="20"/>
      <c r="K52" s="165"/>
      <c r="L52" s="146"/>
      <c r="M52" s="130"/>
    </row>
    <row r="53" spans="1:13">
      <c r="A53" s="55"/>
      <c r="B53" s="57" t="s">
        <v>116</v>
      </c>
      <c r="C53" s="57"/>
      <c r="D53" s="67">
        <v>10196.961968</v>
      </c>
      <c r="E53" s="163">
        <v>9.3808882681134129</v>
      </c>
      <c r="F53" s="67">
        <v>12926</v>
      </c>
      <c r="G53" s="163">
        <v>19.580797929785827</v>
      </c>
      <c r="H53" s="67">
        <v>1769.4010000000001</v>
      </c>
      <c r="I53" s="163">
        <v>8.6218547473141154</v>
      </c>
      <c r="J53" s="67">
        <v>701.4380000000001</v>
      </c>
      <c r="K53" s="163">
        <v>28.74053301909213</v>
      </c>
      <c r="L53" s="130">
        <v>25593.800968000003</v>
      </c>
      <c r="M53" s="147">
        <v>12.947359073726656</v>
      </c>
    </row>
    <row r="54" spans="1:13">
      <c r="A54" s="55"/>
      <c r="B54" s="57" t="s">
        <v>117</v>
      </c>
      <c r="C54" s="57"/>
      <c r="D54" s="67">
        <v>30265.762000000021</v>
      </c>
      <c r="E54" s="163">
        <v>27.843560911799699</v>
      </c>
      <c r="F54" s="67">
        <v>35623.290999999997</v>
      </c>
      <c r="G54" s="163">
        <v>53.963520243304814</v>
      </c>
      <c r="H54" s="67">
        <v>4019.7630000000008</v>
      </c>
      <c r="I54" s="163">
        <v>19.587313844983491</v>
      </c>
      <c r="J54" s="67">
        <v>281.80200000000002</v>
      </c>
      <c r="K54" s="163">
        <v>11.546479782740882</v>
      </c>
      <c r="L54" s="130">
        <v>70190.618000000017</v>
      </c>
      <c r="M54" s="147">
        <v>35.507939441626341</v>
      </c>
    </row>
    <row r="55" spans="1:13">
      <c r="A55" s="55"/>
      <c r="B55" s="57" t="s">
        <v>118</v>
      </c>
      <c r="C55" s="57"/>
      <c r="D55" s="67">
        <v>0</v>
      </c>
      <c r="E55" s="163">
        <v>0</v>
      </c>
      <c r="F55" s="67">
        <v>3846.5839999999998</v>
      </c>
      <c r="G55" s="163">
        <v>5.8269521912383784</v>
      </c>
      <c r="H55" s="67">
        <v>60.499000000000002</v>
      </c>
      <c r="I55" s="163">
        <v>0.29479670824067394</v>
      </c>
      <c r="J55" s="67">
        <v>148.37</v>
      </c>
      <c r="K55" s="163">
        <v>6.0792726998575759</v>
      </c>
      <c r="L55" s="130">
        <v>4055.4529999999995</v>
      </c>
      <c r="M55" s="147">
        <v>2.051567340985113</v>
      </c>
    </row>
    <row r="56" spans="1:13">
      <c r="A56" s="55"/>
      <c r="B56" s="57" t="s">
        <v>120</v>
      </c>
      <c r="C56" s="57"/>
      <c r="D56" s="67">
        <v>20723.426539</v>
      </c>
      <c r="E56" s="163">
        <v>19.06490869583434</v>
      </c>
      <c r="F56" s="67">
        <v>3023.9540000000002</v>
      </c>
      <c r="G56" s="163">
        <v>4.5808008837202205</v>
      </c>
      <c r="H56" s="67">
        <v>7420.9549999999999</v>
      </c>
      <c r="I56" s="163">
        <v>36.160483743568818</v>
      </c>
      <c r="J56" s="67">
        <v>501.93900000000002</v>
      </c>
      <c r="K56" s="163">
        <v>20.566314347198301</v>
      </c>
      <c r="L56" s="130">
        <v>31670.274538999998</v>
      </c>
      <c r="M56" s="147">
        <v>16.02131769847777</v>
      </c>
    </row>
    <row r="57" spans="1:13">
      <c r="A57" s="55"/>
      <c r="B57" s="57" t="s">
        <v>121</v>
      </c>
      <c r="C57" s="57"/>
      <c r="D57" s="67">
        <v>8161.2357380000003</v>
      </c>
      <c r="E57" s="163">
        <v>7.5080833711227699</v>
      </c>
      <c r="F57" s="67">
        <v>1798.5409999999999</v>
      </c>
      <c r="G57" s="163">
        <v>2.7244985215406876</v>
      </c>
      <c r="H57" s="67">
        <v>-19.855</v>
      </c>
      <c r="I57" s="163">
        <v>-9.6748518853511295E-2</v>
      </c>
      <c r="J57" s="67">
        <v>41.954999999999991</v>
      </c>
      <c r="K57" s="163">
        <v>1.7190529495351119</v>
      </c>
      <c r="L57" s="130">
        <v>9981.8767380000008</v>
      </c>
      <c r="M57" s="147">
        <v>5.0496189494539374</v>
      </c>
    </row>
    <row r="58" spans="1:13">
      <c r="A58" s="55"/>
      <c r="B58" s="57" t="s">
        <v>122</v>
      </c>
      <c r="C58" s="57"/>
      <c r="D58" s="67">
        <v>11742.259</v>
      </c>
      <c r="E58" s="163">
        <v>10.802513536868094</v>
      </c>
      <c r="F58" s="67">
        <v>1087.633</v>
      </c>
      <c r="G58" s="163">
        <v>1.6475879618417721</v>
      </c>
      <c r="H58" s="67">
        <v>940.33899999999994</v>
      </c>
      <c r="I58" s="163">
        <v>4.5820400639734054</v>
      </c>
      <c r="J58" s="67">
        <v>567.77700000000004</v>
      </c>
      <c r="K58" s="163">
        <v>23.263942951452687</v>
      </c>
      <c r="L58" s="130">
        <v>14338.008</v>
      </c>
      <c r="M58" s="147">
        <v>7.2532930224029917</v>
      </c>
    </row>
    <row r="59" spans="1:13">
      <c r="A59" s="55"/>
      <c r="B59" s="57" t="s">
        <v>89</v>
      </c>
      <c r="C59" s="57"/>
      <c r="D59" s="67">
        <v>5559.1919999999991</v>
      </c>
      <c r="E59" s="163">
        <v>5.1142839579716997</v>
      </c>
      <c r="F59" s="67">
        <v>1669.8019999999999</v>
      </c>
      <c r="G59" s="163">
        <v>2.5294797729190956</v>
      </c>
      <c r="H59" s="67">
        <v>1405.886</v>
      </c>
      <c r="I59" s="163">
        <v>6.8505357933461388</v>
      </c>
      <c r="J59" s="67">
        <v>73.037999999999997</v>
      </c>
      <c r="K59" s="163">
        <v>2.9926394786830057</v>
      </c>
      <c r="L59" s="130">
        <v>8707.9179999999997</v>
      </c>
      <c r="M59" s="147">
        <v>4.4051503436919139</v>
      </c>
    </row>
    <row r="60" spans="1:13" s="6" customFormat="1" ht="12.75" customHeight="1">
      <c r="A60" s="55"/>
      <c r="B60" s="57" t="s">
        <v>91</v>
      </c>
      <c r="C60" s="57"/>
      <c r="D60" s="67">
        <v>22050.485000000001</v>
      </c>
      <c r="E60" s="163">
        <v>20.285761258289984</v>
      </c>
      <c r="F60" s="67">
        <v>6037.848</v>
      </c>
      <c r="G60" s="163">
        <v>9.1463624956491962</v>
      </c>
      <c r="H60" s="67">
        <v>4925.2899999999991</v>
      </c>
      <c r="I60" s="163">
        <v>23.999723617426874</v>
      </c>
      <c r="J60" s="67">
        <v>124.26900000000001</v>
      </c>
      <c r="K60" s="163">
        <v>5.0917647714403262</v>
      </c>
      <c r="L60" s="130">
        <v>33137.892</v>
      </c>
      <c r="M60" s="147">
        <v>16.763754129635299</v>
      </c>
    </row>
    <row r="61" spans="1:13" ht="20.25" customHeight="1">
      <c r="A61" s="55"/>
      <c r="B61" s="55" t="s">
        <v>245</v>
      </c>
      <c r="C61" s="55"/>
      <c r="D61" s="21">
        <v>108699.32224500002</v>
      </c>
      <c r="E61" s="166">
        <v>99.999999999999986</v>
      </c>
      <c r="F61" s="21">
        <v>66013.653000000006</v>
      </c>
      <c r="G61" s="166">
        <v>99.999999999999972</v>
      </c>
      <c r="H61" s="21">
        <v>20522.277999999998</v>
      </c>
      <c r="I61" s="166">
        <v>100</v>
      </c>
      <c r="J61" s="21">
        <v>2440.5879999999997</v>
      </c>
      <c r="K61" s="166">
        <v>100.00000000000001</v>
      </c>
      <c r="L61" s="130">
        <v>197675.84124499999</v>
      </c>
      <c r="M61" s="130">
        <v>100.00000000000003</v>
      </c>
    </row>
    <row r="62" spans="1:13">
      <c r="A62" s="55" t="s">
        <v>33</v>
      </c>
      <c r="B62" s="55"/>
      <c r="C62" s="55"/>
      <c r="E62" s="167"/>
      <c r="F62" s="2"/>
      <c r="G62" s="167"/>
      <c r="H62" s="14"/>
      <c r="I62" s="167"/>
      <c r="J62" s="2"/>
      <c r="K62" s="167"/>
      <c r="L62" s="123"/>
      <c r="M62" s="126"/>
    </row>
    <row r="63" spans="1:13">
      <c r="A63" s="55" t="s">
        <v>130</v>
      </c>
      <c r="B63" s="57"/>
      <c r="C63" s="57"/>
      <c r="D63" s="88"/>
      <c r="E63" s="165"/>
      <c r="F63" s="88"/>
      <c r="G63" s="165"/>
      <c r="H63" s="88"/>
      <c r="I63" s="165"/>
      <c r="J63" s="20"/>
      <c r="K63" s="165"/>
      <c r="L63" s="146"/>
      <c r="M63" s="130"/>
    </row>
    <row r="64" spans="1:13">
      <c r="A64" s="55"/>
      <c r="B64" s="57" t="s">
        <v>116</v>
      </c>
      <c r="C64" s="57"/>
      <c r="D64" s="67">
        <v>20979.25547</v>
      </c>
      <c r="E64" s="163">
        <v>18.000755467723359</v>
      </c>
      <c r="F64" s="67">
        <v>4749.4235399999998</v>
      </c>
      <c r="G64" s="163">
        <v>6.109649811229775</v>
      </c>
      <c r="H64" s="67">
        <v>1024.73305</v>
      </c>
      <c r="I64" s="163">
        <v>10.706883136512927</v>
      </c>
      <c r="J64" s="67">
        <v>865.07731000000013</v>
      </c>
      <c r="K64" s="163">
        <v>8.6919711920605049</v>
      </c>
      <c r="L64" s="130">
        <v>27618.489369999999</v>
      </c>
      <c r="M64" s="130">
        <v>12.917525562322904</v>
      </c>
    </row>
    <row r="65" spans="1:13">
      <c r="A65" s="55"/>
      <c r="B65" s="57" t="s">
        <v>117</v>
      </c>
      <c r="C65" s="57"/>
      <c r="D65" s="67">
        <v>55240.987179999996</v>
      </c>
      <c r="E65" s="163">
        <v>47.398226473993212</v>
      </c>
      <c r="F65" s="67">
        <v>59251.281380000008</v>
      </c>
      <c r="G65" s="163">
        <v>76.220740696130747</v>
      </c>
      <c r="H65" s="67">
        <v>2099.1245600000002</v>
      </c>
      <c r="I65" s="163">
        <v>21.932620747329381</v>
      </c>
      <c r="J65" s="67">
        <v>5453.3837400000002</v>
      </c>
      <c r="K65" s="163">
        <v>54.793547142429588</v>
      </c>
      <c r="L65" s="130">
        <v>122044.77686</v>
      </c>
      <c r="M65" s="130">
        <v>57.081924493289002</v>
      </c>
    </row>
    <row r="66" spans="1:13">
      <c r="A66" s="55"/>
      <c r="B66" s="57" t="s">
        <v>120</v>
      </c>
      <c r="C66" s="57"/>
      <c r="D66" s="67">
        <v>16174.503790000001</v>
      </c>
      <c r="E66" s="163">
        <v>13.878151584163664</v>
      </c>
      <c r="F66" s="67">
        <v>5655.2716999999993</v>
      </c>
      <c r="G66" s="163">
        <v>7.2749312381515017</v>
      </c>
      <c r="H66" s="67">
        <v>3167.8371099999999</v>
      </c>
      <c r="I66" s="163">
        <v>33.099021967017499</v>
      </c>
      <c r="J66" s="67">
        <v>2121.1357400000002</v>
      </c>
      <c r="K66" s="163">
        <v>21.312373510906141</v>
      </c>
      <c r="L66" s="130">
        <v>27118.748340000002</v>
      </c>
      <c r="M66" s="130">
        <v>12.683790203263817</v>
      </c>
    </row>
    <row r="67" spans="1:13">
      <c r="A67" s="55"/>
      <c r="B67" s="57" t="s">
        <v>89</v>
      </c>
      <c r="C67" s="57"/>
      <c r="D67" s="67">
        <v>11757.82933</v>
      </c>
      <c r="E67" s="163">
        <v>10.088528208410992</v>
      </c>
      <c r="F67" s="67">
        <v>4422.3229199999996</v>
      </c>
      <c r="G67" s="163">
        <v>5.6888681680672146</v>
      </c>
      <c r="H67" s="67">
        <v>1787.8783699999999</v>
      </c>
      <c r="I67" s="163">
        <v>18.6805771219043</v>
      </c>
      <c r="J67" s="67">
        <v>978.43478999999991</v>
      </c>
      <c r="K67" s="163">
        <v>9.8309444828575696</v>
      </c>
      <c r="L67" s="130">
        <v>18946.465409999997</v>
      </c>
      <c r="M67" s="130">
        <v>8.8615075202189342</v>
      </c>
    </row>
    <row r="68" spans="1:13" s="6" customFormat="1" ht="12.75" customHeight="1">
      <c r="A68" s="55"/>
      <c r="B68" s="57" t="s">
        <v>91</v>
      </c>
      <c r="C68" s="57"/>
      <c r="D68" s="67">
        <v>12393.951999999999</v>
      </c>
      <c r="E68" s="163">
        <v>10.634338265708763</v>
      </c>
      <c r="F68" s="67">
        <v>3658.1286799999998</v>
      </c>
      <c r="G68" s="163">
        <v>4.705810086420767</v>
      </c>
      <c r="H68" s="67">
        <v>1491.2145700000001</v>
      </c>
      <c r="I68" s="163">
        <v>15.580897027235896</v>
      </c>
      <c r="J68" s="67">
        <v>534.57055000000003</v>
      </c>
      <c r="K68" s="163">
        <v>5.3711636717462152</v>
      </c>
      <c r="L68" s="130">
        <v>18077.8658</v>
      </c>
      <c r="M68" s="130">
        <v>8.4552522209053382</v>
      </c>
    </row>
    <row r="69" spans="1:13" ht="20.25" customHeight="1">
      <c r="A69" s="55"/>
      <c r="B69" s="55" t="s">
        <v>246</v>
      </c>
      <c r="C69" s="55"/>
      <c r="D69" s="21">
        <v>116546.52777</v>
      </c>
      <c r="E69" s="166">
        <v>99.999999999999986</v>
      </c>
      <c r="F69" s="21">
        <v>77736.428220000002</v>
      </c>
      <c r="G69" s="166">
        <v>100</v>
      </c>
      <c r="H69" s="21">
        <v>9570.78766</v>
      </c>
      <c r="I69" s="166">
        <v>100</v>
      </c>
      <c r="J69" s="21">
        <v>9952.6021299999993</v>
      </c>
      <c r="K69" s="166">
        <v>100.00000000000003</v>
      </c>
      <c r="L69" s="130">
        <v>213806.34578</v>
      </c>
      <c r="M69" s="130">
        <v>99.999999999999986</v>
      </c>
    </row>
    <row r="70" spans="1:13">
      <c r="A70" s="55" t="s">
        <v>33</v>
      </c>
      <c r="B70" s="55"/>
      <c r="C70" s="55"/>
      <c r="D70" s="45"/>
      <c r="E70" s="165"/>
      <c r="G70" s="165"/>
      <c r="I70" s="165"/>
      <c r="J70" s="43"/>
      <c r="K70" s="165"/>
      <c r="L70" s="123"/>
      <c r="M70" s="126"/>
    </row>
    <row r="71" spans="1:13">
      <c r="A71" s="55" t="s">
        <v>8</v>
      </c>
      <c r="B71" s="55"/>
      <c r="C71" s="55"/>
      <c r="D71" s="45"/>
      <c r="E71" s="165"/>
      <c r="G71" s="165"/>
      <c r="I71" s="165"/>
      <c r="J71" s="43"/>
      <c r="K71" s="165"/>
      <c r="L71" s="123"/>
      <c r="M71" s="126"/>
    </row>
    <row r="72" spans="1:13">
      <c r="A72" s="55"/>
      <c r="B72" s="57" t="s">
        <v>116</v>
      </c>
      <c r="C72" s="55"/>
      <c r="D72" s="172">
        <v>4821.3739999999998</v>
      </c>
      <c r="E72" s="165">
        <v>9.9065236558618608</v>
      </c>
      <c r="F72" s="45">
        <v>1841.4970000000001</v>
      </c>
      <c r="G72" s="165">
        <v>11.899112421045887</v>
      </c>
      <c r="H72" s="45">
        <v>208.81299999999999</v>
      </c>
      <c r="I72" s="165">
        <v>2.9801797558773888</v>
      </c>
      <c r="J72" s="43">
        <v>205.50899999999999</v>
      </c>
      <c r="K72" s="165">
        <v>10.0087712932763</v>
      </c>
      <c r="L72" s="170">
        <v>7077.1930000000002</v>
      </c>
      <c r="M72" s="170">
        <v>9.6676875950845194</v>
      </c>
    </row>
    <row r="73" spans="1:13">
      <c r="A73" s="55"/>
      <c r="B73" s="57" t="s">
        <v>117</v>
      </c>
      <c r="C73" s="55"/>
      <c r="D73" s="88">
        <v>18892.435999999991</v>
      </c>
      <c r="E73" s="165">
        <v>38.818470450717193</v>
      </c>
      <c r="F73" s="45">
        <v>4276.6509999999998</v>
      </c>
      <c r="G73" s="165">
        <v>27.634229669979536</v>
      </c>
      <c r="H73" s="45">
        <v>1012.46</v>
      </c>
      <c r="I73" s="165">
        <v>14.449832125565081</v>
      </c>
      <c r="J73" s="43">
        <v>805.702</v>
      </c>
      <c r="K73" s="165">
        <v>39.239580984459572</v>
      </c>
      <c r="L73" s="170">
        <v>24987.248999999993</v>
      </c>
      <c r="M73" s="170">
        <v>34.133436405166286</v>
      </c>
    </row>
    <row r="74" spans="1:13">
      <c r="A74" s="55"/>
      <c r="B74" s="57" t="s">
        <v>120</v>
      </c>
      <c r="C74" s="55"/>
      <c r="D74" s="88">
        <v>24954.866999999998</v>
      </c>
      <c r="E74" s="165">
        <v>51.275005893420946</v>
      </c>
      <c r="F74" s="45">
        <v>9357.7709999999988</v>
      </c>
      <c r="G74" s="165">
        <v>60.466657908974582</v>
      </c>
      <c r="H74" s="45">
        <v>5785.4520000000002</v>
      </c>
      <c r="I74" s="165">
        <v>82.569988118557532</v>
      </c>
      <c r="J74" s="43">
        <v>1042.078</v>
      </c>
      <c r="K74" s="165">
        <v>50.751647722264138</v>
      </c>
      <c r="L74" s="170">
        <v>41140.167999999998</v>
      </c>
      <c r="M74" s="170">
        <v>56.198875999749212</v>
      </c>
    </row>
    <row r="75" spans="1:13" ht="20.25" customHeight="1">
      <c r="A75" s="55"/>
      <c r="B75" s="55" t="s">
        <v>131</v>
      </c>
      <c r="C75" s="55"/>
      <c r="D75" s="171">
        <v>48668.676999999989</v>
      </c>
      <c r="E75" s="165">
        <v>100</v>
      </c>
      <c r="F75" s="171">
        <v>15475.918999999998</v>
      </c>
      <c r="G75" s="165">
        <v>100</v>
      </c>
      <c r="H75" s="171">
        <v>7006.7250000000004</v>
      </c>
      <c r="I75" s="165">
        <v>100</v>
      </c>
      <c r="J75" s="21">
        <v>2053.2889999999998</v>
      </c>
      <c r="K75" s="165">
        <v>100.00000000000001</v>
      </c>
      <c r="L75" s="170">
        <v>73204.609999999986</v>
      </c>
      <c r="M75" s="170">
        <v>100.00000000000003</v>
      </c>
    </row>
    <row r="76" spans="1:13">
      <c r="A76" s="55"/>
      <c r="B76" s="55"/>
      <c r="C76" s="55"/>
      <c r="D76" s="45"/>
      <c r="E76" s="165"/>
      <c r="G76" s="165"/>
      <c r="I76" s="165"/>
      <c r="J76" s="43"/>
      <c r="K76" s="165"/>
      <c r="L76" s="123"/>
      <c r="M76" s="126"/>
    </row>
    <row r="77" spans="1:13">
      <c r="A77" s="55" t="s">
        <v>132</v>
      </c>
      <c r="B77" s="57"/>
      <c r="C77" s="57"/>
      <c r="D77" s="45"/>
      <c r="E77" s="165"/>
      <c r="G77" s="165"/>
      <c r="I77" s="165"/>
      <c r="J77" s="43"/>
      <c r="K77" s="165"/>
      <c r="L77" s="146"/>
      <c r="M77" s="130"/>
    </row>
    <row r="78" spans="1:13">
      <c r="A78" s="55"/>
      <c r="B78" s="57" t="s">
        <v>116</v>
      </c>
      <c r="C78" s="57"/>
      <c r="D78" s="67">
        <v>14754.756670000001</v>
      </c>
      <c r="E78" s="163">
        <v>4.6276317740748549</v>
      </c>
      <c r="F78" s="67">
        <v>7284.5456000000004</v>
      </c>
      <c r="G78" s="163">
        <v>3.5077037995141573</v>
      </c>
      <c r="H78" s="67">
        <v>858.33571999999992</v>
      </c>
      <c r="I78" s="163">
        <v>1.3799821273882931</v>
      </c>
      <c r="J78" s="67">
        <v>95.596399999999988</v>
      </c>
      <c r="K78" s="163">
        <v>0.55472566785793032</v>
      </c>
      <c r="L78" s="130">
        <v>22993.234389999998</v>
      </c>
      <c r="M78" s="130">
        <v>3.7946059611545748</v>
      </c>
    </row>
    <row r="79" spans="1:13">
      <c r="A79" s="55"/>
      <c r="B79" s="57" t="s">
        <v>117</v>
      </c>
      <c r="C79" s="57"/>
      <c r="D79" s="67">
        <v>70377.54999</v>
      </c>
      <c r="E79" s="163">
        <v>22.072975773125066</v>
      </c>
      <c r="F79" s="67">
        <v>80015.312109999999</v>
      </c>
      <c r="G79" s="163">
        <v>38.529515733631783</v>
      </c>
      <c r="H79" s="67">
        <v>6208.8744399999996</v>
      </c>
      <c r="I79" s="163">
        <v>9.9822663309386659</v>
      </c>
      <c r="J79" s="67">
        <v>1325.4380100000001</v>
      </c>
      <c r="K79" s="163">
        <v>7.6912361271087217</v>
      </c>
      <c r="L79" s="130">
        <v>157927.17455000003</v>
      </c>
      <c r="M79" s="130">
        <v>26.062944769369146</v>
      </c>
    </row>
    <row r="80" spans="1:13">
      <c r="A80" s="55"/>
      <c r="B80" s="57" t="s">
        <v>118</v>
      </c>
      <c r="C80" s="57"/>
      <c r="D80" s="67">
        <v>62406.632230000017</v>
      </c>
      <c r="E80" s="163">
        <v>19.573004196520714</v>
      </c>
      <c r="F80" s="67">
        <v>55006.204030000001</v>
      </c>
      <c r="G80" s="163">
        <v>26.486960404624543</v>
      </c>
      <c r="H80" s="67">
        <v>2768.6449600000001</v>
      </c>
      <c r="I80" s="163">
        <v>4.4512659474123675</v>
      </c>
      <c r="J80" s="67">
        <v>1451.5885599999999</v>
      </c>
      <c r="K80" s="163">
        <v>8.4232610579575322</v>
      </c>
      <c r="L80" s="130">
        <v>121633.06978000002</v>
      </c>
      <c r="M80" s="130">
        <v>20.073277375080874</v>
      </c>
    </row>
    <row r="81" spans="1:13">
      <c r="A81" s="55"/>
      <c r="B81" s="57" t="s">
        <v>120</v>
      </c>
      <c r="C81" s="57"/>
      <c r="D81" s="67">
        <v>73371.261979999981</v>
      </c>
      <c r="E81" s="163">
        <v>23.011913434870507</v>
      </c>
      <c r="F81" s="67">
        <v>36545.801440000003</v>
      </c>
      <c r="G81" s="163">
        <v>17.597782155056862</v>
      </c>
      <c r="H81" s="67">
        <v>24208.36017</v>
      </c>
      <c r="I81" s="163">
        <v>38.920790070321935</v>
      </c>
      <c r="J81" s="67">
        <v>3490.68813</v>
      </c>
      <c r="K81" s="163">
        <v>20.255724108836738</v>
      </c>
      <c r="L81" s="130">
        <v>137616.11171999999</v>
      </c>
      <c r="M81" s="130">
        <v>22.710981370708584</v>
      </c>
    </row>
    <row r="82" spans="1:13">
      <c r="A82" s="55"/>
      <c r="B82" s="57" t="s">
        <v>123</v>
      </c>
      <c r="C82" s="57"/>
      <c r="D82" s="67">
        <v>20341.66676</v>
      </c>
      <c r="E82" s="163">
        <v>6.3798912812716893</v>
      </c>
      <c r="F82" s="67">
        <v>6136.3904299999986</v>
      </c>
      <c r="G82" s="163">
        <v>2.9548363355173874</v>
      </c>
      <c r="H82" s="67">
        <v>3125.0278800000001</v>
      </c>
      <c r="I82" s="163">
        <v>5.0242376281277545</v>
      </c>
      <c r="J82" s="67">
        <v>1130.9126900000001</v>
      </c>
      <c r="K82" s="163">
        <v>6.5624468834522913</v>
      </c>
      <c r="L82" s="130">
        <v>30733.997760000002</v>
      </c>
      <c r="M82" s="130">
        <v>5.072075077916316</v>
      </c>
    </row>
    <row r="83" spans="1:13">
      <c r="A83" s="55"/>
      <c r="B83" s="57" t="s">
        <v>89</v>
      </c>
      <c r="C83" s="57"/>
      <c r="D83" s="67">
        <v>15950.55846</v>
      </c>
      <c r="E83" s="163">
        <v>5.0026789864867682</v>
      </c>
      <c r="F83" s="67">
        <v>7434.0046899999998</v>
      </c>
      <c r="G83" s="163">
        <v>3.5796723541299627</v>
      </c>
      <c r="H83" s="67">
        <v>5955.9955399999999</v>
      </c>
      <c r="I83" s="163">
        <v>9.5757023790229621</v>
      </c>
      <c r="J83" s="67">
        <v>563.66498000000001</v>
      </c>
      <c r="K83" s="163">
        <v>3.2708285299302795</v>
      </c>
      <c r="L83" s="130">
        <v>29904.223670000003</v>
      </c>
      <c r="M83" s="130">
        <v>4.9351362873608213</v>
      </c>
    </row>
    <row r="84" spans="1:13">
      <c r="A84" s="55"/>
      <c r="B84" s="57" t="s">
        <v>124</v>
      </c>
      <c r="C84" s="57"/>
      <c r="D84" s="67">
        <v>12832.90113</v>
      </c>
      <c r="E84" s="163">
        <v>4.0248675292283975</v>
      </c>
      <c r="F84" s="67">
        <v>4669.1716999999999</v>
      </c>
      <c r="G84" s="163">
        <v>2.2483312222898264</v>
      </c>
      <c r="H84" s="67">
        <v>14799.313190000001</v>
      </c>
      <c r="I84" s="163">
        <v>23.79347290803863</v>
      </c>
      <c r="J84" s="67">
        <v>8678.1493900000005</v>
      </c>
      <c r="K84" s="163">
        <v>50.357463420574845</v>
      </c>
      <c r="L84" s="130">
        <v>40979.535410000004</v>
      </c>
      <c r="M84" s="130">
        <v>6.7629106333887554</v>
      </c>
    </row>
    <row r="85" spans="1:13">
      <c r="A85" s="55"/>
      <c r="B85" s="57" t="s">
        <v>91</v>
      </c>
      <c r="C85" s="57"/>
      <c r="D85" s="67">
        <v>48805.008190000022</v>
      </c>
      <c r="E85" s="163">
        <v>15.30703702442201</v>
      </c>
      <c r="F85" s="67">
        <v>10581.338750000001</v>
      </c>
      <c r="G85" s="163">
        <v>5.0951979952354725</v>
      </c>
      <c r="H85" s="67">
        <v>4274.4942300000002</v>
      </c>
      <c r="I85" s="163">
        <v>6.8722826087493889</v>
      </c>
      <c r="J85" s="67">
        <v>497.05659999999989</v>
      </c>
      <c r="K85" s="163">
        <v>2.8843142042816683</v>
      </c>
      <c r="L85" s="130">
        <v>64157.897770000025</v>
      </c>
      <c r="M85" s="130">
        <v>10.588068525020935</v>
      </c>
    </row>
    <row r="86" spans="1:13" ht="20.25" customHeight="1">
      <c r="A86" s="68"/>
      <c r="B86" s="55" t="s">
        <v>247</v>
      </c>
      <c r="C86" s="55"/>
      <c r="D86" s="21">
        <v>318840.33541</v>
      </c>
      <c r="E86" s="166">
        <v>100.00000000000001</v>
      </c>
      <c r="F86" s="21">
        <v>207672.76875000002</v>
      </c>
      <c r="G86" s="166">
        <v>99.999999999999986</v>
      </c>
      <c r="H86" s="21">
        <v>62199.046130000002</v>
      </c>
      <c r="I86" s="166">
        <v>99.999999999999986</v>
      </c>
      <c r="J86" s="21">
        <v>17233.09476</v>
      </c>
      <c r="K86" s="166">
        <v>100</v>
      </c>
      <c r="L86" s="130">
        <v>605945.24505000003</v>
      </c>
      <c r="M86" s="130">
        <v>99.999999999999986</v>
      </c>
    </row>
    <row r="87" spans="1:13" ht="20.25" customHeight="1">
      <c r="A87" s="68"/>
      <c r="B87" s="55"/>
      <c r="C87" s="55"/>
      <c r="D87" s="21"/>
      <c r="E87" s="166"/>
      <c r="F87" s="21"/>
      <c r="G87" s="166"/>
      <c r="H87" s="21"/>
      <c r="I87" s="166"/>
      <c r="J87" s="21"/>
      <c r="K87" s="166"/>
      <c r="L87" s="130"/>
      <c r="M87" s="130"/>
    </row>
    <row r="88" spans="1:13" ht="20.25" customHeight="1">
      <c r="A88" s="176" t="s">
        <v>10</v>
      </c>
      <c r="B88" s="55"/>
      <c r="C88" s="55"/>
      <c r="D88" s="21"/>
      <c r="E88" s="166"/>
      <c r="F88" s="21"/>
      <c r="G88" s="166"/>
      <c r="H88" s="21"/>
      <c r="I88" s="166"/>
      <c r="J88" s="21"/>
      <c r="K88" s="166"/>
      <c r="L88" s="130"/>
      <c r="M88" s="130"/>
    </row>
    <row r="89" spans="1:13">
      <c r="A89" s="55" t="s">
        <v>33</v>
      </c>
      <c r="B89" s="57" t="s">
        <v>32</v>
      </c>
      <c r="C89" s="55"/>
      <c r="D89" s="20">
        <v>18058.3037167</v>
      </c>
      <c r="E89" s="175">
        <v>15.931211514750519</v>
      </c>
      <c r="F89" s="88">
        <v>5878.7624286</v>
      </c>
      <c r="G89" s="175">
        <v>20.929337682774598</v>
      </c>
      <c r="H89" s="88">
        <v>2597.2033114999999</v>
      </c>
      <c r="I89" s="175">
        <v>37.679867581982549</v>
      </c>
      <c r="J89" s="20">
        <v>140.78927874999999</v>
      </c>
      <c r="K89" s="175">
        <v>65.387172229493956</v>
      </c>
      <c r="L89" s="170">
        <v>26675.058735549999</v>
      </c>
      <c r="M89" s="130">
        <v>17.957139998872737</v>
      </c>
    </row>
    <row r="90" spans="1:13">
      <c r="A90" s="55"/>
      <c r="B90" s="57" t="s">
        <v>133</v>
      </c>
      <c r="C90" s="55"/>
      <c r="D90" s="20">
        <v>95293.425371700039</v>
      </c>
      <c r="E90" s="175">
        <v>84.068788485249485</v>
      </c>
      <c r="F90" s="88">
        <v>22209.858996999999</v>
      </c>
      <c r="G90" s="175">
        <v>79.070662317225413</v>
      </c>
      <c r="H90" s="88">
        <v>4295.6110165999999</v>
      </c>
      <c r="I90" s="175">
        <v>62.320132418017458</v>
      </c>
      <c r="J90" s="20">
        <v>74.527080635999994</v>
      </c>
      <c r="K90" s="175">
        <v>34.612827770506037</v>
      </c>
      <c r="L90" s="170">
        <v>121873.42246593605</v>
      </c>
      <c r="M90" s="130">
        <v>82.042860001127266</v>
      </c>
    </row>
    <row r="91" spans="1:13" ht="20.25" customHeight="1">
      <c r="A91" s="55"/>
      <c r="B91" s="55" t="s">
        <v>248</v>
      </c>
      <c r="C91" s="55"/>
      <c r="D91" s="171">
        <v>113351.72908840004</v>
      </c>
      <c r="E91" s="171">
        <v>100</v>
      </c>
      <c r="F91" s="171">
        <v>28088.621425599998</v>
      </c>
      <c r="G91" s="171">
        <v>100.00000000000001</v>
      </c>
      <c r="H91" s="171">
        <v>6892.8143280999993</v>
      </c>
      <c r="I91" s="171">
        <v>100</v>
      </c>
      <c r="J91" s="171">
        <v>215.31635938599999</v>
      </c>
      <c r="K91" s="171">
        <v>100</v>
      </c>
      <c r="L91" s="170">
        <v>148548.48120148605</v>
      </c>
      <c r="M91" s="170">
        <v>100</v>
      </c>
    </row>
    <row r="92" spans="1:13" ht="21" customHeight="1">
      <c r="A92" s="29"/>
      <c r="B92" s="6" t="s">
        <v>125</v>
      </c>
      <c r="D92" s="21">
        <v>2082229.0269362084</v>
      </c>
      <c r="E92" s="21"/>
      <c r="F92" s="21">
        <v>970663.17025252036</v>
      </c>
      <c r="G92" s="21"/>
      <c r="H92" s="21">
        <v>250397.51539405811</v>
      </c>
      <c r="I92" s="21"/>
      <c r="J92" s="21">
        <v>84487.134341155004</v>
      </c>
      <c r="K92" s="21"/>
      <c r="L92" s="130">
        <v>3387776.8469239417</v>
      </c>
      <c r="M92" s="148"/>
    </row>
    <row r="93" spans="1:13">
      <c r="A93" s="4" t="s">
        <v>33</v>
      </c>
      <c r="L93" s="123"/>
      <c r="M93" s="149"/>
    </row>
    <row r="96" spans="1:13" ht="12.5">
      <c r="A96" s="4" t="s">
        <v>30</v>
      </c>
      <c r="B96" s="4"/>
      <c r="C96" s="4"/>
    </row>
    <row r="97" spans="1:3">
      <c r="A97" s="4" t="s">
        <v>31</v>
      </c>
    </row>
    <row r="98" spans="1:3">
      <c r="A98" s="4" t="s">
        <v>230</v>
      </c>
    </row>
    <row r="99" spans="1:3" ht="12.5">
      <c r="A99" s="2"/>
      <c r="B99" s="4"/>
      <c r="C99" s="4"/>
    </row>
  </sheetData>
  <mergeCells count="1">
    <mergeCell ref="D3:L3"/>
  </mergeCells>
  <hyperlinks>
    <hyperlink ref="L1" location="Contenu!A1" display="retour" xr:uid="{00000000-0004-0000-0F00-000000000000}"/>
  </hyperlinks>
  <pageMargins left="0.78740157480314965" right="0.78740157480314965" top="0.98425196850393704" bottom="0.98425196850393704" header="0.51181102362204722" footer="0.51181102362204722"/>
  <pageSetup paperSize="9" scale="51"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theme="9" tint="0.39997558519241921"/>
    <pageSetUpPr fitToPage="1"/>
  </sheetPr>
  <dimension ref="A1:I25"/>
  <sheetViews>
    <sheetView zoomScale="80" zoomScaleNormal="80" workbookViewId="0">
      <selection activeCell="H6" sqref="H5:H6"/>
    </sheetView>
  </sheetViews>
  <sheetFormatPr baseColWidth="10" defaultColWidth="11.453125" defaultRowHeight="12.5"/>
  <cols>
    <col min="1" max="1" width="21.7265625" style="2" customWidth="1"/>
    <col min="2" max="5" width="23.7265625" style="2" customWidth="1"/>
    <col min="6" max="6" width="11.453125" style="2" customWidth="1"/>
    <col min="7" max="16384" width="11.453125" style="2"/>
  </cols>
  <sheetData>
    <row r="1" spans="1:6" ht="13">
      <c r="A1" s="6" t="s">
        <v>249</v>
      </c>
      <c r="E1" s="26" t="s">
        <v>0</v>
      </c>
      <c r="F1" s="26"/>
    </row>
    <row r="2" spans="1:6">
      <c r="A2" s="2" t="s">
        <v>33</v>
      </c>
    </row>
    <row r="4" spans="1:6" ht="12.75" customHeight="1">
      <c r="A4" s="46" t="s">
        <v>81</v>
      </c>
      <c r="E4" s="123"/>
    </row>
    <row r="5" spans="1:6" s="17" customFormat="1" ht="25.5" customHeight="1">
      <c r="A5" s="16"/>
      <c r="B5" s="7" t="s">
        <v>99</v>
      </c>
      <c r="C5" s="7" t="s">
        <v>100</v>
      </c>
      <c r="D5" s="7" t="s">
        <v>101</v>
      </c>
      <c r="E5" s="131" t="s">
        <v>11</v>
      </c>
    </row>
    <row r="6" spans="1:6">
      <c r="A6" s="18" t="s">
        <v>134</v>
      </c>
      <c r="B6" s="19">
        <v>73.243979951260769</v>
      </c>
      <c r="C6" s="52">
        <v>13.690743547526843</v>
      </c>
      <c r="D6" s="52">
        <v>13.065276501212397</v>
      </c>
      <c r="E6" s="137">
        <v>100</v>
      </c>
    </row>
    <row r="7" spans="1:6">
      <c r="A7" s="18" t="s">
        <v>94</v>
      </c>
      <c r="B7" s="19">
        <v>75.460357897339165</v>
      </c>
      <c r="C7" s="52">
        <v>14.214666759644857</v>
      </c>
      <c r="D7" s="52">
        <v>10.324975343015987</v>
      </c>
      <c r="E7" s="137">
        <v>100.00000000000001</v>
      </c>
    </row>
    <row r="8" spans="1:6">
      <c r="A8" s="18" t="s">
        <v>135</v>
      </c>
      <c r="B8" s="19">
        <v>75.226606830781108</v>
      </c>
      <c r="C8" s="52">
        <v>15.498048716014251</v>
      </c>
      <c r="D8" s="52">
        <v>9.2753444532046352</v>
      </c>
      <c r="E8" s="137">
        <v>100</v>
      </c>
    </row>
    <row r="9" spans="1:6">
      <c r="A9" s="18" t="s">
        <v>96</v>
      </c>
      <c r="B9" s="19">
        <v>72.45309424608088</v>
      </c>
      <c r="C9" s="52">
        <v>17.860861760403399</v>
      </c>
      <c r="D9" s="52">
        <v>9.6860439935157192</v>
      </c>
      <c r="E9" s="137">
        <v>100</v>
      </c>
    </row>
    <row r="10" spans="1:6" ht="22.5" customHeight="1">
      <c r="A10" s="6" t="s">
        <v>136</v>
      </c>
      <c r="B10" s="21">
        <v>74.005831081958789</v>
      </c>
      <c r="C10" s="53">
        <v>14.078437037035693</v>
      </c>
      <c r="D10" s="53">
        <v>11.915731881005529</v>
      </c>
      <c r="E10" s="138">
        <v>100.00000000000001</v>
      </c>
    </row>
    <row r="11" spans="1:6" ht="12.75" customHeight="1">
      <c r="A11" s="6"/>
      <c r="B11" s="21"/>
      <c r="C11" s="53"/>
      <c r="D11" s="53"/>
      <c r="E11" s="138"/>
    </row>
    <row r="12" spans="1:6" ht="30" customHeight="1">
      <c r="A12" s="15" t="s">
        <v>33</v>
      </c>
    </row>
    <row r="13" spans="1:6" ht="12.75" customHeight="1">
      <c r="A13" s="46" t="s">
        <v>1</v>
      </c>
      <c r="E13" s="123"/>
    </row>
    <row r="14" spans="1:6" s="17" customFormat="1" ht="25.5" customHeight="1">
      <c r="A14" s="16"/>
      <c r="B14" s="7" t="s">
        <v>99</v>
      </c>
      <c r="C14" s="7" t="s">
        <v>100</v>
      </c>
      <c r="D14" s="7" t="s">
        <v>101</v>
      </c>
      <c r="E14" s="131" t="s">
        <v>11</v>
      </c>
    </row>
    <row r="15" spans="1:6" ht="13">
      <c r="A15" s="18" t="s">
        <v>134</v>
      </c>
      <c r="B15" s="43">
        <v>1525107.4110284888</v>
      </c>
      <c r="C15" s="54">
        <v>285072.63614999998</v>
      </c>
      <c r="D15" s="54">
        <v>272048.97975772002</v>
      </c>
      <c r="E15" s="135">
        <v>2082229.0269362088</v>
      </c>
    </row>
    <row r="16" spans="1:6" ht="13">
      <c r="A16" s="18" t="s">
        <v>94</v>
      </c>
      <c r="B16" s="43">
        <v>732465.90225021029</v>
      </c>
      <c r="C16" s="54">
        <v>137976.53500999996</v>
      </c>
      <c r="D16" s="54">
        <v>100220.73299231</v>
      </c>
      <c r="E16" s="135">
        <v>970663.17025252024</v>
      </c>
    </row>
    <row r="17" spans="1:9" ht="13">
      <c r="A17" s="18" t="s">
        <v>135</v>
      </c>
      <c r="B17" s="43">
        <v>188365.55441953268</v>
      </c>
      <c r="C17" s="54">
        <v>38806.728919460402</v>
      </c>
      <c r="D17" s="54">
        <v>23225.232055064989</v>
      </c>
      <c r="E17" s="135">
        <v>250397.51539405808</v>
      </c>
    </row>
    <row r="18" spans="1:9" ht="13">
      <c r="A18" s="18" t="s">
        <v>96</v>
      </c>
      <c r="B18" s="43">
        <v>61213.543070009982</v>
      </c>
      <c r="C18" s="54">
        <v>15090.130269999998</v>
      </c>
      <c r="D18" s="54">
        <v>8183.4610011449986</v>
      </c>
      <c r="E18" s="135">
        <v>84487.134341154975</v>
      </c>
    </row>
    <row r="19" spans="1:9" ht="22.5" customHeight="1">
      <c r="A19" s="6" t="s">
        <v>136</v>
      </c>
      <c r="B19" s="155">
        <v>2507152.4107682421</v>
      </c>
      <c r="C19" s="157">
        <v>476946.03034946031</v>
      </c>
      <c r="D19" s="157">
        <v>403678.40580624004</v>
      </c>
      <c r="E19" s="160">
        <v>3387776.8469239422</v>
      </c>
    </row>
    <row r="20" spans="1:9" ht="13">
      <c r="A20" s="6" t="s">
        <v>33</v>
      </c>
      <c r="B20" s="14"/>
      <c r="C20" s="14"/>
      <c r="D20" s="14"/>
      <c r="E20" s="130"/>
    </row>
    <row r="21" spans="1:9">
      <c r="A21" s="4" t="s">
        <v>33</v>
      </c>
    </row>
    <row r="22" spans="1:9">
      <c r="A22" s="4"/>
    </row>
    <row r="23" spans="1:9">
      <c r="A23" s="4" t="s">
        <v>30</v>
      </c>
      <c r="I23" s="134"/>
    </row>
    <row r="24" spans="1:9">
      <c r="A24" s="4" t="s">
        <v>31</v>
      </c>
    </row>
    <row r="25" spans="1:9" s="4" customFormat="1" ht="11.25" customHeight="1">
      <c r="A25" s="4" t="s">
        <v>230</v>
      </c>
    </row>
  </sheetData>
  <hyperlinks>
    <hyperlink ref="E1" location="Contenu!A1" display="retour" xr:uid="{00000000-0004-0000-1000-000000000000}"/>
  </hyperlinks>
  <pageMargins left="0.78740157499999996" right="0.78740157499999996" top="0.984251969" bottom="0.984251969" header="0.4921259845" footer="0.492125984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tabColor theme="9" tint="0.39997558519241921"/>
    <pageSetUpPr fitToPage="1"/>
  </sheetPr>
  <dimension ref="A1:G38"/>
  <sheetViews>
    <sheetView zoomScale="80" zoomScaleNormal="80" workbookViewId="0">
      <selection activeCell="H10" sqref="H10"/>
    </sheetView>
  </sheetViews>
  <sheetFormatPr baseColWidth="10" defaultColWidth="11.453125" defaultRowHeight="12.5"/>
  <cols>
    <col min="1" max="1" width="37.26953125" style="2" customWidth="1"/>
    <col min="2" max="2" width="18.26953125" style="2" bestFit="1" customWidth="1"/>
    <col min="3" max="3" width="21" style="2" bestFit="1" customWidth="1"/>
    <col min="4" max="4" width="21" style="2" customWidth="1"/>
    <col min="5" max="5" width="23.54296875" style="2" customWidth="1"/>
    <col min="6" max="6" width="15.54296875" style="2" bestFit="1" customWidth="1"/>
    <col min="7" max="7" width="11.453125" style="2" customWidth="1"/>
    <col min="8" max="16384" width="11.453125" style="2"/>
  </cols>
  <sheetData>
    <row r="1" spans="1:7" ht="13">
      <c r="A1" s="6" t="s">
        <v>250</v>
      </c>
      <c r="F1" s="26"/>
      <c r="G1" s="26" t="s">
        <v>0</v>
      </c>
    </row>
    <row r="2" spans="1:7">
      <c r="A2" s="2" t="s">
        <v>33</v>
      </c>
    </row>
    <row r="4" spans="1:7" ht="12.75" customHeight="1">
      <c r="A4" s="46" t="s">
        <v>81</v>
      </c>
      <c r="F4" s="123"/>
    </row>
    <row r="5" spans="1:7" s="17" customFormat="1" ht="38.25" customHeight="1">
      <c r="A5" s="16"/>
      <c r="B5" s="7" t="s">
        <v>111</v>
      </c>
      <c r="C5" s="7" t="s">
        <v>112</v>
      </c>
      <c r="D5" s="7" t="s">
        <v>113</v>
      </c>
      <c r="E5" s="7" t="s">
        <v>114</v>
      </c>
      <c r="F5" s="124" t="s">
        <v>92</v>
      </c>
      <c r="G5" s="25"/>
    </row>
    <row r="6" spans="1:7" ht="13">
      <c r="A6" s="18" t="s">
        <v>134</v>
      </c>
      <c r="B6" s="20">
        <v>53.316910312418052</v>
      </c>
      <c r="C6" s="20">
        <v>7.7464835560051917</v>
      </c>
      <c r="D6" s="51">
        <v>3.1983713890063048</v>
      </c>
      <c r="E6" s="51">
        <v>35.738234742570455</v>
      </c>
      <c r="F6" s="130">
        <v>100.00000000000001</v>
      </c>
    </row>
    <row r="7" spans="1:7" ht="13">
      <c r="A7" s="18" t="s">
        <v>94</v>
      </c>
      <c r="B7" s="20">
        <v>27.998923144622207</v>
      </c>
      <c r="C7" s="20">
        <v>43.80337994836097</v>
      </c>
      <c r="D7" s="51">
        <v>3.2879259225275992</v>
      </c>
      <c r="E7" s="51">
        <v>24.909770984489214</v>
      </c>
      <c r="F7" s="130">
        <v>100</v>
      </c>
    </row>
    <row r="8" spans="1:7" ht="13">
      <c r="A8" s="18" t="s">
        <v>135</v>
      </c>
      <c r="B8" s="20">
        <v>50.366646883907151</v>
      </c>
      <c r="C8" s="20">
        <v>5.3770824640470529</v>
      </c>
      <c r="D8" s="51">
        <v>7.0700292896831423</v>
      </c>
      <c r="E8" s="51">
        <v>37.186241362362651</v>
      </c>
      <c r="F8" s="130">
        <v>100</v>
      </c>
    </row>
    <row r="9" spans="1:7" ht="13">
      <c r="A9" s="18" t="s">
        <v>96</v>
      </c>
      <c r="B9" s="20">
        <v>32.663381684396803</v>
      </c>
      <c r="C9" s="20">
        <v>23.840045740710661</v>
      </c>
      <c r="D9" s="51">
        <v>14.453009176403086</v>
      </c>
      <c r="E9" s="51">
        <v>29.043563398489457</v>
      </c>
      <c r="F9" s="130">
        <v>100</v>
      </c>
    </row>
    <row r="10" spans="1:7" ht="22.5" customHeight="1">
      <c r="A10" s="6" t="s">
        <v>136</v>
      </c>
      <c r="B10" s="21">
        <v>45.194322352800185</v>
      </c>
      <c r="C10" s="21">
        <v>18.495442192997601</v>
      </c>
      <c r="D10" s="50">
        <v>3.7902057257395594</v>
      </c>
      <c r="E10" s="50">
        <v>32.520029728462639</v>
      </c>
      <c r="F10" s="130">
        <v>99.999999999999972</v>
      </c>
    </row>
    <row r="11" spans="1:7" ht="12.75" customHeight="1">
      <c r="A11" s="15" t="s">
        <v>33</v>
      </c>
      <c r="F11" s="123"/>
    </row>
    <row r="12" spans="1:7" ht="30" customHeight="1">
      <c r="A12" s="15"/>
    </row>
    <row r="13" spans="1:7" ht="12.75" customHeight="1">
      <c r="A13" s="46" t="s">
        <v>1</v>
      </c>
      <c r="F13" s="123"/>
    </row>
    <row r="14" spans="1:7" s="17" customFormat="1" ht="38.25" customHeight="1">
      <c r="A14" s="16"/>
      <c r="B14" s="7" t="s">
        <v>111</v>
      </c>
      <c r="C14" s="7" t="s">
        <v>112</v>
      </c>
      <c r="D14" s="7" t="s">
        <v>113</v>
      </c>
      <c r="E14" s="7" t="s">
        <v>114</v>
      </c>
      <c r="F14" s="124" t="s">
        <v>92</v>
      </c>
      <c r="G14" s="25"/>
    </row>
    <row r="15" spans="1:7" ht="13">
      <c r="A15" s="18" t="s">
        <v>134</v>
      </c>
      <c r="B15" s="43">
        <v>813140.15050610027</v>
      </c>
      <c r="C15" s="20">
        <v>118142.19480673839</v>
      </c>
      <c r="D15" s="20">
        <v>48778.599085949973</v>
      </c>
      <c r="E15" s="51">
        <v>545046.46662970015</v>
      </c>
      <c r="F15" s="139">
        <v>1525107.4110284888</v>
      </c>
    </row>
    <row r="16" spans="1:7" ht="13">
      <c r="A16" s="18" t="s">
        <v>94</v>
      </c>
      <c r="B16" s="43">
        <v>205082.56503160001</v>
      </c>
      <c r="C16" s="20">
        <v>320844.82215484988</v>
      </c>
      <c r="D16" s="20">
        <v>24082.93627376033</v>
      </c>
      <c r="E16" s="51">
        <v>182455.57879</v>
      </c>
      <c r="F16" s="139">
        <v>732465.90225021029</v>
      </c>
    </row>
    <row r="17" spans="1:7" ht="13">
      <c r="A17" s="18" t="s">
        <v>135</v>
      </c>
      <c r="B17" s="43">
        <v>94873.413645399982</v>
      </c>
      <c r="C17" s="20">
        <v>10128.571194997699</v>
      </c>
      <c r="D17" s="20">
        <v>13317.499869134999</v>
      </c>
      <c r="E17" s="51">
        <v>70046.069709999996</v>
      </c>
      <c r="F17" s="139">
        <v>188365.55441953268</v>
      </c>
    </row>
    <row r="18" spans="1:7" ht="13">
      <c r="A18" s="18" t="s">
        <v>96</v>
      </c>
      <c r="B18" s="43">
        <v>19994.41321549999</v>
      </c>
      <c r="C18" s="20">
        <v>14593.336667400001</v>
      </c>
      <c r="D18" s="20">
        <v>8847.1989971099993</v>
      </c>
      <c r="E18" s="51">
        <v>17778.59419</v>
      </c>
      <c r="F18" s="139">
        <v>61213.543070009982</v>
      </c>
    </row>
    <row r="19" spans="1:7" ht="21.75" customHeight="1">
      <c r="A19" s="6" t="s">
        <v>136</v>
      </c>
      <c r="B19" s="155">
        <v>1133090.5423986004</v>
      </c>
      <c r="C19" s="155">
        <v>463708.92482398602</v>
      </c>
      <c r="D19" s="155">
        <v>95026.234225955312</v>
      </c>
      <c r="E19" s="157">
        <v>815326.70931970014</v>
      </c>
      <c r="F19" s="159">
        <v>2507152.4107682421</v>
      </c>
      <c r="G19" s="21"/>
    </row>
    <row r="20" spans="1:7">
      <c r="A20" s="5"/>
      <c r="F20" s="123"/>
    </row>
    <row r="21" spans="1:7">
      <c r="A21" s="5"/>
      <c r="F21" s="123"/>
    </row>
    <row r="22" spans="1:7">
      <c r="A22" s="5"/>
    </row>
    <row r="23" spans="1:7">
      <c r="A23" s="4" t="s">
        <v>30</v>
      </c>
    </row>
    <row r="24" spans="1:7">
      <c r="A24" s="4" t="s">
        <v>31</v>
      </c>
    </row>
    <row r="25" spans="1:7">
      <c r="A25" s="4" t="s">
        <v>230</v>
      </c>
    </row>
    <row r="38" spans="1:1">
      <c r="A38" s="2" t="s">
        <v>137</v>
      </c>
    </row>
  </sheetData>
  <hyperlinks>
    <hyperlink ref="G1" location="Contenu!A1" display="retour" xr:uid="{00000000-0004-0000-1100-000000000000}"/>
  </hyperlinks>
  <pageMargins left="0.78740157499999996" right="0.78740157499999996" top="0.984251969" bottom="0.984251969" header="0.4921259845" footer="0.4921259845"/>
  <pageSetup paperSize="9" scale="81"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tabColor theme="6" tint="0.39997558519241921"/>
    <pageSetUpPr fitToPage="1"/>
  </sheetPr>
  <dimension ref="A1:I29"/>
  <sheetViews>
    <sheetView zoomScale="89" zoomScaleNormal="89" workbookViewId="0">
      <selection activeCell="I6" sqref="I6"/>
    </sheetView>
  </sheetViews>
  <sheetFormatPr baseColWidth="10" defaultColWidth="11.453125" defaultRowHeight="12.5"/>
  <cols>
    <col min="1" max="1" width="38.7265625" style="56" customWidth="1"/>
    <col min="2" max="2" width="41.7265625" style="56" customWidth="1"/>
    <col min="3" max="3" width="7" style="56" customWidth="1"/>
    <col min="4" max="5" width="38.7265625" style="56" customWidth="1"/>
    <col min="6" max="6" width="11.453125" style="56" customWidth="1"/>
    <col min="7" max="16384" width="11.453125" style="56"/>
  </cols>
  <sheetData>
    <row r="1" spans="1:9" s="57" customFormat="1">
      <c r="A1" s="113"/>
      <c r="B1" s="113"/>
      <c r="C1" s="113"/>
      <c r="D1" s="26" t="s">
        <v>0</v>
      </c>
      <c r="E1" s="113"/>
      <c r="F1" s="113"/>
      <c r="G1" s="113"/>
      <c r="H1" s="113"/>
      <c r="I1" s="113"/>
    </row>
    <row r="2" spans="1:9" s="57" customFormat="1" ht="15.75" customHeight="1">
      <c r="A2" s="208" t="s">
        <v>138</v>
      </c>
      <c r="B2" s="209"/>
      <c r="C2" s="209"/>
      <c r="D2" s="209"/>
      <c r="E2" s="209"/>
      <c r="F2" s="209"/>
      <c r="G2" s="209"/>
      <c r="H2" s="209"/>
      <c r="I2" s="209"/>
    </row>
    <row r="3" spans="1:9" s="57" customFormat="1">
      <c r="A3" s="113"/>
      <c r="B3" s="113"/>
      <c r="C3" s="113"/>
      <c r="D3" s="113"/>
      <c r="E3" s="113"/>
      <c r="F3" s="113"/>
      <c r="G3" s="113"/>
      <c r="H3" s="113"/>
      <c r="I3" s="113"/>
    </row>
    <row r="4" spans="1:9" s="57" customFormat="1">
      <c r="A4" s="114" t="s">
        <v>139</v>
      </c>
      <c r="B4" s="114"/>
      <c r="C4" s="114"/>
      <c r="D4" s="114"/>
      <c r="E4" s="114"/>
      <c r="F4" s="114"/>
      <c r="G4" s="114"/>
      <c r="H4" s="114"/>
      <c r="I4" s="114"/>
    </row>
    <row r="5" spans="1:9" s="57" customFormat="1">
      <c r="A5" s="114"/>
      <c r="B5" s="114"/>
      <c r="C5" s="114"/>
      <c r="D5" s="114"/>
      <c r="E5" s="114"/>
      <c r="F5" s="114"/>
      <c r="G5" s="114"/>
      <c r="H5" s="114"/>
      <c r="I5" s="114"/>
    </row>
    <row r="6" spans="1:9" s="92" customFormat="1" ht="15" customHeight="1">
      <c r="A6" s="91" t="s">
        <v>140</v>
      </c>
      <c r="B6" s="91"/>
      <c r="D6" s="91" t="s">
        <v>141</v>
      </c>
    </row>
    <row r="7" spans="1:9" s="57" customFormat="1" ht="60" customHeight="1">
      <c r="A7" s="93" t="s">
        <v>142</v>
      </c>
      <c r="B7" s="94" t="s">
        <v>143</v>
      </c>
      <c r="D7" s="93" t="s">
        <v>144</v>
      </c>
      <c r="E7" s="95" t="s">
        <v>145</v>
      </c>
    </row>
    <row r="8" spans="1:9" s="57" customFormat="1" ht="7.5" customHeight="1">
      <c r="A8" s="96"/>
      <c r="B8" s="97"/>
      <c r="D8" s="96"/>
      <c r="E8" s="98"/>
    </row>
    <row r="9" spans="1:9" s="57" customFormat="1" ht="60" customHeight="1">
      <c r="A9" s="93" t="s">
        <v>146</v>
      </c>
      <c r="B9" s="99" t="s">
        <v>147</v>
      </c>
      <c r="D9" s="93" t="s">
        <v>148</v>
      </c>
      <c r="E9" s="100" t="s">
        <v>149</v>
      </c>
    </row>
    <row r="10" spans="1:9" s="57" customFormat="1" ht="7.5" customHeight="1">
      <c r="A10" s="101"/>
      <c r="D10" s="101"/>
      <c r="E10" s="56"/>
    </row>
    <row r="11" spans="1:9" s="57" customFormat="1" ht="60" customHeight="1">
      <c r="A11" s="93" t="s">
        <v>150</v>
      </c>
      <c r="B11" s="99" t="s">
        <v>151</v>
      </c>
      <c r="D11" s="93" t="s">
        <v>152</v>
      </c>
      <c r="E11" s="100" t="s">
        <v>153</v>
      </c>
    </row>
    <row r="12" spans="1:9" s="57" customFormat="1" ht="7.5" customHeight="1">
      <c r="A12" s="101"/>
      <c r="D12" s="101"/>
      <c r="E12" s="56"/>
    </row>
    <row r="13" spans="1:9" s="57" customFormat="1" ht="60" customHeight="1">
      <c r="A13" s="93" t="s">
        <v>154</v>
      </c>
      <c r="B13" s="99" t="s">
        <v>155</v>
      </c>
      <c r="D13" s="93" t="s">
        <v>156</v>
      </c>
      <c r="E13" s="100" t="s">
        <v>157</v>
      </c>
    </row>
    <row r="14" spans="1:9" s="57" customFormat="1" ht="17.25" customHeight="1">
      <c r="A14" s="102"/>
      <c r="B14" s="102"/>
      <c r="C14" s="102"/>
      <c r="D14" s="102"/>
      <c r="E14" s="102"/>
      <c r="F14" s="102"/>
      <c r="G14" s="102"/>
      <c r="H14" s="102"/>
      <c r="I14" s="102"/>
    </row>
    <row r="15" spans="1:9" s="57" customFormat="1" ht="15" customHeight="1">
      <c r="A15" s="103" t="s">
        <v>158</v>
      </c>
      <c r="B15" s="102"/>
      <c r="C15" s="104"/>
      <c r="D15" s="103" t="s">
        <v>159</v>
      </c>
      <c r="E15" s="102"/>
      <c r="F15" s="104"/>
      <c r="G15" s="104"/>
      <c r="H15" s="104"/>
      <c r="I15" s="104"/>
    </row>
    <row r="16" spans="1:9" s="57" customFormat="1" ht="60" customHeight="1">
      <c r="A16" s="105" t="s">
        <v>160</v>
      </c>
      <c r="B16" s="106" t="s">
        <v>161</v>
      </c>
      <c r="C16" s="107"/>
      <c r="D16" s="105" t="s">
        <v>162</v>
      </c>
      <c r="E16" s="106" t="s">
        <v>163</v>
      </c>
      <c r="F16" s="107"/>
      <c r="G16" s="107"/>
      <c r="I16" s="107"/>
    </row>
    <row r="17" spans="1:9" s="57" customFormat="1" ht="26.25" customHeight="1">
      <c r="A17" s="197" t="s">
        <v>164</v>
      </c>
      <c r="B17" s="209"/>
      <c r="C17" s="209"/>
      <c r="D17" s="108"/>
      <c r="E17" s="108"/>
      <c r="F17" s="108"/>
      <c r="G17" s="108"/>
      <c r="H17" s="108"/>
      <c r="I17" s="108"/>
    </row>
    <row r="18" spans="1:9" s="108" customFormat="1" ht="12" customHeight="1"/>
    <row r="19" spans="1:9" s="109" customFormat="1" ht="18" customHeight="1">
      <c r="A19" s="210" t="s">
        <v>165</v>
      </c>
      <c r="B19" s="211"/>
      <c r="C19" s="211"/>
      <c r="D19" s="211"/>
      <c r="E19" s="211"/>
    </row>
    <row r="20" spans="1:9" ht="45" customHeight="1">
      <c r="A20" s="212" t="s">
        <v>166</v>
      </c>
      <c r="B20" s="204"/>
      <c r="C20" s="204"/>
      <c r="D20" s="204"/>
      <c r="E20" s="204"/>
    </row>
    <row r="21" spans="1:9" ht="93" customHeight="1">
      <c r="A21" s="212" t="s">
        <v>167</v>
      </c>
      <c r="B21" s="204"/>
      <c r="C21" s="204"/>
      <c r="D21" s="204"/>
      <c r="E21" s="204"/>
    </row>
    <row r="22" spans="1:9" s="101" customFormat="1" ht="39" customHeight="1">
      <c r="A22" s="205" t="s">
        <v>168</v>
      </c>
      <c r="B22" s="206"/>
      <c r="C22" s="206"/>
      <c r="D22" s="206"/>
      <c r="E22" s="206"/>
    </row>
    <row r="23" spans="1:9" s="101" customFormat="1">
      <c r="A23" s="205" t="s">
        <v>169</v>
      </c>
      <c r="B23" s="206"/>
      <c r="C23" s="169"/>
      <c r="D23" s="169"/>
      <c r="E23" s="169"/>
    </row>
    <row r="24" spans="1:9" s="101" customFormat="1" ht="18" customHeight="1">
      <c r="A24" s="207" t="s">
        <v>170</v>
      </c>
      <c r="B24" s="206"/>
      <c r="C24" s="206"/>
      <c r="D24" s="206"/>
      <c r="E24" s="206"/>
    </row>
    <row r="25" spans="1:9">
      <c r="A25" s="108" t="s">
        <v>171</v>
      </c>
      <c r="B25" s="108"/>
      <c r="C25" s="108"/>
      <c r="D25" s="108"/>
      <c r="E25" s="108"/>
    </row>
    <row r="26" spans="1:9">
      <c r="A26" s="194" t="s">
        <v>228</v>
      </c>
      <c r="B26" s="194"/>
      <c r="C26" s="194"/>
      <c r="D26" s="194"/>
      <c r="E26" s="194"/>
    </row>
    <row r="27" spans="1:9">
      <c r="A27" s="203"/>
      <c r="B27" s="204"/>
      <c r="C27" s="204"/>
      <c r="D27" s="204"/>
      <c r="E27" s="204"/>
    </row>
    <row r="28" spans="1:9">
      <c r="A28" s="168"/>
    </row>
    <row r="29" spans="1:9">
      <c r="A29" s="168"/>
      <c r="D29" s="110"/>
    </row>
  </sheetData>
  <mergeCells count="10">
    <mergeCell ref="A26:E26"/>
    <mergeCell ref="A27:E27"/>
    <mergeCell ref="A22:E22"/>
    <mergeCell ref="A24:E24"/>
    <mergeCell ref="A2:I2"/>
    <mergeCell ref="A17:C17"/>
    <mergeCell ref="A19:E19"/>
    <mergeCell ref="A20:E20"/>
    <mergeCell ref="A21:E21"/>
    <mergeCell ref="A23:B23"/>
  </mergeCells>
  <hyperlinks>
    <hyperlink ref="D1" location="Contenu!A1" display="retour" xr:uid="{00000000-0004-0000-1200-000000000000}"/>
    <hyperlink ref="A26" r:id="rId1" display="https://www.bfs.admin.ch/bfs/fr/home/statistiques/education-science/enquetes/hsp.assetdetail.7437.html" xr:uid="{00000000-0004-0000-1200-000001000000}"/>
    <hyperlink ref="A26:E26" r:id="rId2" display="https://www.bfs.admin.ch/bfs/fr/home/statistiques/education-science/enquetes/hsp.assetdetail.35956222.html" xr:uid="{E7B3B66E-D7D3-4A78-92DD-49C00D3D2D43}"/>
  </hyperlinks>
  <pageMargins left="0.70866141732283472" right="0.70866141732283472" top="0.74803149606299213" bottom="0.74803149606299213" header="0.31496062992125978" footer="0.31496062992125978"/>
  <pageSetup paperSize="9" scale="63"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theme="6" tint="0.39997558519241921"/>
    <pageSetUpPr fitToPage="1"/>
  </sheetPr>
  <dimension ref="A1:S60"/>
  <sheetViews>
    <sheetView zoomScale="80" zoomScaleNormal="80" workbookViewId="0">
      <pane ySplit="4" topLeftCell="A5" activePane="bottomLeft" state="frozen"/>
      <selection activeCell="A32" sqref="A32"/>
      <selection pane="bottomLeft" activeCell="Q6" sqref="Q6"/>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251</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30437.611106719371</v>
      </c>
      <c r="F6" s="83">
        <v>35086.20607043559</v>
      </c>
      <c r="G6" s="83">
        <v>30016.135031982943</v>
      </c>
      <c r="H6" s="83">
        <v>25687.358996478873</v>
      </c>
      <c r="I6" s="83">
        <v>19491.176470588234</v>
      </c>
      <c r="J6" s="83">
        <v>30443.648981132079</v>
      </c>
      <c r="K6" s="83">
        <v>26891.945454545454</v>
      </c>
      <c r="L6" s="83">
        <v>29906.155449999998</v>
      </c>
      <c r="M6" s="83" t="s">
        <v>175</v>
      </c>
      <c r="N6" s="83">
        <v>29803.768274423175</v>
      </c>
      <c r="O6" s="77"/>
      <c r="P6" s="77"/>
      <c r="Q6" s="77"/>
      <c r="R6" s="77"/>
      <c r="S6" s="77"/>
    </row>
    <row r="7" spans="1:19" ht="12.75" customHeight="1">
      <c r="A7" s="75"/>
      <c r="B7" s="74" t="s">
        <v>176</v>
      </c>
      <c r="C7" s="77"/>
      <c r="D7" s="77"/>
      <c r="E7" s="83">
        <v>68907.912924901175</v>
      </c>
      <c r="F7" s="83">
        <v>46105.946468952738</v>
      </c>
      <c r="G7" s="83">
        <v>49690.833176972279</v>
      </c>
      <c r="H7" s="83">
        <v>31551.260809859155</v>
      </c>
      <c r="I7" s="83">
        <v>52621.938375350139</v>
      </c>
      <c r="J7" s="83">
        <v>38556.220603773589</v>
      </c>
      <c r="K7" s="83">
        <v>36192.436363636363</v>
      </c>
      <c r="L7" s="83">
        <v>44151.665599999993</v>
      </c>
      <c r="M7" s="83" t="s">
        <v>175</v>
      </c>
      <c r="N7" s="83">
        <v>46316.908257241041</v>
      </c>
      <c r="O7" s="77"/>
      <c r="P7" s="77"/>
      <c r="Q7" s="77"/>
      <c r="R7" s="77"/>
      <c r="S7" s="77"/>
    </row>
    <row r="8" spans="1:19" ht="21" customHeight="1">
      <c r="A8" s="75"/>
      <c r="B8" s="74" t="s">
        <v>177</v>
      </c>
      <c r="C8" s="77"/>
      <c r="D8" s="77"/>
      <c r="E8" s="83">
        <v>37764.032415202295</v>
      </c>
      <c r="F8" s="83">
        <v>40631.572741842494</v>
      </c>
      <c r="G8" s="83">
        <v>33969.149323105645</v>
      </c>
      <c r="H8" s="83">
        <v>31037.576662850501</v>
      </c>
      <c r="I8" s="83">
        <v>27056.692545980066</v>
      </c>
      <c r="J8" s="83">
        <v>36126.399838792742</v>
      </c>
      <c r="K8" s="83">
        <v>35157.512050181591</v>
      </c>
      <c r="L8" s="83">
        <v>34603.592897468006</v>
      </c>
      <c r="M8" s="83" t="s">
        <v>175</v>
      </c>
      <c r="N8" s="83">
        <v>35714.046305121265</v>
      </c>
      <c r="O8" s="77"/>
      <c r="P8" s="77"/>
      <c r="Q8" s="77"/>
      <c r="R8" s="77"/>
      <c r="S8" s="77"/>
    </row>
    <row r="9" spans="1:19" ht="12.75" customHeight="1">
      <c r="A9" s="75"/>
      <c r="B9" s="74" t="s">
        <v>178</v>
      </c>
      <c r="C9" s="77"/>
      <c r="D9" s="77"/>
      <c r="E9" s="83">
        <v>85494.24750306498</v>
      </c>
      <c r="F9" s="83">
        <v>53392.980535541035</v>
      </c>
      <c r="G9" s="83">
        <v>56234.932658036909</v>
      </c>
      <c r="H9" s="83">
        <v>38122.824395058655</v>
      </c>
      <c r="I9" s="83">
        <v>73047.186758778014</v>
      </c>
      <c r="J9" s="83">
        <v>45753.301211293467</v>
      </c>
      <c r="K9" s="83">
        <v>47316.621987454615</v>
      </c>
      <c r="L9" s="83">
        <v>51086.682295953309</v>
      </c>
      <c r="M9" s="83" t="s">
        <v>175</v>
      </c>
      <c r="N9" s="83">
        <v>55501.847651550859</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37184.003825217391</v>
      </c>
      <c r="F11" s="83">
        <v>42126.391195551441</v>
      </c>
      <c r="G11" s="83">
        <v>33666.631684434964</v>
      </c>
      <c r="H11" s="83">
        <v>30372.286478873237</v>
      </c>
      <c r="I11" s="83">
        <v>28562.918677871148</v>
      </c>
      <c r="J11" s="83">
        <v>39583.500886792448</v>
      </c>
      <c r="K11" s="83">
        <v>29220.448484848486</v>
      </c>
      <c r="L11" s="83">
        <v>36886.891674999999</v>
      </c>
      <c r="M11" s="83" t="s">
        <v>175</v>
      </c>
      <c r="N11" s="83">
        <v>36343.382210004907</v>
      </c>
      <c r="O11" s="77"/>
      <c r="P11" s="77"/>
      <c r="Q11" s="77"/>
      <c r="R11" s="77"/>
      <c r="S11" s="77"/>
    </row>
    <row r="12" spans="1:19" ht="12.75" customHeight="1">
      <c r="A12" s="75"/>
      <c r="B12" s="74" t="s">
        <v>176</v>
      </c>
      <c r="C12" s="77"/>
      <c r="D12" s="77"/>
      <c r="E12" s="83">
        <v>77921.839467509868</v>
      </c>
      <c r="F12" s="83">
        <v>54538.346450417055</v>
      </c>
      <c r="G12" s="83">
        <v>55740.25364605544</v>
      </c>
      <c r="H12" s="83">
        <v>37365.748116197181</v>
      </c>
      <c r="I12" s="83">
        <v>64770.201591036421</v>
      </c>
      <c r="J12" s="83">
        <v>48544.677377358486</v>
      </c>
      <c r="K12" s="83">
        <v>40381.036363636362</v>
      </c>
      <c r="L12" s="83">
        <v>55098.255675</v>
      </c>
      <c r="M12" s="83" t="s">
        <v>175</v>
      </c>
      <c r="N12" s="83">
        <v>54785.239255905733</v>
      </c>
      <c r="O12" s="77"/>
      <c r="P12" s="77"/>
      <c r="Q12" s="77"/>
      <c r="R12" s="77"/>
      <c r="S12" s="77"/>
    </row>
    <row r="13" spans="1:19" ht="21" customHeight="1">
      <c r="A13" s="75"/>
      <c r="B13" s="74" t="s">
        <v>177</v>
      </c>
      <c r="C13" s="77"/>
      <c r="D13" s="77"/>
      <c r="E13" s="83">
        <v>46134.301435782589</v>
      </c>
      <c r="F13" s="83">
        <v>48784.457481016885</v>
      </c>
      <c r="G13" s="83">
        <v>38100.402922495123</v>
      </c>
      <c r="H13" s="83">
        <v>36698.290787437712</v>
      </c>
      <c r="I13" s="83">
        <v>39649.63890451441</v>
      </c>
      <c r="J13" s="83">
        <v>46972.338333743814</v>
      </c>
      <c r="K13" s="83">
        <v>38201.708814790371</v>
      </c>
      <c r="L13" s="83">
        <v>42680.811477381052</v>
      </c>
      <c r="M13" s="83" t="s">
        <v>175</v>
      </c>
      <c r="N13" s="83">
        <v>43550.507545944085</v>
      </c>
      <c r="O13" s="77"/>
      <c r="P13" s="77"/>
      <c r="Q13" s="77"/>
      <c r="R13" s="77"/>
      <c r="S13" s="77"/>
    </row>
    <row r="14" spans="1:19">
      <c r="A14" s="75"/>
      <c r="B14" s="74" t="s">
        <v>178</v>
      </c>
      <c r="C14" s="77"/>
      <c r="D14" s="77"/>
      <c r="E14" s="83">
        <v>96677.852318496109</v>
      </c>
      <c r="F14" s="83">
        <v>63158.119363813472</v>
      </c>
      <c r="G14" s="83">
        <v>63081.039494029588</v>
      </c>
      <c r="H14" s="83">
        <v>45148.36546179017</v>
      </c>
      <c r="I14" s="83">
        <v>89910.808269283123</v>
      </c>
      <c r="J14" s="83">
        <v>57606.249042831871</v>
      </c>
      <c r="K14" s="83">
        <v>52792.639154836594</v>
      </c>
      <c r="L14" s="83">
        <v>63752.681682068447</v>
      </c>
      <c r="M14" s="83" t="s">
        <v>175</v>
      </c>
      <c r="N14" s="83">
        <v>65649.502895298996</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82">
        <v>3.7027199457337199</v>
      </c>
      <c r="F16" s="82">
        <v>5.457217433465372</v>
      </c>
      <c r="G16" s="82">
        <v>4.9493183361928272</v>
      </c>
      <c r="H16" s="82">
        <v>7.4199605563808584</v>
      </c>
      <c r="I16" s="82">
        <v>2.899242278227752</v>
      </c>
      <c r="J16" s="82">
        <v>7.0789933905352695</v>
      </c>
      <c r="K16" s="82">
        <v>6.278488085564109</v>
      </c>
      <c r="L16" s="82">
        <v>6.202741052017422</v>
      </c>
      <c r="M16" s="82" t="s">
        <v>175</v>
      </c>
      <c r="N16" s="82">
        <v>5.1280130304667448</v>
      </c>
      <c r="O16" s="78"/>
      <c r="P16" s="78"/>
      <c r="Q16" s="78"/>
      <c r="R16" s="74"/>
      <c r="S16" s="74"/>
    </row>
    <row r="17" spans="1:19">
      <c r="A17" s="80"/>
      <c r="B17" s="79" t="s">
        <v>182</v>
      </c>
      <c r="C17" s="79"/>
      <c r="D17" s="79"/>
      <c r="E17" s="82">
        <v>31.081077377316337</v>
      </c>
      <c r="F17" s="82">
        <v>112.56472420262479</v>
      </c>
      <c r="G17" s="82">
        <v>16.699145611768063</v>
      </c>
      <c r="H17" s="82">
        <v>43.221344651280326</v>
      </c>
      <c r="I17" s="82">
        <v>13.753824263839137</v>
      </c>
      <c r="J17" s="82">
        <v>31.060088123780481</v>
      </c>
      <c r="K17" s="82">
        <v>59.383534133655445</v>
      </c>
      <c r="L17" s="82">
        <v>55.609130627760806</v>
      </c>
      <c r="M17" s="82" t="s">
        <v>175</v>
      </c>
      <c r="N17" s="82">
        <v>33.926180967768822</v>
      </c>
      <c r="O17" s="79"/>
      <c r="P17" s="79"/>
      <c r="Q17" s="79"/>
      <c r="R17" s="79"/>
      <c r="S17" s="79"/>
    </row>
    <row r="18" spans="1:19">
      <c r="A18" s="80"/>
      <c r="B18" s="79" t="s">
        <v>183</v>
      </c>
      <c r="C18" s="79"/>
      <c r="D18" s="79"/>
      <c r="E18" s="82">
        <v>10.546707922742339</v>
      </c>
      <c r="F18" s="82">
        <v>10.001848033396602</v>
      </c>
      <c r="G18" s="82">
        <v>24.267541933881077</v>
      </c>
      <c r="H18" s="82">
        <v>16.149305390574458</v>
      </c>
      <c r="I18" s="82">
        <v>13.15711726623706</v>
      </c>
      <c r="J18" s="82">
        <v>20.008164522554772</v>
      </c>
      <c r="K18" s="82">
        <v>10.401089662531028</v>
      </c>
      <c r="L18" s="82">
        <v>10.189806282029634</v>
      </c>
      <c r="M18" s="82" t="s">
        <v>175</v>
      </c>
      <c r="N18" s="82">
        <v>12.767295014613058</v>
      </c>
      <c r="O18" s="79"/>
      <c r="P18" s="79"/>
      <c r="Q18" s="79"/>
      <c r="R18" s="79"/>
      <c r="S18" s="79"/>
    </row>
    <row r="19" spans="1:19">
      <c r="A19" s="80"/>
      <c r="B19" s="79" t="s">
        <v>184</v>
      </c>
      <c r="C19" s="79"/>
      <c r="D19" s="79"/>
      <c r="E19" s="82">
        <v>7.874621305454073</v>
      </c>
      <c r="F19" s="82">
        <v>9.1856633081639956</v>
      </c>
      <c r="G19" s="82">
        <v>9.8921157816823992</v>
      </c>
      <c r="H19" s="82">
        <v>11.75656142677787</v>
      </c>
      <c r="I19" s="82">
        <v>6.7244276271903347</v>
      </c>
      <c r="J19" s="82">
        <v>12.169113315261358</v>
      </c>
      <c r="K19" s="82">
        <v>8.8508532310218602</v>
      </c>
      <c r="L19" s="82">
        <v>8.6117845549059382</v>
      </c>
      <c r="M19" s="82" t="s">
        <v>175</v>
      </c>
      <c r="N19" s="82">
        <v>9.2763614621041981</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10.744983250933522</v>
      </c>
      <c r="F21" s="82">
        <v>8.1576096511971325</v>
      </c>
      <c r="G21" s="82">
        <v>9.4933439251749583</v>
      </c>
      <c r="H21" s="82">
        <v>10.745882183017702</v>
      </c>
      <c r="I21" s="82">
        <v>13.12533785488227</v>
      </c>
      <c r="J21" s="82">
        <v>11.052500659388018</v>
      </c>
      <c r="K21" s="82">
        <v>8.5264647754524479</v>
      </c>
      <c r="L21" s="82">
        <v>11.612428838534555</v>
      </c>
      <c r="M21" s="82" t="s">
        <v>175</v>
      </c>
      <c r="N21" s="82">
        <v>9.9227663961897594</v>
      </c>
      <c r="O21" s="79"/>
      <c r="P21" s="79"/>
      <c r="Q21" s="79"/>
      <c r="R21" s="79"/>
      <c r="S21" s="79"/>
    </row>
    <row r="22" spans="1:19">
      <c r="A22" s="80"/>
      <c r="B22" s="79" t="s">
        <v>182</v>
      </c>
      <c r="C22" s="79"/>
      <c r="D22" s="79"/>
      <c r="E22" s="82">
        <v>68.362049917993161</v>
      </c>
      <c r="F22" s="82">
        <v>163.81615399778798</v>
      </c>
      <c r="G22" s="82">
        <v>25.717748993426373</v>
      </c>
      <c r="H22" s="82">
        <v>63.166081864089762</v>
      </c>
      <c r="I22" s="82">
        <v>52.933862439463915</v>
      </c>
      <c r="J22" s="82">
        <v>42.596604662898891</v>
      </c>
      <c r="K22" s="82">
        <v>95.516827952137163</v>
      </c>
      <c r="L22" s="82">
        <v>140.22290140898355</v>
      </c>
      <c r="M22" s="82" t="s">
        <v>175</v>
      </c>
      <c r="N22" s="82">
        <v>62.692705576857286</v>
      </c>
      <c r="O22" s="79"/>
      <c r="P22" s="79"/>
      <c r="Q22" s="79"/>
      <c r="R22" s="79"/>
      <c r="S22" s="79"/>
    </row>
    <row r="23" spans="1:19">
      <c r="A23" s="80"/>
      <c r="B23" s="79" t="s">
        <v>183</v>
      </c>
      <c r="C23" s="79"/>
      <c r="D23" s="79"/>
      <c r="E23" s="82">
        <v>18.98686686655239</v>
      </c>
      <c r="F23" s="82">
        <v>11.784050208880544</v>
      </c>
      <c r="G23" s="82">
        <v>31.949132229312969</v>
      </c>
      <c r="H23" s="82">
        <v>22.198684955695178</v>
      </c>
      <c r="I23" s="82">
        <v>22.171857169727836</v>
      </c>
      <c r="J23" s="82">
        <v>24.698794988926849</v>
      </c>
      <c r="K23" s="82">
        <v>11.523463082415423</v>
      </c>
      <c r="L23" s="82">
        <v>13.418132828749624</v>
      </c>
      <c r="M23" s="82" t="s">
        <v>175</v>
      </c>
      <c r="N23" s="82">
        <v>16.962971947588464</v>
      </c>
      <c r="O23" s="79"/>
      <c r="P23" s="79"/>
      <c r="Q23" s="79"/>
      <c r="R23" s="79"/>
      <c r="S23" s="79"/>
    </row>
    <row r="24" spans="1:19">
      <c r="A24" s="80"/>
      <c r="B24" s="79" t="s">
        <v>184</v>
      </c>
      <c r="C24" s="79"/>
      <c r="D24" s="79"/>
      <c r="E24" s="82">
        <v>14.859727954258886</v>
      </c>
      <c r="F24" s="82">
        <v>10.993254776991495</v>
      </c>
      <c r="G24" s="82">
        <v>14.248382187647435</v>
      </c>
      <c r="H24" s="82">
        <v>16.426026842512169</v>
      </c>
      <c r="I24" s="82">
        <v>15.626533419249467</v>
      </c>
      <c r="J24" s="82">
        <v>15.633829522323994</v>
      </c>
      <c r="K24" s="82">
        <v>10.282900298734964</v>
      </c>
      <c r="L24" s="82">
        <v>12.246269533873742</v>
      </c>
      <c r="M24" s="82" t="s">
        <v>175</v>
      </c>
      <c r="N24" s="82">
        <v>13.350644160829424</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38065937.789999999</v>
      </c>
      <c r="F26" s="83">
        <v>52491025.960000001</v>
      </c>
      <c r="G26" s="83">
        <v>25837912.139999997</v>
      </c>
      <c r="H26" s="83">
        <v>20447227.82</v>
      </c>
      <c r="I26" s="83">
        <v>21062545</v>
      </c>
      <c r="J26" s="83">
        <v>22170000.380000003</v>
      </c>
      <c r="K26" s="83">
        <v>6316219</v>
      </c>
      <c r="L26" s="83">
        <v>18425359.759999998</v>
      </c>
      <c r="M26" s="83" t="s">
        <v>175</v>
      </c>
      <c r="N26" s="83">
        <v>204816227.84999999</v>
      </c>
      <c r="O26" s="77"/>
      <c r="P26" s="77"/>
      <c r="Q26" s="77"/>
      <c r="R26" s="77"/>
      <c r="S26" s="77"/>
    </row>
    <row r="27" spans="1:19">
      <c r="A27" s="75"/>
      <c r="B27" s="77" t="s">
        <v>188</v>
      </c>
      <c r="C27" s="77"/>
      <c r="D27" s="77"/>
      <c r="E27" s="83">
        <v>15401431.220000001</v>
      </c>
      <c r="F27" s="83">
        <v>37858016.350000001</v>
      </c>
      <c r="G27" s="83">
        <v>14077567.33</v>
      </c>
      <c r="H27" s="83">
        <v>14590419.91</v>
      </c>
      <c r="I27" s="83">
        <v>6958350</v>
      </c>
      <c r="J27" s="83">
        <v>16135133.960000001</v>
      </c>
      <c r="K27" s="83">
        <v>4437171</v>
      </c>
      <c r="L27" s="83">
        <v>11962462.18</v>
      </c>
      <c r="M27" s="83" t="s">
        <v>175</v>
      </c>
      <c r="N27" s="83">
        <v>121420551.95000002</v>
      </c>
      <c r="O27" s="77"/>
      <c r="P27" s="77"/>
      <c r="Q27" s="77"/>
      <c r="R27" s="77"/>
      <c r="S27" s="77"/>
    </row>
    <row r="28" spans="1:19">
      <c r="A28" s="75"/>
      <c r="B28" s="77" t="s">
        <v>94</v>
      </c>
      <c r="C28" s="77"/>
      <c r="D28" s="77"/>
      <c r="E28" s="83">
        <v>19465972.719999999</v>
      </c>
      <c r="F28" s="83">
        <v>11890299.890000001</v>
      </c>
      <c r="G28" s="83">
        <v>9227433.4299999997</v>
      </c>
      <c r="H28" s="83">
        <v>3330696.23</v>
      </c>
      <c r="I28" s="83">
        <v>11827682</v>
      </c>
      <c r="J28" s="83">
        <v>4299662.96</v>
      </c>
      <c r="K28" s="83">
        <v>1534581</v>
      </c>
      <c r="L28" s="83">
        <v>5698204.0599999996</v>
      </c>
      <c r="M28" s="83" t="s">
        <v>175</v>
      </c>
      <c r="N28" s="83">
        <v>67274532.289999992</v>
      </c>
      <c r="O28" s="77"/>
      <c r="P28" s="77"/>
      <c r="Q28" s="77"/>
      <c r="R28" s="77"/>
      <c r="S28" s="77"/>
    </row>
    <row r="29" spans="1:19">
      <c r="A29" s="75"/>
      <c r="B29" s="77" t="s">
        <v>95</v>
      </c>
      <c r="C29" s="77"/>
      <c r="D29" s="77"/>
      <c r="E29" s="83">
        <v>2808595.81</v>
      </c>
      <c r="F29" s="83">
        <v>1154079.05</v>
      </c>
      <c r="G29" s="83">
        <v>2155763.73</v>
      </c>
      <c r="H29" s="83">
        <v>2196925.6800000002</v>
      </c>
      <c r="I29" s="83">
        <v>1648870</v>
      </c>
      <c r="J29" s="83">
        <v>943564.18</v>
      </c>
      <c r="K29" s="83">
        <v>205840</v>
      </c>
      <c r="L29" s="83">
        <v>690250.27000000014</v>
      </c>
      <c r="M29" s="83" t="s">
        <v>175</v>
      </c>
      <c r="N29" s="83">
        <v>11803888.719999999</v>
      </c>
      <c r="O29" s="77"/>
      <c r="P29" s="77"/>
      <c r="Q29" s="77"/>
      <c r="R29" s="77"/>
      <c r="S29" s="77"/>
    </row>
    <row r="30" spans="1:19">
      <c r="A30" s="75"/>
      <c r="B30" s="77" t="s">
        <v>189</v>
      </c>
      <c r="C30" s="77"/>
      <c r="D30" s="77"/>
      <c r="E30" s="83">
        <v>389938.04</v>
      </c>
      <c r="F30" s="83">
        <v>1588630.67</v>
      </c>
      <c r="G30" s="83">
        <v>377147.65</v>
      </c>
      <c r="H30" s="83">
        <v>329186</v>
      </c>
      <c r="I30" s="83">
        <v>627643</v>
      </c>
      <c r="J30" s="83">
        <v>791639.28</v>
      </c>
      <c r="K30" s="83">
        <v>138627</v>
      </c>
      <c r="L30" s="83">
        <v>74443.25</v>
      </c>
      <c r="M30" s="83" t="s">
        <v>175</v>
      </c>
      <c r="N30" s="83">
        <v>4317254.8899999997</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c r="A32" s="75"/>
      <c r="B32" s="77" t="s">
        <v>187</v>
      </c>
      <c r="C32" s="77"/>
      <c r="D32" s="77"/>
      <c r="E32" s="83">
        <v>43346481.590499997</v>
      </c>
      <c r="F32" s="83">
        <v>61838013.109999999</v>
      </c>
      <c r="G32" s="83">
        <v>28988705.100000001</v>
      </c>
      <c r="H32" s="83">
        <v>24189276.819999997</v>
      </c>
      <c r="I32" s="83">
        <v>25593800.968000002</v>
      </c>
      <c r="J32" s="83">
        <v>27618489.369999997</v>
      </c>
      <c r="K32" s="83">
        <v>7077193</v>
      </c>
      <c r="L32" s="83">
        <v>22993234.389999997</v>
      </c>
      <c r="M32" s="83" t="s">
        <v>175</v>
      </c>
      <c r="N32" s="83">
        <v>241645194.34849998</v>
      </c>
      <c r="O32" s="77"/>
      <c r="P32" s="77"/>
      <c r="Q32" s="77"/>
      <c r="R32" s="77"/>
      <c r="S32" s="77"/>
    </row>
    <row r="33" spans="1:19">
      <c r="A33" s="75"/>
      <c r="B33" s="77" t="s">
        <v>188</v>
      </c>
      <c r="C33" s="77"/>
      <c r="D33" s="77"/>
      <c r="E33" s="83">
        <v>18815105.935559999</v>
      </c>
      <c r="F33" s="83">
        <v>45454376.100000001</v>
      </c>
      <c r="G33" s="83">
        <v>15789650.26</v>
      </c>
      <c r="H33" s="83">
        <v>17251458.719999999</v>
      </c>
      <c r="I33" s="83">
        <v>10196961.968</v>
      </c>
      <c r="J33" s="83">
        <v>20979255.469999999</v>
      </c>
      <c r="K33" s="83">
        <v>4821374</v>
      </c>
      <c r="L33" s="83">
        <v>14754756.67</v>
      </c>
      <c r="M33" s="83" t="s">
        <v>175</v>
      </c>
      <c r="N33" s="83">
        <v>148062939.12355998</v>
      </c>
      <c r="O33" s="77"/>
      <c r="P33" s="77"/>
      <c r="Q33" s="77"/>
      <c r="R33" s="77"/>
      <c r="S33" s="77"/>
    </row>
    <row r="34" spans="1:19">
      <c r="A34" s="75"/>
      <c r="B34" s="77" t="s">
        <v>94</v>
      </c>
      <c r="C34" s="77"/>
      <c r="D34" s="77"/>
      <c r="E34" s="83">
        <v>20613344.835000001</v>
      </c>
      <c r="F34" s="83">
        <v>13392499.720000001</v>
      </c>
      <c r="G34" s="83">
        <v>10352528.699999999</v>
      </c>
      <c r="H34" s="83">
        <v>3972286.21</v>
      </c>
      <c r="I34" s="83">
        <v>12926000</v>
      </c>
      <c r="J34" s="83">
        <v>4749423.54</v>
      </c>
      <c r="K34" s="83">
        <v>1841497</v>
      </c>
      <c r="L34" s="83">
        <v>7284545.5999999996</v>
      </c>
      <c r="M34" s="83" t="s">
        <v>175</v>
      </c>
      <c r="N34" s="83">
        <v>75132125.604999989</v>
      </c>
      <c r="O34" s="77"/>
      <c r="P34" s="77"/>
      <c r="Q34" s="77"/>
      <c r="R34" s="77"/>
      <c r="S34" s="77"/>
    </row>
    <row r="35" spans="1:19">
      <c r="A35" s="75"/>
      <c r="B35" s="77" t="s">
        <v>95</v>
      </c>
      <c r="C35" s="77"/>
      <c r="D35" s="77"/>
      <c r="E35" s="83">
        <v>3483844.5855999999</v>
      </c>
      <c r="F35" s="83">
        <v>1267347.54</v>
      </c>
      <c r="G35" s="83">
        <v>2420509.61</v>
      </c>
      <c r="H35" s="83">
        <v>2573416.2599999998</v>
      </c>
      <c r="I35" s="83">
        <v>1769401</v>
      </c>
      <c r="J35" s="83">
        <v>1024733.05</v>
      </c>
      <c r="K35" s="83">
        <v>208813</v>
      </c>
      <c r="L35" s="83">
        <v>858335.72000000009</v>
      </c>
      <c r="M35" s="83" t="s">
        <v>175</v>
      </c>
      <c r="N35" s="83">
        <v>13606400.765600001</v>
      </c>
      <c r="O35" s="77"/>
      <c r="P35" s="77"/>
      <c r="Q35" s="77"/>
      <c r="R35" s="77"/>
      <c r="S35" s="77"/>
    </row>
    <row r="36" spans="1:19">
      <c r="A36" s="75"/>
      <c r="B36" s="77" t="s">
        <v>189</v>
      </c>
      <c r="C36" s="77"/>
      <c r="D36" s="77"/>
      <c r="E36" s="83">
        <v>434186.23434000002</v>
      </c>
      <c r="F36" s="83">
        <v>1723789.75</v>
      </c>
      <c r="G36" s="83">
        <v>426016.53</v>
      </c>
      <c r="H36" s="83">
        <v>392115.63</v>
      </c>
      <c r="I36" s="83">
        <v>701438</v>
      </c>
      <c r="J36" s="83">
        <v>865077.31</v>
      </c>
      <c r="K36" s="83">
        <v>205509</v>
      </c>
      <c r="L36" s="83">
        <v>95596.4</v>
      </c>
      <c r="M36" s="83" t="s">
        <v>175</v>
      </c>
      <c r="N36" s="83">
        <v>4843728.8543400001</v>
      </c>
      <c r="O36" s="77"/>
      <c r="P36" s="77"/>
      <c r="Q36" s="77"/>
      <c r="R36" s="77"/>
      <c r="S36" s="77"/>
    </row>
    <row r="37" spans="1:19" ht="21" customHeight="1">
      <c r="A37" s="75" t="s">
        <v>191</v>
      </c>
      <c r="C37" s="74"/>
      <c r="D37" s="74"/>
      <c r="E37" s="84"/>
      <c r="F37" s="84"/>
      <c r="G37" s="84"/>
      <c r="H37" s="84"/>
      <c r="I37" s="84"/>
      <c r="J37" s="84"/>
      <c r="K37" s="84"/>
      <c r="L37" s="84"/>
      <c r="M37" s="84"/>
      <c r="N37" s="83"/>
      <c r="O37" s="74"/>
      <c r="P37" s="74"/>
      <c r="Q37" s="74"/>
      <c r="R37" s="74"/>
      <c r="S37" s="74"/>
    </row>
    <row r="38" spans="1:19" ht="12.75" customHeight="1">
      <c r="A38" s="75"/>
      <c r="B38" s="74" t="s">
        <v>192</v>
      </c>
      <c r="C38" s="74"/>
      <c r="D38" s="74"/>
      <c r="E38" s="84">
        <v>515</v>
      </c>
      <c r="F38" s="84">
        <v>1108</v>
      </c>
      <c r="G38" s="84">
        <v>488</v>
      </c>
      <c r="H38" s="84">
        <v>590</v>
      </c>
      <c r="I38" s="84">
        <v>365</v>
      </c>
      <c r="J38" s="84">
        <v>551</v>
      </c>
      <c r="K38" s="84">
        <v>172</v>
      </c>
      <c r="L38" s="84">
        <v>404</v>
      </c>
      <c r="M38" s="84" t="s">
        <v>175</v>
      </c>
      <c r="N38" s="83">
        <v>4193</v>
      </c>
      <c r="O38" s="74"/>
      <c r="P38" s="74"/>
      <c r="Q38" s="74"/>
      <c r="R38" s="74"/>
      <c r="S38" s="74"/>
    </row>
    <row r="39" spans="1:19">
      <c r="B39" s="74" t="s">
        <v>193</v>
      </c>
      <c r="C39" s="81"/>
      <c r="D39" s="81"/>
      <c r="E39" s="84">
        <v>506</v>
      </c>
      <c r="F39" s="84">
        <v>1079</v>
      </c>
      <c r="G39" s="84">
        <v>469</v>
      </c>
      <c r="H39" s="84">
        <v>568</v>
      </c>
      <c r="I39" s="84">
        <v>357</v>
      </c>
      <c r="J39" s="84">
        <v>530</v>
      </c>
      <c r="K39" s="84">
        <v>165</v>
      </c>
      <c r="L39" s="84">
        <v>400</v>
      </c>
      <c r="M39" s="84" t="s">
        <v>175</v>
      </c>
      <c r="N39" s="83">
        <v>4074</v>
      </c>
      <c r="O39" s="81"/>
      <c r="P39" s="81"/>
      <c r="Q39" s="81"/>
      <c r="R39" s="74"/>
      <c r="S39" s="74"/>
    </row>
    <row r="40" spans="1:19">
      <c r="B40" s="74" t="s">
        <v>194</v>
      </c>
      <c r="C40" s="81"/>
      <c r="D40" s="81"/>
      <c r="E40" s="85">
        <v>407.83333333333331</v>
      </c>
      <c r="F40" s="85">
        <v>931.73888666666653</v>
      </c>
      <c r="G40" s="85">
        <v>414.42213333333342</v>
      </c>
      <c r="H40" s="85">
        <v>470.08888833333327</v>
      </c>
      <c r="I40" s="85">
        <v>257.17666666666668</v>
      </c>
      <c r="J40" s="85">
        <v>446.63</v>
      </c>
      <c r="K40" s="85">
        <v>126.2083333333333</v>
      </c>
      <c r="L40" s="85">
        <v>345.70000333333331</v>
      </c>
      <c r="M40" s="85" t="s">
        <v>175</v>
      </c>
      <c r="N40" s="83">
        <v>3399.7982450000004</v>
      </c>
      <c r="O40" s="81"/>
      <c r="P40" s="81"/>
      <c r="Q40" s="81"/>
      <c r="R40" s="74"/>
      <c r="S40" s="74"/>
    </row>
    <row r="41" spans="1:19" ht="21" customHeight="1">
      <c r="A41" s="29" t="s">
        <v>195</v>
      </c>
      <c r="B41" s="74"/>
      <c r="C41" s="81"/>
      <c r="D41" s="81"/>
      <c r="E41" s="112"/>
      <c r="F41" s="112"/>
      <c r="G41" s="112"/>
      <c r="H41" s="112"/>
      <c r="I41" s="112"/>
      <c r="J41" s="112"/>
      <c r="K41" s="112"/>
      <c r="L41" s="112"/>
      <c r="M41" s="112"/>
      <c r="N41" s="83"/>
      <c r="O41" s="81"/>
      <c r="P41" s="81"/>
      <c r="Q41" s="81"/>
      <c r="R41" s="74"/>
      <c r="S41" s="74"/>
    </row>
    <row r="42" spans="1:19" ht="12.75" customHeight="1">
      <c r="B42" s="76" t="s">
        <v>196</v>
      </c>
      <c r="C42" s="79"/>
      <c r="D42" s="79"/>
      <c r="E42" s="79"/>
      <c r="F42" s="79"/>
      <c r="G42" s="79"/>
      <c r="H42" s="79"/>
      <c r="I42" s="79"/>
      <c r="J42" s="79"/>
      <c r="K42" s="79"/>
      <c r="L42" s="79"/>
      <c r="M42" s="79"/>
      <c r="N42" s="79"/>
      <c r="O42" s="79"/>
      <c r="P42" s="79"/>
      <c r="Q42" s="79"/>
      <c r="R42" s="74"/>
      <c r="S42" s="74"/>
    </row>
    <row r="43" spans="1:19" ht="12.75" customHeight="1">
      <c r="B43" s="74" t="s">
        <v>197</v>
      </c>
      <c r="C43" s="79"/>
      <c r="D43" s="79"/>
      <c r="E43" s="85">
        <v>136.65629791500004</v>
      </c>
      <c r="F43" s="85">
        <v>197.71981108600016</v>
      </c>
      <c r="G43" s="85">
        <v>94.760524205999985</v>
      </c>
      <c r="H43" s="85">
        <v>76.550272159000031</v>
      </c>
      <c r="I43" s="85">
        <v>123.13562156599994</v>
      </c>
      <c r="J43" s="85">
        <v>74.869401730000021</v>
      </c>
      <c r="K43" s="85">
        <v>26.280212330000001</v>
      </c>
      <c r="L43" s="85">
        <v>64.487618723000097</v>
      </c>
      <c r="M43" s="85" t="s">
        <v>175</v>
      </c>
      <c r="N43" s="83">
        <v>794.45975971500025</v>
      </c>
      <c r="O43" s="86"/>
      <c r="P43" s="79"/>
      <c r="R43" s="74"/>
      <c r="S43" s="74"/>
    </row>
    <row r="44" spans="1:19">
      <c r="B44" s="74" t="s">
        <v>198</v>
      </c>
      <c r="C44" s="79"/>
      <c r="D44" s="79"/>
      <c r="E44" s="85">
        <v>16.280001939999998</v>
      </c>
      <c r="F44" s="85">
        <v>9.5855962659999996</v>
      </c>
      <c r="G44" s="85">
        <v>28.085269204999971</v>
      </c>
      <c r="H44" s="85">
        <v>13.141654999</v>
      </c>
      <c r="I44" s="85">
        <v>25.956417149999979</v>
      </c>
      <c r="J44" s="85">
        <v>17.063699172</v>
      </c>
      <c r="K44" s="85">
        <v>2.7785479999999989</v>
      </c>
      <c r="L44" s="85">
        <v>7.1930633599999991</v>
      </c>
      <c r="M44" s="85" t="s">
        <v>175</v>
      </c>
      <c r="N44" s="83">
        <v>120.08425009199995</v>
      </c>
      <c r="O44" s="86"/>
      <c r="P44" s="79"/>
      <c r="R44" s="74"/>
      <c r="S44" s="74"/>
    </row>
    <row r="45" spans="1:19">
      <c r="B45" s="74" t="s">
        <v>199</v>
      </c>
      <c r="C45" s="79"/>
      <c r="D45" s="79"/>
      <c r="E45" s="85">
        <v>47.977056320000052</v>
      </c>
      <c r="F45" s="85">
        <v>107.8800634040002</v>
      </c>
      <c r="G45" s="85">
        <v>19.326226004999981</v>
      </c>
      <c r="H45" s="85">
        <v>35.171791372000008</v>
      </c>
      <c r="I45" s="85">
        <v>27.133603263999952</v>
      </c>
      <c r="J45" s="85">
        <v>26.489186422</v>
      </c>
      <c r="K45" s="85">
        <v>15.863722490000001</v>
      </c>
      <c r="L45" s="85">
        <v>39.254917015000103</v>
      </c>
      <c r="M45" s="85" t="s">
        <v>175</v>
      </c>
      <c r="N45" s="83">
        <v>319.09656629200026</v>
      </c>
      <c r="O45" s="86"/>
      <c r="P45" s="79"/>
      <c r="R45" s="74"/>
      <c r="S45" s="74"/>
    </row>
    <row r="46" spans="1:19">
      <c r="B46" s="74" t="s">
        <v>200</v>
      </c>
      <c r="E46" s="85">
        <v>64.257058260000051</v>
      </c>
      <c r="F46" s="85">
        <v>117.46565967000019</v>
      </c>
      <c r="G46" s="85">
        <v>47.411495209999956</v>
      </c>
      <c r="H46" s="85">
        <v>48.313446371000012</v>
      </c>
      <c r="I46" s="85">
        <v>53.09002041399993</v>
      </c>
      <c r="J46" s="85">
        <v>43.552885594000003</v>
      </c>
      <c r="K46" s="85">
        <v>18.642270490000001</v>
      </c>
      <c r="L46" s="85">
        <v>46.4479803750001</v>
      </c>
      <c r="M46" s="85" t="s">
        <v>175</v>
      </c>
      <c r="N46" s="83">
        <v>439.18081638400025</v>
      </c>
      <c r="O46" s="86"/>
    </row>
    <row r="47" spans="1:19" ht="21" customHeight="1">
      <c r="B47" s="76" t="s">
        <v>201</v>
      </c>
      <c r="E47" s="85"/>
      <c r="F47" s="85"/>
      <c r="G47" s="85"/>
      <c r="H47" s="85"/>
      <c r="I47" s="85"/>
      <c r="J47" s="85"/>
      <c r="K47" s="85"/>
      <c r="L47" s="85"/>
      <c r="M47" s="85"/>
      <c r="N47" s="85"/>
      <c r="O47" s="86"/>
    </row>
    <row r="48" spans="1:19">
      <c r="B48" s="74" t="s">
        <v>197</v>
      </c>
      <c r="E48" s="85">
        <v>47.091743949999994</v>
      </c>
      <c r="F48" s="85">
        <v>132.26913840400005</v>
      </c>
      <c r="G48" s="85">
        <v>49.403034767999998</v>
      </c>
      <c r="H48" s="85">
        <v>52.857456496000026</v>
      </c>
      <c r="I48" s="85">
        <v>27.199299853999999</v>
      </c>
      <c r="J48" s="85">
        <v>47.952948960000001</v>
      </c>
      <c r="K48" s="85">
        <v>19.351513709999988</v>
      </c>
      <c r="L48" s="85">
        <v>34.44585155800003</v>
      </c>
      <c r="M48" s="85" t="s">
        <v>175</v>
      </c>
      <c r="N48" s="83">
        <v>410.5709877000001</v>
      </c>
      <c r="O48" s="86"/>
    </row>
    <row r="49" spans="1:15">
      <c r="B49" s="74" t="s">
        <v>198</v>
      </c>
      <c r="E49" s="85">
        <v>7.4017675100000009</v>
      </c>
      <c r="F49" s="85">
        <v>6.5866520100000017</v>
      </c>
      <c r="G49" s="85">
        <v>18.236432749999992</v>
      </c>
      <c r="H49" s="85">
        <v>8.9921676829999946</v>
      </c>
      <c r="I49" s="85">
        <v>6.7442650799999981</v>
      </c>
      <c r="J49" s="85">
        <v>12.442306240000001</v>
      </c>
      <c r="K49" s="85">
        <v>1.7274442999999999</v>
      </c>
      <c r="L49" s="85">
        <v>2.8526010799999999</v>
      </c>
      <c r="M49" s="85" t="s">
        <v>175</v>
      </c>
      <c r="N49" s="83">
        <v>64.983636652999991</v>
      </c>
      <c r="O49" s="86"/>
    </row>
    <row r="50" spans="1:15">
      <c r="B50" s="74" t="s">
        <v>199</v>
      </c>
      <c r="E50" s="85">
        <v>26.64999989499999</v>
      </c>
      <c r="F50" s="85">
        <v>91.564443538000035</v>
      </c>
      <c r="G50" s="85">
        <v>14.679584930000001</v>
      </c>
      <c r="H50" s="85">
        <v>25.58710126900003</v>
      </c>
      <c r="I50" s="85">
        <v>16.101492864000001</v>
      </c>
      <c r="J50" s="85">
        <v>21.45853675199999</v>
      </c>
      <c r="K50" s="85">
        <v>14.318612279999989</v>
      </c>
      <c r="L50" s="85">
        <v>29.810406940000028</v>
      </c>
      <c r="M50" s="85" t="s">
        <v>175</v>
      </c>
      <c r="N50" s="83">
        <v>240.17017846800005</v>
      </c>
      <c r="O50" s="86"/>
    </row>
    <row r="51" spans="1:15">
      <c r="B51" s="74" t="s">
        <v>200</v>
      </c>
      <c r="E51" s="85">
        <v>34.051767404999993</v>
      </c>
      <c r="F51" s="85">
        <v>98.151095548000029</v>
      </c>
      <c r="G51" s="85">
        <v>32.916017679999996</v>
      </c>
      <c r="H51" s="85">
        <v>34.579268952000021</v>
      </c>
      <c r="I51" s="85">
        <v>22.845757943999999</v>
      </c>
      <c r="J51" s="85">
        <v>33.900842991999994</v>
      </c>
      <c r="K51" s="85">
        <v>16.046056579999988</v>
      </c>
      <c r="L51" s="85">
        <v>32.663008020000028</v>
      </c>
      <c r="M51" s="85" t="s">
        <v>175</v>
      </c>
      <c r="N51" s="83">
        <v>305.15381512099998</v>
      </c>
      <c r="O51" s="86"/>
    </row>
    <row r="56" spans="1:15">
      <c r="A56" s="4" t="s">
        <v>36</v>
      </c>
    </row>
    <row r="57" spans="1:15">
      <c r="A57" s="4" t="s">
        <v>31</v>
      </c>
    </row>
    <row r="58" spans="1:15">
      <c r="A58" s="4" t="s">
        <v>230</v>
      </c>
    </row>
    <row r="59" spans="1:15">
      <c r="A59" s="4"/>
    </row>
    <row r="60" spans="1:15">
      <c r="A60" s="5"/>
    </row>
  </sheetData>
  <hyperlinks>
    <hyperlink ref="G1" location="Contenu!A1" display="retour" xr:uid="{00000000-0004-0000-1300-000000000000}"/>
  </hyperlinks>
  <pageMargins left="0.70866141732283472" right="0.70866141732283472" top="0.74803149606299213" bottom="0.74803149606299213" header="0.31496062992125978" footer="0.31496062992125978"/>
  <pageSetup paperSize="9" scale="58"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tabColor theme="6" tint="0.39997558519241921"/>
    <pageSetUpPr fitToPage="1"/>
  </sheetPr>
  <dimension ref="A1:S59"/>
  <sheetViews>
    <sheetView zoomScale="87" zoomScaleNormal="87" workbookViewId="0">
      <pane ySplit="4" topLeftCell="A5" activePane="bottomLeft" state="frozen"/>
      <selection activeCell="A56" sqref="A56"/>
      <selection pane="bottomLeft" activeCell="Q8" sqref="Q8"/>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252</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30314.143464223383</v>
      </c>
      <c r="F6" s="83">
        <v>37080.638561452513</v>
      </c>
      <c r="G6" s="83">
        <v>28786.146151716501</v>
      </c>
      <c r="H6" s="83">
        <v>25562.24520864015</v>
      </c>
      <c r="I6" s="83">
        <v>15240.588235294117</v>
      </c>
      <c r="J6" s="83">
        <v>35182.860943683409</v>
      </c>
      <c r="K6" s="83">
        <v>27530.060897435898</v>
      </c>
      <c r="L6" s="83">
        <v>26542.794906367046</v>
      </c>
      <c r="M6" s="83" t="s">
        <v>175</v>
      </c>
      <c r="N6" s="83">
        <v>28685.3697063492</v>
      </c>
      <c r="O6" s="77"/>
      <c r="P6" s="77"/>
      <c r="Q6" s="77"/>
      <c r="R6" s="77"/>
      <c r="S6" s="77"/>
    </row>
    <row r="7" spans="1:19" ht="12.75" customHeight="1">
      <c r="A7" s="75"/>
      <c r="B7" s="74" t="s">
        <v>176</v>
      </c>
      <c r="C7" s="77"/>
      <c r="D7" s="77"/>
      <c r="E7" s="83">
        <v>53650.07377835951</v>
      </c>
      <c r="F7" s="83">
        <v>64918.101085893853</v>
      </c>
      <c r="G7" s="83">
        <v>46143.84493909192</v>
      </c>
      <c r="H7" s="83">
        <v>43398.468335787926</v>
      </c>
      <c r="I7" s="83">
        <v>35116.204081632655</v>
      </c>
      <c r="J7" s="83">
        <v>74381.483904109598</v>
      </c>
      <c r="K7" s="83">
        <v>33605.991987179485</v>
      </c>
      <c r="L7" s="83">
        <v>56007.057419891811</v>
      </c>
      <c r="M7" s="83" t="s">
        <v>175</v>
      </c>
      <c r="N7" s="83">
        <v>52737.579642857134</v>
      </c>
      <c r="O7" s="77"/>
      <c r="P7" s="77"/>
      <c r="Q7" s="77"/>
      <c r="R7" s="77"/>
      <c r="S7" s="77"/>
    </row>
    <row r="8" spans="1:19" ht="21" customHeight="1">
      <c r="A8" s="75"/>
      <c r="B8" s="74" t="s">
        <v>177</v>
      </c>
      <c r="C8" s="77"/>
      <c r="D8" s="77"/>
      <c r="E8" s="83">
        <v>40426.697141194723</v>
      </c>
      <c r="F8" s="83">
        <v>45425.471513362078</v>
      </c>
      <c r="G8" s="83">
        <v>37643.439340493132</v>
      </c>
      <c r="H8" s="83">
        <v>32090.191527393086</v>
      </c>
      <c r="I8" s="83">
        <v>23514.191561774089</v>
      </c>
      <c r="J8" s="83">
        <v>42595.204525770729</v>
      </c>
      <c r="K8" s="83">
        <v>33793.170059998032</v>
      </c>
      <c r="L8" s="83">
        <v>34935.931772299315</v>
      </c>
      <c r="M8" s="83" t="s">
        <v>175</v>
      </c>
      <c r="N8" s="83">
        <v>37156.659531304023</v>
      </c>
      <c r="O8" s="77"/>
      <c r="P8" s="77"/>
      <c r="Q8" s="77"/>
      <c r="R8" s="77"/>
      <c r="S8" s="77"/>
    </row>
    <row r="9" spans="1:19" ht="12.75" customHeight="1">
      <c r="A9" s="75"/>
      <c r="B9" s="74" t="s">
        <v>178</v>
      </c>
      <c r="C9" s="77"/>
      <c r="D9" s="77"/>
      <c r="E9" s="83">
        <v>71547.305527540739</v>
      </c>
      <c r="F9" s="83">
        <v>79527.631291776648</v>
      </c>
      <c r="G9" s="83">
        <v>60341.979045995031</v>
      </c>
      <c r="H9" s="83">
        <v>54481.331726690885</v>
      </c>
      <c r="I9" s="83">
        <v>54179.611505128247</v>
      </c>
      <c r="J9" s="83">
        <v>90052.213914533713</v>
      </c>
      <c r="K9" s="83">
        <v>41251.379954755583</v>
      </c>
      <c r="L9" s="83">
        <v>73717.132792192497</v>
      </c>
      <c r="M9" s="83" t="s">
        <v>175</v>
      </c>
      <c r="N9" s="83">
        <v>68311.906430159986</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39163.181958813264</v>
      </c>
      <c r="F11" s="83">
        <v>47244.743048184362</v>
      </c>
      <c r="G11" s="83">
        <v>32891.744091915833</v>
      </c>
      <c r="H11" s="83">
        <v>28472.237330338728</v>
      </c>
      <c r="I11" s="83">
        <v>18166.723889555822</v>
      </c>
      <c r="J11" s="83">
        <v>42040.325098934554</v>
      </c>
      <c r="K11" s="83">
        <v>30276.339743589742</v>
      </c>
      <c r="L11" s="83">
        <v>29287.369950062424</v>
      </c>
      <c r="M11" s="83" t="s">
        <v>175</v>
      </c>
      <c r="N11" s="83">
        <v>34081.322009862917</v>
      </c>
      <c r="O11" s="77"/>
      <c r="P11" s="77"/>
      <c r="Q11" s="77"/>
      <c r="R11" s="77"/>
      <c r="S11" s="77"/>
    </row>
    <row r="12" spans="1:19" ht="12.75" customHeight="1">
      <c r="A12" s="75"/>
      <c r="B12" s="74" t="s">
        <v>176</v>
      </c>
      <c r="C12" s="77"/>
      <c r="D12" s="77"/>
      <c r="E12" s="83">
        <v>65023.855808726003</v>
      </c>
      <c r="F12" s="83">
        <v>79193.179685754192</v>
      </c>
      <c r="G12" s="83">
        <v>52708.975841638981</v>
      </c>
      <c r="H12" s="83">
        <v>48677.848285125176</v>
      </c>
      <c r="I12" s="83">
        <v>39549.251500600243</v>
      </c>
      <c r="J12" s="83">
        <v>87132.624474885844</v>
      </c>
      <c r="K12" s="83">
        <v>37129.947115384617</v>
      </c>
      <c r="L12" s="83">
        <v>62585.460715771958</v>
      </c>
      <c r="M12" s="83" t="s">
        <v>175</v>
      </c>
      <c r="N12" s="83">
        <v>61300.076721760466</v>
      </c>
      <c r="O12" s="77"/>
      <c r="P12" s="77"/>
      <c r="Q12" s="77"/>
      <c r="R12" s="77"/>
      <c r="S12" s="77"/>
    </row>
    <row r="13" spans="1:19" ht="21" customHeight="1">
      <c r="A13" s="75"/>
      <c r="B13" s="74" t="s">
        <v>177</v>
      </c>
      <c r="C13" s="77"/>
      <c r="D13" s="77"/>
      <c r="E13" s="83">
        <v>52227.703481148186</v>
      </c>
      <c r="F13" s="83">
        <v>57876.962553779238</v>
      </c>
      <c r="G13" s="83">
        <v>43012.30067412919</v>
      </c>
      <c r="H13" s="83">
        <v>35743.321515245203</v>
      </c>
      <c r="I13" s="83">
        <v>28028.827955578545</v>
      </c>
      <c r="J13" s="83">
        <v>50897.402823078482</v>
      </c>
      <c r="K13" s="83">
        <v>37164.229369528868</v>
      </c>
      <c r="L13" s="83">
        <v>38548.37299443665</v>
      </c>
      <c r="M13" s="83" t="s">
        <v>175</v>
      </c>
      <c r="N13" s="83">
        <v>44146.130632470878</v>
      </c>
      <c r="O13" s="77"/>
      <c r="P13" s="77"/>
      <c r="Q13" s="77"/>
      <c r="R13" s="77"/>
      <c r="S13" s="77"/>
    </row>
    <row r="14" spans="1:19">
      <c r="A14" s="75"/>
      <c r="B14" s="74" t="s">
        <v>178</v>
      </c>
      <c r="C14" s="77"/>
      <c r="D14" s="77"/>
      <c r="E14" s="83">
        <v>86715.289476493403</v>
      </c>
      <c r="F14" s="83">
        <v>97015.25290364027</v>
      </c>
      <c r="G14" s="83">
        <v>68927.154205945742</v>
      </c>
      <c r="H14" s="83">
        <v>61108.930841609312</v>
      </c>
      <c r="I14" s="83">
        <v>61019.211434127996</v>
      </c>
      <c r="J14" s="83">
        <v>105489.77146332026</v>
      </c>
      <c r="K14" s="83">
        <v>45577.037474181176</v>
      </c>
      <c r="L14" s="83">
        <v>82375.702830738373</v>
      </c>
      <c r="M14" s="83" t="s">
        <v>175</v>
      </c>
      <c r="N14" s="83">
        <v>79403.058189942822</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82">
        <v>3.8609161783088899</v>
      </c>
      <c r="F16" s="82">
        <v>3.3785369328379766</v>
      </c>
      <c r="G16" s="82">
        <v>5.4725289476314494</v>
      </c>
      <c r="H16" s="82">
        <v>5.6702813182722744</v>
      </c>
      <c r="I16" s="82">
        <v>4.5176234148746008</v>
      </c>
      <c r="J16" s="82">
        <v>3.2922152292339484</v>
      </c>
      <c r="K16" s="82">
        <v>6.8878795256423651</v>
      </c>
      <c r="L16" s="82">
        <v>4.4525060721076697</v>
      </c>
      <c r="M16" s="82" t="s">
        <v>175</v>
      </c>
      <c r="N16" s="82">
        <v>4.2884065883596145</v>
      </c>
      <c r="O16" s="78"/>
      <c r="P16" s="78"/>
      <c r="Q16" s="78"/>
      <c r="R16" s="74"/>
      <c r="S16" s="74"/>
    </row>
    <row r="17" spans="1:19">
      <c r="A17" s="80"/>
      <c r="B17" s="79" t="s">
        <v>182</v>
      </c>
      <c r="C17" s="79"/>
      <c r="D17" s="79"/>
      <c r="E17" s="82">
        <v>58.341559879335243</v>
      </c>
      <c r="F17" s="82">
        <v>48.472684478444236</v>
      </c>
      <c r="G17" s="82">
        <v>17.24338954110226</v>
      </c>
      <c r="H17" s="82">
        <v>31.191569676244459</v>
      </c>
      <c r="I17" s="82">
        <v>31.676785968370595</v>
      </c>
      <c r="J17" s="82">
        <v>16.891049909029668</v>
      </c>
      <c r="K17" s="82">
        <v>69.182986059513553</v>
      </c>
      <c r="L17" s="82">
        <v>29.255589344991531</v>
      </c>
      <c r="M17" s="82" t="s">
        <v>175</v>
      </c>
      <c r="N17" s="82">
        <v>29.469687879514886</v>
      </c>
      <c r="O17" s="79"/>
      <c r="P17" s="79"/>
      <c r="Q17" s="79"/>
      <c r="R17" s="79"/>
      <c r="S17" s="79"/>
    </row>
    <row r="18" spans="1:19">
      <c r="A18" s="80"/>
      <c r="B18" s="79" t="s">
        <v>183</v>
      </c>
      <c r="C18" s="79"/>
      <c r="D18" s="79"/>
      <c r="E18" s="82">
        <v>8.7329547129853307</v>
      </c>
      <c r="F18" s="82">
        <v>9.1120085486559805</v>
      </c>
      <c r="G18" s="82">
        <v>21.85702127497229</v>
      </c>
      <c r="H18" s="82">
        <v>17.007189167360213</v>
      </c>
      <c r="I18" s="82">
        <v>28.049093918012279</v>
      </c>
      <c r="J18" s="82">
        <v>21.577546765210695</v>
      </c>
      <c r="K18" s="82">
        <v>10.027478704850772</v>
      </c>
      <c r="L18" s="82">
        <v>14.345773929213278</v>
      </c>
      <c r="M18" s="82" t="s">
        <v>175</v>
      </c>
      <c r="N18" s="82">
        <v>13.888253861938981</v>
      </c>
      <c r="O18" s="79"/>
      <c r="P18" s="79"/>
      <c r="Q18" s="79"/>
      <c r="R18" s="79"/>
      <c r="S18" s="79"/>
    </row>
    <row r="19" spans="1:19">
      <c r="A19" s="80"/>
      <c r="B19" s="79" t="s">
        <v>184</v>
      </c>
      <c r="C19" s="79"/>
      <c r="D19" s="79"/>
      <c r="E19" s="82">
        <v>7.5959431597510063</v>
      </c>
      <c r="F19" s="82">
        <v>7.6701548992546522</v>
      </c>
      <c r="G19" s="82">
        <v>9.6390069614706988</v>
      </c>
      <c r="H19" s="82">
        <v>11.00611174723587</v>
      </c>
      <c r="I19" s="82">
        <v>14.876384346916486</v>
      </c>
      <c r="J19" s="82">
        <v>9.4744142192650607</v>
      </c>
      <c r="K19" s="82">
        <v>8.7580715693750086</v>
      </c>
      <c r="L19" s="82">
        <v>9.6257098263128462</v>
      </c>
      <c r="M19" s="82" t="s">
        <v>175</v>
      </c>
      <c r="N19" s="82">
        <v>9.4396202878675926</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8.0967736406882107</v>
      </c>
      <c r="F21" s="82">
        <v>7.6319788025386961</v>
      </c>
      <c r="G21" s="82">
        <v>10.76467253533913</v>
      </c>
      <c r="H21" s="82">
        <v>13.552053151772437</v>
      </c>
      <c r="I21" s="82">
        <v>20.47109397754938</v>
      </c>
      <c r="J21" s="82">
        <v>9.777838030968736</v>
      </c>
      <c r="K21" s="82">
        <v>8.8479157376027278</v>
      </c>
      <c r="L21" s="82">
        <v>14.193693644503661</v>
      </c>
      <c r="M21" s="82" t="s">
        <v>175</v>
      </c>
      <c r="N21" s="82">
        <v>10.740227142230131</v>
      </c>
      <c r="O21" s="79"/>
      <c r="P21" s="79"/>
      <c r="Q21" s="79"/>
      <c r="R21" s="79"/>
      <c r="S21" s="79"/>
    </row>
    <row r="22" spans="1:19">
      <c r="A22" s="80"/>
      <c r="B22" s="79" t="s">
        <v>182</v>
      </c>
      <c r="C22" s="79"/>
      <c r="D22" s="79"/>
      <c r="E22" s="82">
        <v>91.632539402705575</v>
      </c>
      <c r="F22" s="82">
        <v>80.233588717413951</v>
      </c>
      <c r="G22" s="82">
        <v>25.694718131567019</v>
      </c>
      <c r="H22" s="82">
        <v>53.674648027927766</v>
      </c>
      <c r="I22" s="82">
        <v>62.076734388300153</v>
      </c>
      <c r="J22" s="82">
        <v>29.559623988229294</v>
      </c>
      <c r="K22" s="82">
        <v>98.953459961327312</v>
      </c>
      <c r="L22" s="82">
        <v>53.00442671487815</v>
      </c>
      <c r="M22" s="82" t="s">
        <v>175</v>
      </c>
      <c r="N22" s="82">
        <v>49.611261302543731</v>
      </c>
      <c r="O22" s="79"/>
      <c r="P22" s="79"/>
      <c r="Q22" s="79"/>
      <c r="R22" s="79"/>
      <c r="S22" s="79"/>
    </row>
    <row r="23" spans="1:19">
      <c r="A23" s="80"/>
      <c r="B23" s="79" t="s">
        <v>183</v>
      </c>
      <c r="C23" s="79"/>
      <c r="D23" s="79"/>
      <c r="E23" s="82">
        <v>12.011689471184486</v>
      </c>
      <c r="F23" s="82">
        <v>12.221143393553874</v>
      </c>
      <c r="G23" s="82">
        <v>24.81020122906757</v>
      </c>
      <c r="H23" s="82">
        <v>22.954738211596691</v>
      </c>
      <c r="I23" s="82">
        <v>47.267459772360098</v>
      </c>
      <c r="J23" s="82">
        <v>30.654105632995691</v>
      </c>
      <c r="K23" s="82">
        <v>11.977187844952075</v>
      </c>
      <c r="L23" s="82">
        <v>26.884061268445787</v>
      </c>
      <c r="M23" s="82" t="s">
        <v>175</v>
      </c>
      <c r="N23" s="82">
        <v>19.496907119554486</v>
      </c>
      <c r="O23" s="79"/>
      <c r="P23" s="79"/>
      <c r="Q23" s="79"/>
      <c r="R23" s="79"/>
      <c r="S23" s="79"/>
    </row>
    <row r="24" spans="1:19">
      <c r="A24" s="80"/>
      <c r="B24" s="79" t="s">
        <v>184</v>
      </c>
      <c r="C24" s="79"/>
      <c r="D24" s="79"/>
      <c r="E24" s="82">
        <v>10.619613081405767</v>
      </c>
      <c r="F24" s="82">
        <v>10.60568962027873</v>
      </c>
      <c r="G24" s="82">
        <v>12.622357097855957</v>
      </c>
      <c r="H24" s="82">
        <v>16.078524891605898</v>
      </c>
      <c r="I24" s="82">
        <v>26.834616762433715</v>
      </c>
      <c r="J24" s="82">
        <v>15.04845891305512</v>
      </c>
      <c r="K24" s="82">
        <v>10.684010246965061</v>
      </c>
      <c r="L24" s="82">
        <v>17.837041246782395</v>
      </c>
      <c r="M24" s="82" t="s">
        <v>175</v>
      </c>
      <c r="N24" s="82">
        <v>13.996408467835288</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66549692.75</v>
      </c>
      <c r="F26" s="83">
        <v>192383096.13999999</v>
      </c>
      <c r="G26" s="83">
        <v>87637312.189999998</v>
      </c>
      <c r="H26" s="83">
        <v>96761983.359999999</v>
      </c>
      <c r="I26" s="83">
        <v>62485823</v>
      </c>
      <c r="J26" s="83">
        <v>103263050.87</v>
      </c>
      <c r="K26" s="83">
        <v>22563130</v>
      </c>
      <c r="L26" s="83">
        <v>141335016.01000002</v>
      </c>
      <c r="M26" s="83" t="s">
        <v>175</v>
      </c>
      <c r="N26" s="83">
        <v>772979104.31999993</v>
      </c>
      <c r="O26" s="77"/>
      <c r="P26" s="77"/>
      <c r="Q26" s="77"/>
      <c r="R26" s="77"/>
      <c r="S26" s="77"/>
    </row>
    <row r="27" spans="1:19">
      <c r="A27" s="75"/>
      <c r="B27" s="77" t="s">
        <v>188</v>
      </c>
      <c r="C27" s="77"/>
      <c r="D27" s="77"/>
      <c r="E27" s="83">
        <v>34740008.409999996</v>
      </c>
      <c r="F27" s="83">
        <v>106198948.84</v>
      </c>
      <c r="G27" s="83">
        <v>51987779.950000003</v>
      </c>
      <c r="H27" s="83">
        <v>52070293.489999987</v>
      </c>
      <c r="I27" s="83">
        <v>25390820</v>
      </c>
      <c r="J27" s="83">
        <v>46230279.280000001</v>
      </c>
      <c r="K27" s="83">
        <v>17178758</v>
      </c>
      <c r="L27" s="83">
        <v>63782336.160000011</v>
      </c>
      <c r="M27" s="83" t="s">
        <v>175</v>
      </c>
      <c r="N27" s="83">
        <v>397579224.12999994</v>
      </c>
      <c r="O27" s="77"/>
      <c r="P27" s="77"/>
      <c r="Q27" s="77"/>
      <c r="R27" s="77"/>
      <c r="S27" s="77"/>
    </row>
    <row r="28" spans="1:19">
      <c r="A28" s="75"/>
      <c r="B28" s="77" t="s">
        <v>94</v>
      </c>
      <c r="C28" s="77"/>
      <c r="D28" s="77"/>
      <c r="E28" s="83">
        <v>26742976.140000001</v>
      </c>
      <c r="F28" s="83">
        <v>79726492.670000002</v>
      </c>
      <c r="G28" s="83">
        <v>31348004.010000002</v>
      </c>
      <c r="H28" s="83">
        <v>36332386.510000013</v>
      </c>
      <c r="I28" s="83">
        <v>33112776</v>
      </c>
      <c r="J28" s="83">
        <v>51506990.570000008</v>
      </c>
      <c r="K28" s="83">
        <v>3791381</v>
      </c>
      <c r="L28" s="83">
        <v>70802622.820000008</v>
      </c>
      <c r="M28" s="83" t="s">
        <v>175</v>
      </c>
      <c r="N28" s="83">
        <v>333363629.72000003</v>
      </c>
      <c r="O28" s="77"/>
      <c r="P28" s="77"/>
      <c r="Q28" s="77"/>
      <c r="R28" s="77"/>
      <c r="S28" s="77"/>
    </row>
    <row r="29" spans="1:19">
      <c r="A29" s="75"/>
      <c r="B29" s="77" t="s">
        <v>95</v>
      </c>
      <c r="C29" s="77"/>
      <c r="D29" s="77"/>
      <c r="E29" s="83">
        <v>4477253.8400000008</v>
      </c>
      <c r="F29" s="83">
        <v>1930634.25</v>
      </c>
      <c r="G29" s="83">
        <v>3298161.27</v>
      </c>
      <c r="H29" s="83">
        <v>4808681.83</v>
      </c>
      <c r="I29" s="83">
        <v>3713128</v>
      </c>
      <c r="J29" s="83">
        <v>1900821.95</v>
      </c>
      <c r="K29" s="83">
        <v>929228</v>
      </c>
      <c r="L29" s="83">
        <v>5580777.0899999999</v>
      </c>
      <c r="M29" s="83" t="s">
        <v>175</v>
      </c>
      <c r="N29" s="83">
        <v>26638686.23</v>
      </c>
      <c r="O29" s="77"/>
      <c r="P29" s="77"/>
      <c r="Q29" s="77"/>
      <c r="R29" s="77"/>
      <c r="S29" s="77"/>
    </row>
    <row r="30" spans="1:19">
      <c r="A30" s="75"/>
      <c r="B30" s="77" t="s">
        <v>189</v>
      </c>
      <c r="C30" s="77"/>
      <c r="D30" s="77"/>
      <c r="E30" s="83">
        <v>589454.36</v>
      </c>
      <c r="F30" s="83">
        <v>4527020.379999999</v>
      </c>
      <c r="G30" s="83">
        <v>1003366.96</v>
      </c>
      <c r="H30" s="83">
        <v>3550621.53</v>
      </c>
      <c r="I30" s="83">
        <v>269099</v>
      </c>
      <c r="J30" s="83">
        <v>3624959.07</v>
      </c>
      <c r="K30" s="83">
        <v>663763</v>
      </c>
      <c r="L30" s="83">
        <v>1169279.94</v>
      </c>
      <c r="M30" s="83" t="s">
        <v>175</v>
      </c>
      <c r="N30" s="83">
        <v>15397564.239999998</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80921889.851470008</v>
      </c>
      <c r="F32" s="83">
        <v>233866592.94000003</v>
      </c>
      <c r="G32" s="83">
        <v>100105878.25000001</v>
      </c>
      <c r="H32" s="83">
        <v>108394079.36569998</v>
      </c>
      <c r="I32" s="83">
        <v>70190618</v>
      </c>
      <c r="J32" s="83">
        <v>122044776.86</v>
      </c>
      <c r="K32" s="83">
        <v>24987249</v>
      </c>
      <c r="L32" s="83">
        <v>157927174.55000001</v>
      </c>
      <c r="M32" s="83" t="s">
        <v>175</v>
      </c>
      <c r="N32" s="83">
        <v>898438258.81717014</v>
      </c>
      <c r="O32" s="77"/>
      <c r="P32" s="77"/>
      <c r="Q32" s="77"/>
      <c r="R32" s="77"/>
      <c r="S32" s="77"/>
    </row>
    <row r="33" spans="1:19">
      <c r="A33" s="75"/>
      <c r="B33" s="77" t="s">
        <v>188</v>
      </c>
      <c r="C33" s="77"/>
      <c r="D33" s="77"/>
      <c r="E33" s="83">
        <v>44881006.524800003</v>
      </c>
      <c r="F33" s="83">
        <v>135308944.09</v>
      </c>
      <c r="G33" s="83">
        <v>59402489.829999998</v>
      </c>
      <c r="H33" s="83">
        <v>57997947.441899993</v>
      </c>
      <c r="I33" s="83">
        <v>30265762</v>
      </c>
      <c r="J33" s="83">
        <v>55240987.18</v>
      </c>
      <c r="K33" s="83">
        <v>18892436</v>
      </c>
      <c r="L33" s="83">
        <v>70377549.99000001</v>
      </c>
      <c r="M33" s="83" t="s">
        <v>175</v>
      </c>
      <c r="N33" s="83">
        <v>472367123.05670005</v>
      </c>
      <c r="O33" s="77"/>
      <c r="P33" s="77"/>
      <c r="Q33" s="77"/>
      <c r="R33" s="77"/>
      <c r="S33" s="77"/>
    </row>
    <row r="34" spans="1:19">
      <c r="A34" s="75"/>
      <c r="B34" s="77" t="s">
        <v>94</v>
      </c>
      <c r="C34" s="77"/>
      <c r="D34" s="77"/>
      <c r="E34" s="83">
        <v>29636332.232000001</v>
      </c>
      <c r="F34" s="83">
        <v>91500322.530000016</v>
      </c>
      <c r="G34" s="83">
        <v>35789920.539999999</v>
      </c>
      <c r="H34" s="83">
        <v>41158829.514899999</v>
      </c>
      <c r="I34" s="83">
        <v>35623291</v>
      </c>
      <c r="J34" s="83">
        <v>59251281.380000003</v>
      </c>
      <c r="K34" s="83">
        <v>4276651</v>
      </c>
      <c r="L34" s="83">
        <v>80015312.109999999</v>
      </c>
      <c r="M34" s="83" t="s">
        <v>175</v>
      </c>
      <c r="N34" s="83">
        <v>377251940.30690002</v>
      </c>
      <c r="O34" s="77"/>
      <c r="P34" s="77"/>
      <c r="Q34" s="77"/>
      <c r="R34" s="77"/>
      <c r="S34" s="77"/>
    </row>
    <row r="35" spans="1:19">
      <c r="A35" s="75"/>
      <c r="B35" s="77" t="s">
        <v>95</v>
      </c>
      <c r="C35" s="77"/>
      <c r="D35" s="77"/>
      <c r="E35" s="83">
        <v>5788096.5839999998</v>
      </c>
      <c r="F35" s="83">
        <v>2208785.9900000012</v>
      </c>
      <c r="G35" s="83">
        <v>3775143.34</v>
      </c>
      <c r="H35" s="83">
        <v>5265545.6153000006</v>
      </c>
      <c r="I35" s="83">
        <v>4019763</v>
      </c>
      <c r="J35" s="83">
        <v>2099124.56</v>
      </c>
      <c r="K35" s="83">
        <v>1012460</v>
      </c>
      <c r="L35" s="83">
        <v>6208874.4400000004</v>
      </c>
      <c r="M35" s="83" t="s">
        <v>175</v>
      </c>
      <c r="N35" s="83">
        <v>30377793.529300001</v>
      </c>
      <c r="O35" s="77"/>
      <c r="P35" s="77"/>
      <c r="Q35" s="77"/>
      <c r="R35" s="77"/>
      <c r="S35" s="77"/>
    </row>
    <row r="36" spans="1:19">
      <c r="A36" s="75"/>
      <c r="B36" s="77" t="s">
        <v>189</v>
      </c>
      <c r="C36" s="77"/>
      <c r="D36" s="77"/>
      <c r="E36" s="83">
        <v>616454.51066999999</v>
      </c>
      <c r="F36" s="83">
        <v>4848540.3299999991</v>
      </c>
      <c r="G36" s="83">
        <v>1138324.54</v>
      </c>
      <c r="H36" s="83">
        <v>3971756.7936</v>
      </c>
      <c r="I36" s="83">
        <v>281802</v>
      </c>
      <c r="J36" s="83">
        <v>5453383.7399999993</v>
      </c>
      <c r="K36" s="83">
        <v>805702</v>
      </c>
      <c r="L36" s="83">
        <v>1325438.01</v>
      </c>
      <c r="M36" s="83" t="s">
        <v>175</v>
      </c>
      <c r="N36" s="83">
        <v>18441401.92427</v>
      </c>
      <c r="O36" s="77"/>
      <c r="P36" s="77"/>
      <c r="Q36" s="77"/>
      <c r="R36" s="77"/>
      <c r="S36" s="77"/>
    </row>
    <row r="37" spans="1:19" ht="21" customHeight="1">
      <c r="A37" s="75" t="s">
        <v>191</v>
      </c>
      <c r="C37" s="74"/>
      <c r="D37" s="74"/>
      <c r="E37" s="84"/>
      <c r="F37" s="84"/>
      <c r="G37" s="84"/>
      <c r="H37" s="84"/>
      <c r="I37" s="84"/>
      <c r="J37" s="84"/>
      <c r="K37" s="84"/>
      <c r="L37" s="84"/>
      <c r="M37" s="84"/>
      <c r="N37" s="83"/>
      <c r="O37" s="74"/>
      <c r="P37" s="74"/>
      <c r="Q37" s="74"/>
      <c r="R37" s="74"/>
      <c r="S37" s="74"/>
    </row>
    <row r="38" spans="1:19" ht="12.75" customHeight="1">
      <c r="A38" s="75"/>
      <c r="B38" s="74" t="s">
        <v>192</v>
      </c>
      <c r="C38" s="74"/>
      <c r="D38" s="74"/>
      <c r="E38" s="85">
        <v>1158</v>
      </c>
      <c r="F38" s="85">
        <v>2903</v>
      </c>
      <c r="G38" s="85">
        <v>1831</v>
      </c>
      <c r="H38" s="85">
        <v>2092</v>
      </c>
      <c r="I38" s="85">
        <v>1737</v>
      </c>
      <c r="J38" s="85">
        <v>1350</v>
      </c>
      <c r="K38" s="85">
        <v>632</v>
      </c>
      <c r="L38" s="85">
        <v>2419</v>
      </c>
      <c r="M38" s="85" t="s">
        <v>175</v>
      </c>
      <c r="N38" s="85">
        <v>14122</v>
      </c>
      <c r="O38" s="74"/>
      <c r="P38" s="74"/>
      <c r="Q38" s="74"/>
      <c r="R38" s="74"/>
      <c r="S38" s="74"/>
    </row>
    <row r="39" spans="1:19" ht="12.75" customHeight="1">
      <c r="B39" s="74" t="s">
        <v>193</v>
      </c>
      <c r="C39" s="79"/>
      <c r="D39" s="79"/>
      <c r="E39" s="85">
        <v>1146</v>
      </c>
      <c r="F39" s="85">
        <v>2864</v>
      </c>
      <c r="G39" s="85">
        <v>1806</v>
      </c>
      <c r="H39" s="85">
        <v>2037</v>
      </c>
      <c r="I39" s="85">
        <v>1666</v>
      </c>
      <c r="J39" s="85">
        <v>1314</v>
      </c>
      <c r="K39" s="85">
        <v>624</v>
      </c>
      <c r="L39" s="85">
        <v>2403</v>
      </c>
      <c r="M39" s="85" t="s">
        <v>175</v>
      </c>
      <c r="N39" s="85">
        <v>13860</v>
      </c>
      <c r="O39" s="79"/>
      <c r="P39" s="79"/>
      <c r="Q39" s="79"/>
      <c r="R39" s="74"/>
      <c r="S39" s="74"/>
    </row>
    <row r="40" spans="1:19">
      <c r="B40" s="74" t="s">
        <v>194</v>
      </c>
      <c r="E40" s="85">
        <v>859.33333333333326</v>
      </c>
      <c r="F40" s="85">
        <v>2337.8722400000001</v>
      </c>
      <c r="G40" s="85">
        <v>1381.058183333334</v>
      </c>
      <c r="H40" s="85">
        <v>1622.623331666666</v>
      </c>
      <c r="I40" s="85">
        <v>1079.8083333333329</v>
      </c>
      <c r="J40" s="85">
        <v>1085.3399999999999</v>
      </c>
      <c r="K40" s="85">
        <v>508.35</v>
      </c>
      <c r="L40" s="85">
        <v>1825.694433333334</v>
      </c>
      <c r="M40" s="85" t="s">
        <v>175</v>
      </c>
      <c r="N40" s="85">
        <v>10700.079855</v>
      </c>
    </row>
    <row r="41" spans="1:19" ht="21" customHeight="1">
      <c r="A41" s="29" t="s">
        <v>195</v>
      </c>
      <c r="B41" s="74"/>
    </row>
    <row r="42" spans="1:19" ht="12.75" customHeight="1">
      <c r="B42" s="76" t="s">
        <v>196</v>
      </c>
    </row>
    <row r="43" spans="1:19">
      <c r="B43" s="74" t="s">
        <v>197</v>
      </c>
      <c r="E43" s="85">
        <v>296.82074074500019</v>
      </c>
      <c r="F43" s="85">
        <v>847.70421544400142</v>
      </c>
      <c r="G43" s="85">
        <v>330.01195923900048</v>
      </c>
      <c r="H43" s="85">
        <v>359.24143541799981</v>
      </c>
      <c r="I43" s="85">
        <v>368.77797173500005</v>
      </c>
      <c r="J43" s="85">
        <v>399.12335874399957</v>
      </c>
      <c r="K43" s="85">
        <v>90.593919025000019</v>
      </c>
      <c r="L43" s="85">
        <v>539.69606353899906</v>
      </c>
      <c r="M43" s="85" t="s">
        <v>175</v>
      </c>
      <c r="N43" s="85">
        <v>3231.9696638890009</v>
      </c>
      <c r="O43" s="86"/>
    </row>
    <row r="44" spans="1:19">
      <c r="B44" s="74" t="s">
        <v>198</v>
      </c>
      <c r="E44" s="85">
        <v>19.642944109999991</v>
      </c>
      <c r="F44" s="85">
        <v>59.084823355999987</v>
      </c>
      <c r="G44" s="85">
        <v>104.7357885000001</v>
      </c>
      <c r="H44" s="85">
        <v>65.306107423999947</v>
      </c>
      <c r="I44" s="85">
        <v>52.593719629999967</v>
      </c>
      <c r="J44" s="85">
        <v>77.79267760599997</v>
      </c>
      <c r="K44" s="85">
        <v>9.019558645</v>
      </c>
      <c r="L44" s="85">
        <v>82.138150480000036</v>
      </c>
      <c r="M44" s="85" t="s">
        <v>175</v>
      </c>
      <c r="N44" s="85">
        <v>470.313769751</v>
      </c>
      <c r="O44" s="86"/>
    </row>
    <row r="45" spans="1:19">
      <c r="B45" s="74" t="s">
        <v>199</v>
      </c>
      <c r="E45" s="85">
        <v>131.22706319500011</v>
      </c>
      <c r="F45" s="85">
        <v>314.31050406800148</v>
      </c>
      <c r="G45" s="85">
        <v>82.627910605000295</v>
      </c>
      <c r="H45" s="85">
        <v>119.7728783959998</v>
      </c>
      <c r="I45" s="85">
        <v>59.395858021999963</v>
      </c>
      <c r="J45" s="85">
        <v>60.896635484000043</v>
      </c>
      <c r="K45" s="85">
        <v>62.229002760000007</v>
      </c>
      <c r="L45" s="85">
        <v>167.50577639499861</v>
      </c>
      <c r="M45" s="85" t="s">
        <v>175</v>
      </c>
      <c r="N45" s="85">
        <v>997.96562892500037</v>
      </c>
      <c r="O45" s="86"/>
    </row>
    <row r="46" spans="1:19">
      <c r="B46" s="74" t="s">
        <v>200</v>
      </c>
      <c r="E46" s="85">
        <v>150.87000730500012</v>
      </c>
      <c r="F46" s="85">
        <v>373.39532742400149</v>
      </c>
      <c r="G46" s="85">
        <v>187.36369910500039</v>
      </c>
      <c r="H46" s="85">
        <v>185.07898581999973</v>
      </c>
      <c r="I46" s="85">
        <v>111.98957765199992</v>
      </c>
      <c r="J46" s="85">
        <v>138.68931309000001</v>
      </c>
      <c r="K46" s="85">
        <v>71.248561405000004</v>
      </c>
      <c r="L46" s="85">
        <v>249.64392687499864</v>
      </c>
      <c r="M46" s="85" t="s">
        <v>175</v>
      </c>
      <c r="N46" s="85">
        <v>1468.2793986760003</v>
      </c>
      <c r="O46" s="86"/>
    </row>
    <row r="47" spans="1:19" ht="21" customHeight="1">
      <c r="B47" s="76" t="s">
        <v>201</v>
      </c>
      <c r="E47" s="85"/>
      <c r="F47" s="85"/>
      <c r="G47" s="85"/>
      <c r="H47" s="85"/>
      <c r="I47" s="85"/>
      <c r="J47" s="85"/>
      <c r="K47" s="85"/>
      <c r="L47" s="85"/>
      <c r="M47" s="85"/>
      <c r="N47" s="85"/>
      <c r="O47" s="86"/>
    </row>
    <row r="48" spans="1:19">
      <c r="B48" s="74" t="s">
        <v>197</v>
      </c>
      <c r="E48" s="85">
        <v>141.53785827000002</v>
      </c>
      <c r="F48" s="85">
        <v>375.26309678000166</v>
      </c>
      <c r="G48" s="85">
        <v>167.77101152600028</v>
      </c>
      <c r="H48" s="85">
        <v>150.30932783299968</v>
      </c>
      <c r="I48" s="85">
        <v>81.383046837999956</v>
      </c>
      <c r="J48" s="85">
        <v>134.38553551799998</v>
      </c>
      <c r="K48" s="85">
        <v>70.52508392999998</v>
      </c>
      <c r="L48" s="85">
        <v>169.30054009799861</v>
      </c>
      <c r="M48" s="85" t="s">
        <v>175</v>
      </c>
      <c r="N48" s="85">
        <v>1290.475500793</v>
      </c>
      <c r="O48" s="86"/>
    </row>
    <row r="49" spans="1:15">
      <c r="B49" s="74" t="s">
        <v>198</v>
      </c>
      <c r="E49" s="85">
        <v>12.50647431</v>
      </c>
      <c r="F49" s="85">
        <v>35.695773376000012</v>
      </c>
      <c r="G49" s="85">
        <v>70.2868189000001</v>
      </c>
      <c r="H49" s="85">
        <v>37.950877645999967</v>
      </c>
      <c r="I49" s="85">
        <v>26.83775195999997</v>
      </c>
      <c r="J49" s="85">
        <v>44.452527560000007</v>
      </c>
      <c r="K49" s="85">
        <v>6.3059947600000017</v>
      </c>
      <c r="L49" s="85">
        <v>45.335836059999998</v>
      </c>
      <c r="M49" s="85" t="s">
        <v>175</v>
      </c>
      <c r="N49" s="85">
        <v>279.37205457200002</v>
      </c>
      <c r="O49" s="86"/>
    </row>
    <row r="50" spans="1:15">
      <c r="B50" s="74" t="s">
        <v>199</v>
      </c>
      <c r="E50" s="85">
        <v>95.407061825000014</v>
      </c>
      <c r="F50" s="85">
        <v>234.3479581060015</v>
      </c>
      <c r="G50" s="85">
        <v>72.792638130000128</v>
      </c>
      <c r="H50" s="85">
        <v>88.739848880999716</v>
      </c>
      <c r="I50" s="85">
        <v>35.246235105999972</v>
      </c>
      <c r="J50" s="85">
        <v>42.865383702000003</v>
      </c>
      <c r="K50" s="85">
        <v>52.099040949999967</v>
      </c>
      <c r="L50" s="85">
        <v>89.383816529998612</v>
      </c>
      <c r="M50" s="85" t="s">
        <v>175</v>
      </c>
      <c r="N50" s="85">
        <v>710.88198323000006</v>
      </c>
      <c r="O50" s="86"/>
    </row>
    <row r="51" spans="1:15">
      <c r="B51" s="74" t="s">
        <v>200</v>
      </c>
      <c r="E51" s="85">
        <v>107.91353613500002</v>
      </c>
      <c r="F51" s="85">
        <v>270.04373148200153</v>
      </c>
      <c r="G51" s="85">
        <v>143.07945703000024</v>
      </c>
      <c r="H51" s="85">
        <v>126.69072652699968</v>
      </c>
      <c r="I51" s="85">
        <v>62.083987065999942</v>
      </c>
      <c r="J51" s="85">
        <v>87.31791126200001</v>
      </c>
      <c r="K51" s="85">
        <v>58.405035709999972</v>
      </c>
      <c r="L51" s="85">
        <v>134.71965258999862</v>
      </c>
      <c r="M51" s="85" t="s">
        <v>175</v>
      </c>
      <c r="N51" s="85">
        <v>990.2540378020002</v>
      </c>
      <c r="O51" s="86"/>
    </row>
    <row r="56" spans="1:15">
      <c r="A56" s="4" t="s">
        <v>36</v>
      </c>
    </row>
    <row r="57" spans="1:15">
      <c r="A57" s="4" t="s">
        <v>31</v>
      </c>
    </row>
    <row r="58" spans="1:15">
      <c r="A58" s="4" t="s">
        <v>230</v>
      </c>
    </row>
    <row r="59" spans="1:15">
      <c r="A59" s="5"/>
    </row>
  </sheetData>
  <hyperlinks>
    <hyperlink ref="G1" location="Contenu!A1" display="retour" xr:uid="{00000000-0004-0000-1400-000000000000}"/>
  </hyperlinks>
  <pageMargins left="0.70866141732283472" right="0.70866141732283472" top="0.74803149606299213" bottom="0.74803149606299213" header="0.31496062992125978" footer="0.31496062992125978"/>
  <pageSetup paperSize="9" scale="6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tabColor theme="6" tint="0.39997558519241921"/>
    <pageSetUpPr fitToPage="1"/>
  </sheetPr>
  <dimension ref="A1:S58"/>
  <sheetViews>
    <sheetView zoomScale="84" zoomScaleNormal="84" workbookViewId="0">
      <pane ySplit="4" topLeftCell="A5" activePane="bottomLeft" state="frozen"/>
      <selection activeCell="C18" sqref="C18"/>
      <selection pane="bottomLeft" activeCell="Q6" sqref="Q6"/>
    </sheetView>
  </sheetViews>
  <sheetFormatPr baseColWidth="10" defaultColWidth="11.453125" defaultRowHeight="12.5"/>
  <cols>
    <col min="1" max="1" width="2.26953125" style="29" customWidth="1"/>
    <col min="2" max="2" width="47.7265625" style="4" customWidth="1"/>
    <col min="3" max="4" width="3.7265625" style="4" customWidth="1"/>
    <col min="5" max="12" width="10.7265625" style="4" customWidth="1"/>
    <col min="13" max="13" width="13.5429687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253</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31690.175985221675</v>
      </c>
      <c r="F6" s="83">
        <v>43003.554266144813</v>
      </c>
      <c r="G6" s="83">
        <v>27171.17525</v>
      </c>
      <c r="H6" s="83">
        <v>24328.204814814817</v>
      </c>
      <c r="I6" s="83">
        <v>0</v>
      </c>
      <c r="J6" s="83" t="s">
        <v>175</v>
      </c>
      <c r="K6" s="83" t="s">
        <v>175</v>
      </c>
      <c r="L6" s="83">
        <v>32535.145936374553</v>
      </c>
      <c r="M6" s="83" t="s">
        <v>175</v>
      </c>
      <c r="N6" s="83">
        <v>32486.097716986536</v>
      </c>
      <c r="O6" s="77"/>
      <c r="P6" s="77"/>
      <c r="Q6" s="77"/>
      <c r="R6" s="77"/>
      <c r="S6" s="77"/>
    </row>
    <row r="7" spans="1:19" ht="12.75" customHeight="1">
      <c r="A7" s="75"/>
      <c r="B7" s="74" t="s">
        <v>176</v>
      </c>
      <c r="C7" s="77"/>
      <c r="D7" s="77"/>
      <c r="E7" s="83">
        <v>41555.158399014777</v>
      </c>
      <c r="F7" s="83">
        <v>74994.10201565559</v>
      </c>
      <c r="G7" s="83">
        <v>54208.011675000002</v>
      </c>
      <c r="H7" s="83">
        <v>35376.186851851853</v>
      </c>
      <c r="I7" s="83">
        <v>0</v>
      </c>
      <c r="J7" s="83" t="s">
        <v>175</v>
      </c>
      <c r="K7" s="83" t="s">
        <v>175</v>
      </c>
      <c r="L7" s="83">
        <v>61286.94489195678</v>
      </c>
      <c r="M7" s="83" t="s">
        <v>175</v>
      </c>
      <c r="N7" s="83">
        <v>59624.703566313372</v>
      </c>
      <c r="O7" s="77"/>
      <c r="P7" s="77"/>
      <c r="Q7" s="77"/>
      <c r="R7" s="77"/>
      <c r="S7" s="77"/>
    </row>
    <row r="8" spans="1:19" ht="21" customHeight="1">
      <c r="A8" s="75"/>
      <c r="B8" s="74" t="s">
        <v>177</v>
      </c>
      <c r="C8" s="77"/>
      <c r="D8" s="77"/>
      <c r="E8" s="83">
        <v>40587.417823343843</v>
      </c>
      <c r="F8" s="83">
        <v>50358.604724909535</v>
      </c>
      <c r="G8" s="83">
        <v>32803.030187180855</v>
      </c>
      <c r="H8" s="83">
        <v>30293.383397386628</v>
      </c>
      <c r="I8" s="83">
        <v>0</v>
      </c>
      <c r="J8" s="83" t="s">
        <v>175</v>
      </c>
      <c r="K8" s="83" t="s">
        <v>175</v>
      </c>
      <c r="L8" s="83">
        <v>42946.358340795239</v>
      </c>
      <c r="M8" s="83" t="s">
        <v>175</v>
      </c>
      <c r="N8" s="83">
        <v>41017.791419590503</v>
      </c>
      <c r="O8" s="77"/>
      <c r="P8" s="77"/>
      <c r="Q8" s="77"/>
      <c r="R8" s="77"/>
      <c r="S8" s="77"/>
    </row>
    <row r="9" spans="1:19" ht="12.75" customHeight="1">
      <c r="A9" s="75"/>
      <c r="B9" s="74" t="s">
        <v>178</v>
      </c>
      <c r="C9" s="77"/>
      <c r="D9" s="77"/>
      <c r="E9" s="83">
        <v>53222.064069400629</v>
      </c>
      <c r="F9" s="83">
        <v>87820.609355518405</v>
      </c>
      <c r="G9" s="83">
        <v>65443.876718658954</v>
      </c>
      <c r="H9" s="83">
        <v>44050.286471944659</v>
      </c>
      <c r="I9" s="83">
        <v>0</v>
      </c>
      <c r="J9" s="83" t="s">
        <v>175</v>
      </c>
      <c r="K9" s="83" t="s">
        <v>175</v>
      </c>
      <c r="L9" s="83">
        <v>80898.702654961584</v>
      </c>
      <c r="M9" s="83" t="s">
        <v>175</v>
      </c>
      <c r="N9" s="83">
        <v>75283.70060461729</v>
      </c>
      <c r="O9" s="77"/>
      <c r="P9" s="77"/>
      <c r="Q9" s="77"/>
      <c r="R9" s="77"/>
      <c r="S9" s="77"/>
    </row>
    <row r="10" spans="1:19" ht="21" customHeight="1">
      <c r="A10" s="29" t="s">
        <v>179</v>
      </c>
      <c r="B10" s="74"/>
      <c r="C10" s="77"/>
      <c r="D10" s="77"/>
      <c r="E10" s="83"/>
      <c r="F10" s="83"/>
      <c r="G10" s="83"/>
      <c r="H10" s="83"/>
      <c r="I10" s="177"/>
      <c r="J10" s="83"/>
      <c r="K10" s="83"/>
      <c r="L10" s="83"/>
      <c r="M10" s="83"/>
      <c r="N10" s="83"/>
      <c r="O10" s="77"/>
      <c r="P10" s="77"/>
      <c r="Q10" s="77"/>
      <c r="R10" s="77"/>
      <c r="S10" s="77"/>
    </row>
    <row r="11" spans="1:19">
      <c r="A11" s="75"/>
      <c r="B11" s="74" t="s">
        <v>174</v>
      </c>
      <c r="C11" s="77"/>
      <c r="D11" s="77"/>
      <c r="E11" s="83">
        <v>37643.866622906404</v>
      </c>
      <c r="F11" s="83">
        <v>54740.657260273969</v>
      </c>
      <c r="G11" s="83">
        <v>31258.445099999997</v>
      </c>
      <c r="H11" s="83">
        <v>27252.766745370369</v>
      </c>
      <c r="I11" s="83">
        <v>0</v>
      </c>
      <c r="J11" s="83" t="s">
        <v>175</v>
      </c>
      <c r="K11" s="83" t="s">
        <v>175</v>
      </c>
      <c r="L11" s="83">
        <v>37458.962923169267</v>
      </c>
      <c r="M11" s="83" t="s">
        <v>175</v>
      </c>
      <c r="N11" s="83">
        <v>38273.438220395299</v>
      </c>
      <c r="O11" s="77"/>
      <c r="P11" s="77"/>
      <c r="Q11" s="77"/>
      <c r="R11" s="77"/>
      <c r="S11" s="77"/>
    </row>
    <row r="12" spans="1:19" ht="12.75" customHeight="1">
      <c r="A12" s="75"/>
      <c r="B12" s="74" t="s">
        <v>176</v>
      </c>
      <c r="C12" s="77"/>
      <c r="D12" s="77"/>
      <c r="E12" s="83">
        <v>48674.747749507391</v>
      </c>
      <c r="F12" s="83">
        <v>92580.369315068485</v>
      </c>
      <c r="G12" s="83">
        <v>62397.164712499994</v>
      </c>
      <c r="H12" s="83">
        <v>39523.272288888882</v>
      </c>
      <c r="I12" s="83">
        <v>0</v>
      </c>
      <c r="J12" s="83" t="s">
        <v>175</v>
      </c>
      <c r="K12" s="83" t="s">
        <v>175</v>
      </c>
      <c r="L12" s="83">
        <v>70475.892112845133</v>
      </c>
      <c r="M12" s="83" t="s">
        <v>175</v>
      </c>
      <c r="N12" s="83">
        <v>69468.972140790604</v>
      </c>
      <c r="O12" s="77"/>
      <c r="P12" s="77"/>
      <c r="Q12" s="77"/>
      <c r="R12" s="77"/>
      <c r="S12" s="77"/>
    </row>
    <row r="13" spans="1:19" ht="21" customHeight="1">
      <c r="A13" s="75"/>
      <c r="B13" s="74" t="s">
        <v>177</v>
      </c>
      <c r="C13" s="77"/>
      <c r="D13" s="77"/>
      <c r="E13" s="83">
        <v>48212.649365615143</v>
      </c>
      <c r="F13" s="83">
        <v>64103.146086278502</v>
      </c>
      <c r="G13" s="83">
        <v>37737.481311914744</v>
      </c>
      <c r="H13" s="83">
        <v>33935.036224058415</v>
      </c>
      <c r="I13" s="83">
        <v>0</v>
      </c>
      <c r="J13" s="83" t="s">
        <v>175</v>
      </c>
      <c r="K13" s="83" t="s">
        <v>175</v>
      </c>
      <c r="L13" s="83">
        <v>49445.791573180606</v>
      </c>
      <c r="M13" s="83" t="s">
        <v>175</v>
      </c>
      <c r="N13" s="83">
        <v>48325.037975056097</v>
      </c>
      <c r="O13" s="77"/>
      <c r="P13" s="77"/>
      <c r="Q13" s="77"/>
      <c r="R13" s="77"/>
      <c r="S13" s="77"/>
    </row>
    <row r="14" spans="1:19">
      <c r="A14" s="75"/>
      <c r="B14" s="74" t="s">
        <v>178</v>
      </c>
      <c r="C14" s="77"/>
      <c r="D14" s="77"/>
      <c r="E14" s="83">
        <v>62340.528663406942</v>
      </c>
      <c r="F14" s="83">
        <v>108414.71834559679</v>
      </c>
      <c r="G14" s="83">
        <v>75330.421258043803</v>
      </c>
      <c r="H14" s="83">
        <v>49214.220682551873</v>
      </c>
      <c r="I14" s="83">
        <v>0</v>
      </c>
      <c r="J14" s="83" t="s">
        <v>175</v>
      </c>
      <c r="K14" s="83" t="s">
        <v>175</v>
      </c>
      <c r="L14" s="83">
        <v>93028.103300487011</v>
      </c>
      <c r="M14" s="83" t="s">
        <v>175</v>
      </c>
      <c r="N14" s="83">
        <v>87713.329998214802</v>
      </c>
      <c r="O14" s="77"/>
      <c r="P14" s="77"/>
      <c r="Q14" s="77"/>
      <c r="R14" s="77"/>
      <c r="S14" s="77"/>
    </row>
    <row r="15" spans="1:19" ht="21" customHeight="1">
      <c r="A15" s="29" t="s">
        <v>180</v>
      </c>
      <c r="B15" s="78"/>
      <c r="C15" s="78"/>
      <c r="D15" s="78"/>
      <c r="E15" s="82"/>
      <c r="F15" s="82"/>
      <c r="G15" s="82"/>
      <c r="H15" s="83"/>
      <c r="I15" s="82"/>
      <c r="J15" s="83"/>
      <c r="K15" s="83"/>
      <c r="L15" s="82"/>
      <c r="M15" s="82"/>
      <c r="N15" s="82"/>
      <c r="O15" s="78"/>
      <c r="P15" s="78"/>
      <c r="Q15" s="78"/>
      <c r="R15" s="74"/>
      <c r="S15" s="74"/>
    </row>
    <row r="16" spans="1:19" ht="14.25" customHeight="1">
      <c r="B16" s="79" t="s">
        <v>181</v>
      </c>
      <c r="C16" s="78"/>
      <c r="D16" s="78"/>
      <c r="E16" s="82">
        <v>5.7665957800754999</v>
      </c>
      <c r="F16" s="82">
        <v>3.1327490609060811</v>
      </c>
      <c r="G16" s="82">
        <v>4.5305417256302558</v>
      </c>
      <c r="H16" s="82">
        <v>4.7690324417204684</v>
      </c>
      <c r="I16" s="82">
        <v>0</v>
      </c>
      <c r="J16" s="82" t="s">
        <v>175</v>
      </c>
      <c r="K16" s="82" t="s">
        <v>175</v>
      </c>
      <c r="L16" s="82">
        <v>4.5153688525308242</v>
      </c>
      <c r="M16" s="82" t="s">
        <v>175</v>
      </c>
      <c r="N16" s="82">
        <v>4.192475670913713</v>
      </c>
      <c r="O16" s="78"/>
      <c r="P16" s="78"/>
      <c r="Q16" s="78"/>
      <c r="R16" s="74"/>
      <c r="S16" s="74"/>
    </row>
    <row r="17" spans="1:19">
      <c r="A17" s="80"/>
      <c r="B17" s="79" t="s">
        <v>182</v>
      </c>
      <c r="C17" s="79"/>
      <c r="D17" s="79"/>
      <c r="E17" s="82">
        <v>95.357828926020929</v>
      </c>
      <c r="F17" s="82">
        <v>29.581362088384605</v>
      </c>
      <c r="G17" s="82">
        <v>23.750528842449349</v>
      </c>
      <c r="H17" s="82">
        <v>21.909024409982756</v>
      </c>
      <c r="I17" s="82">
        <v>0</v>
      </c>
      <c r="J17" s="82" t="s">
        <v>175</v>
      </c>
      <c r="K17" s="82" t="s">
        <v>175</v>
      </c>
      <c r="L17" s="82">
        <v>21.310804592466017</v>
      </c>
      <c r="M17" s="82" t="s">
        <v>175</v>
      </c>
      <c r="N17" s="82">
        <v>24.363125705027578</v>
      </c>
      <c r="O17" s="79"/>
      <c r="P17" s="79"/>
      <c r="Q17" s="79"/>
      <c r="R17" s="79"/>
      <c r="S17" s="79"/>
    </row>
    <row r="18" spans="1:19">
      <c r="A18" s="80"/>
      <c r="B18" s="79" t="s">
        <v>183</v>
      </c>
      <c r="C18" s="79"/>
      <c r="D18" s="79"/>
      <c r="E18" s="82">
        <v>17.035243166878534</v>
      </c>
      <c r="F18" s="82">
        <v>9.9934184183319079</v>
      </c>
      <c r="G18" s="82">
        <v>44.178085416440616</v>
      </c>
      <c r="H18" s="82">
        <v>15.642745719610419</v>
      </c>
      <c r="I18" s="82">
        <v>0</v>
      </c>
      <c r="J18" s="82" t="s">
        <v>175</v>
      </c>
      <c r="K18" s="82" t="s">
        <v>175</v>
      </c>
      <c r="L18" s="82">
        <v>20.362718015942992</v>
      </c>
      <c r="M18" s="82" t="s">
        <v>175</v>
      </c>
      <c r="N18" s="82">
        <v>19.168919927002285</v>
      </c>
      <c r="O18" s="79"/>
      <c r="P18" s="79"/>
      <c r="Q18" s="79"/>
      <c r="R18" s="79"/>
      <c r="S18" s="79"/>
    </row>
    <row r="19" spans="1:19">
      <c r="A19" s="80"/>
      <c r="B19" s="79" t="s">
        <v>184</v>
      </c>
      <c r="C19" s="79"/>
      <c r="D19" s="79"/>
      <c r="E19" s="82">
        <v>14.453237849728604</v>
      </c>
      <c r="F19" s="82">
        <v>7.4698817011312642</v>
      </c>
      <c r="G19" s="82">
        <v>15.446405072955626</v>
      </c>
      <c r="H19" s="82">
        <v>9.1265284333431449</v>
      </c>
      <c r="I19" s="82">
        <v>0</v>
      </c>
      <c r="J19" s="82" t="s">
        <v>175</v>
      </c>
      <c r="K19" s="82" t="s">
        <v>175</v>
      </c>
      <c r="L19" s="82">
        <v>10.412988330429391</v>
      </c>
      <c r="M19" s="82" t="s">
        <v>175</v>
      </c>
      <c r="N19" s="82">
        <v>10.728069380400219</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7.4116166607187699</v>
      </c>
      <c r="F21" s="82">
        <v>6.5495514305598004</v>
      </c>
      <c r="G21" s="82">
        <v>11.749381109971146</v>
      </c>
      <c r="H21" s="82">
        <v>12.163277564849107</v>
      </c>
      <c r="I21" s="82">
        <v>0</v>
      </c>
      <c r="J21" s="82" t="s">
        <v>175</v>
      </c>
      <c r="K21" s="82" t="s">
        <v>175</v>
      </c>
      <c r="L21" s="82">
        <v>10.830202055005021</v>
      </c>
      <c r="M21" s="82" t="s">
        <v>175</v>
      </c>
      <c r="N21" s="82">
        <v>9.6013041539827064</v>
      </c>
      <c r="O21" s="79"/>
      <c r="P21" s="79"/>
      <c r="Q21" s="79"/>
      <c r="R21" s="79"/>
      <c r="S21" s="79"/>
    </row>
    <row r="22" spans="1:19">
      <c r="A22" s="80"/>
      <c r="B22" s="79" t="s">
        <v>182</v>
      </c>
      <c r="C22" s="79"/>
      <c r="D22" s="79"/>
      <c r="E22" s="82">
        <v>100.34893326130323</v>
      </c>
      <c r="F22" s="82">
        <v>58.263920239492606</v>
      </c>
      <c r="G22" s="82">
        <v>32.073762469156279</v>
      </c>
      <c r="H22" s="82">
        <v>34.953568309345755</v>
      </c>
      <c r="I22" s="82">
        <v>0</v>
      </c>
      <c r="J22" s="82" t="s">
        <v>175</v>
      </c>
      <c r="K22" s="82" t="s">
        <v>175</v>
      </c>
      <c r="L22" s="82">
        <v>34.568870436095921</v>
      </c>
      <c r="M22" s="82" t="s">
        <v>175</v>
      </c>
      <c r="N22" s="82">
        <v>39.206091137472519</v>
      </c>
      <c r="O22" s="79"/>
      <c r="P22" s="79"/>
      <c r="Q22" s="79"/>
      <c r="R22" s="79"/>
      <c r="S22" s="79"/>
    </row>
    <row r="23" spans="1:19">
      <c r="A23" s="80"/>
      <c r="B23" s="79" t="s">
        <v>183</v>
      </c>
      <c r="C23" s="79"/>
      <c r="D23" s="79"/>
      <c r="E23" s="82">
        <v>19.893927621216232</v>
      </c>
      <c r="F23" s="82">
        <v>14.017432872176867</v>
      </c>
      <c r="G23" s="82">
        <v>58.965822395864244</v>
      </c>
      <c r="H23" s="82">
        <v>26.48514008655296</v>
      </c>
      <c r="I23" s="82">
        <v>0</v>
      </c>
      <c r="J23" s="82" t="s">
        <v>175</v>
      </c>
      <c r="K23" s="82" t="s">
        <v>175</v>
      </c>
      <c r="L23" s="82">
        <v>32.999161409503856</v>
      </c>
      <c r="M23" s="82" t="s">
        <v>175</v>
      </c>
      <c r="N23" s="82">
        <v>27.929359592734418</v>
      </c>
      <c r="O23" s="79"/>
      <c r="P23" s="79"/>
      <c r="Q23" s="79"/>
      <c r="R23" s="79"/>
      <c r="S23" s="79"/>
    </row>
    <row r="24" spans="1:19">
      <c r="A24" s="80"/>
      <c r="B24" s="79" t="s">
        <v>184</v>
      </c>
      <c r="C24" s="79"/>
      <c r="D24" s="79"/>
      <c r="E24" s="82">
        <v>16.602519272367424</v>
      </c>
      <c r="F24" s="82">
        <v>11.299049556601354</v>
      </c>
      <c r="G24" s="82">
        <v>20.773993907457598</v>
      </c>
      <c r="H24" s="82">
        <v>15.067864826073036</v>
      </c>
      <c r="I24" s="82">
        <v>0</v>
      </c>
      <c r="J24" s="82" t="s">
        <v>175</v>
      </c>
      <c r="K24" s="82" t="s">
        <v>175</v>
      </c>
      <c r="L24" s="82">
        <v>16.882891274259364</v>
      </c>
      <c r="M24" s="82" t="s">
        <v>175</v>
      </c>
      <c r="N24" s="82">
        <v>16.310324957888501</v>
      </c>
      <c r="O24" s="79"/>
      <c r="P24" s="79"/>
      <c r="Q24" s="79"/>
      <c r="R24" s="79"/>
      <c r="S24" s="79"/>
    </row>
    <row r="25" spans="1:19" ht="21" customHeight="1">
      <c r="A25" s="75" t="s">
        <v>186</v>
      </c>
      <c r="B25" s="77"/>
      <c r="C25" s="77"/>
      <c r="D25" s="77"/>
      <c r="E25" s="83"/>
      <c r="F25" s="83"/>
      <c r="G25" s="83"/>
      <c r="H25" s="83"/>
      <c r="I25" s="84"/>
      <c r="J25" s="83"/>
      <c r="K25" s="83"/>
      <c r="L25" s="84"/>
      <c r="M25" s="84"/>
      <c r="N25" s="84"/>
      <c r="O25" s="74"/>
      <c r="P25" s="74"/>
      <c r="Q25" s="74"/>
      <c r="R25" s="74"/>
      <c r="S25" s="74"/>
    </row>
    <row r="26" spans="1:19">
      <c r="A26" s="75"/>
      <c r="B26" s="77" t="s">
        <v>187</v>
      </c>
      <c r="C26" s="77"/>
      <c r="D26" s="77"/>
      <c r="E26" s="83">
        <v>17070782.829999998</v>
      </c>
      <c r="F26" s="83">
        <v>39893136.180000007</v>
      </c>
      <c r="G26" s="83">
        <v>44446137.920000009</v>
      </c>
      <c r="H26" s="83">
        <v>5512717.25</v>
      </c>
      <c r="I26" s="83">
        <v>3846653</v>
      </c>
      <c r="J26" s="83" t="s">
        <v>175</v>
      </c>
      <c r="K26" s="83" t="s">
        <v>175</v>
      </c>
      <c r="L26" s="83">
        <v>105809536.57000001</v>
      </c>
      <c r="M26" s="83" t="s">
        <v>175</v>
      </c>
      <c r="N26" s="83">
        <v>216578963.75</v>
      </c>
      <c r="O26" s="77"/>
      <c r="P26" s="77"/>
      <c r="Q26" s="77"/>
      <c r="R26" s="77"/>
      <c r="S26" s="77"/>
    </row>
    <row r="27" spans="1:19">
      <c r="A27" s="75"/>
      <c r="B27" s="77" t="s">
        <v>188</v>
      </c>
      <c r="C27" s="77"/>
      <c r="D27" s="77"/>
      <c r="E27" s="83">
        <v>12866211.449999999</v>
      </c>
      <c r="F27" s="83">
        <v>21974816.23</v>
      </c>
      <c r="G27" s="83">
        <v>21736940.199999999</v>
      </c>
      <c r="H27" s="83">
        <v>2627446.12</v>
      </c>
      <c r="I27" s="83">
        <v>0</v>
      </c>
      <c r="J27" s="83" t="s">
        <v>175</v>
      </c>
      <c r="K27" s="83" t="s">
        <v>175</v>
      </c>
      <c r="L27" s="83">
        <v>54203553.130000003</v>
      </c>
      <c r="M27" s="83" t="s">
        <v>175</v>
      </c>
      <c r="N27" s="83">
        <v>113408967.13</v>
      </c>
      <c r="O27" s="77"/>
      <c r="P27" s="77"/>
      <c r="Q27" s="77"/>
      <c r="R27" s="77"/>
      <c r="S27" s="77"/>
    </row>
    <row r="28" spans="1:19">
      <c r="A28" s="75"/>
      <c r="B28" s="77" t="s">
        <v>94</v>
      </c>
      <c r="C28" s="77"/>
      <c r="D28" s="77"/>
      <c r="E28" s="83">
        <v>4005182.86</v>
      </c>
      <c r="F28" s="83">
        <v>16347169.9</v>
      </c>
      <c r="G28" s="83">
        <v>21629469.140000001</v>
      </c>
      <c r="H28" s="83">
        <v>1193182.06</v>
      </c>
      <c r="I28" s="83">
        <v>3665372</v>
      </c>
      <c r="J28" s="83" t="s">
        <v>175</v>
      </c>
      <c r="K28" s="83" t="s">
        <v>175</v>
      </c>
      <c r="L28" s="83">
        <v>47900497.059999987</v>
      </c>
      <c r="M28" s="83" t="s">
        <v>175</v>
      </c>
      <c r="N28" s="83">
        <v>94740873.019999996</v>
      </c>
      <c r="O28" s="77"/>
      <c r="P28" s="77"/>
      <c r="Q28" s="77"/>
      <c r="R28" s="77"/>
      <c r="S28" s="77"/>
    </row>
    <row r="29" spans="1:19">
      <c r="A29" s="75"/>
      <c r="B29" s="77" t="s">
        <v>95</v>
      </c>
      <c r="C29" s="77"/>
      <c r="D29" s="77"/>
      <c r="E29" s="83">
        <v>156346.48000000001</v>
      </c>
      <c r="F29" s="83">
        <v>376399.6</v>
      </c>
      <c r="G29" s="83">
        <v>1054953.45</v>
      </c>
      <c r="H29" s="83">
        <v>0</v>
      </c>
      <c r="I29" s="83">
        <v>40684</v>
      </c>
      <c r="J29" s="83" t="s">
        <v>175</v>
      </c>
      <c r="K29" s="83" t="s">
        <v>175</v>
      </c>
      <c r="L29" s="83">
        <v>2433476.37</v>
      </c>
      <c r="M29" s="83" t="s">
        <v>175</v>
      </c>
      <c r="N29" s="83">
        <v>4061859.9</v>
      </c>
      <c r="O29" s="77"/>
      <c r="P29" s="77"/>
      <c r="Q29" s="77"/>
      <c r="R29" s="77"/>
      <c r="S29" s="77"/>
    </row>
    <row r="30" spans="1:19">
      <c r="A30" s="75"/>
      <c r="B30" s="77" t="s">
        <v>189</v>
      </c>
      <c r="C30" s="77"/>
      <c r="D30" s="77"/>
      <c r="E30" s="83">
        <v>43042.04</v>
      </c>
      <c r="F30" s="83">
        <v>1194750.45</v>
      </c>
      <c r="G30" s="83">
        <v>24775.13</v>
      </c>
      <c r="H30" s="83">
        <v>1692089.07</v>
      </c>
      <c r="I30" s="83">
        <v>140597</v>
      </c>
      <c r="J30" s="83" t="s">
        <v>175</v>
      </c>
      <c r="K30" s="83" t="s">
        <v>175</v>
      </c>
      <c r="L30" s="83">
        <v>1272010.01</v>
      </c>
      <c r="M30" s="83" t="s">
        <v>175</v>
      </c>
      <c r="N30" s="83">
        <v>4367263.7</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20018988.830099002</v>
      </c>
      <c r="F32" s="83">
        <v>49000169.539999999</v>
      </c>
      <c r="G32" s="83">
        <v>51174975.759999998</v>
      </c>
      <c r="H32" s="83">
        <v>6166506.2500999998</v>
      </c>
      <c r="I32" s="83">
        <v>4055453</v>
      </c>
      <c r="J32" s="83" t="s">
        <v>175</v>
      </c>
      <c r="K32" s="83" t="s">
        <v>175</v>
      </c>
      <c r="L32" s="83">
        <v>121633069.77999999</v>
      </c>
      <c r="M32" s="83" t="s">
        <v>175</v>
      </c>
      <c r="N32" s="83">
        <v>252049163.16019899</v>
      </c>
      <c r="O32" s="77"/>
      <c r="P32" s="77"/>
      <c r="Q32" s="77"/>
      <c r="R32" s="77"/>
      <c r="S32" s="77"/>
    </row>
    <row r="33" spans="1:19">
      <c r="A33" s="75"/>
      <c r="B33" s="77" t="s">
        <v>188</v>
      </c>
      <c r="C33" s="77"/>
      <c r="D33" s="77"/>
      <c r="E33" s="83">
        <v>15283409.8489</v>
      </c>
      <c r="F33" s="83">
        <v>27972475.859999999</v>
      </c>
      <c r="G33" s="83">
        <v>25006756.079999998</v>
      </c>
      <c r="H33" s="83">
        <v>2943298.8084999998</v>
      </c>
      <c r="I33" s="83">
        <v>0</v>
      </c>
      <c r="J33" s="83" t="s">
        <v>175</v>
      </c>
      <c r="K33" s="83" t="s">
        <v>175</v>
      </c>
      <c r="L33" s="83">
        <v>62406632.229999997</v>
      </c>
      <c r="M33" s="83" t="s">
        <v>175</v>
      </c>
      <c r="N33" s="83">
        <v>133612572.8274</v>
      </c>
      <c r="O33" s="77"/>
      <c r="P33" s="77"/>
      <c r="Q33" s="77"/>
      <c r="R33" s="77"/>
      <c r="S33" s="77"/>
    </row>
    <row r="34" spans="1:19">
      <c r="A34" s="75"/>
      <c r="B34" s="77" t="s">
        <v>94</v>
      </c>
      <c r="C34" s="77"/>
      <c r="D34" s="77"/>
      <c r="E34" s="83">
        <v>4478537.7374</v>
      </c>
      <c r="F34" s="83">
        <v>19336092.859999999</v>
      </c>
      <c r="G34" s="83">
        <v>24910975.690000001</v>
      </c>
      <c r="H34" s="83">
        <v>1325214.5987</v>
      </c>
      <c r="I34" s="83">
        <v>3846584</v>
      </c>
      <c r="J34" s="83" t="s">
        <v>175</v>
      </c>
      <c r="K34" s="83" t="s">
        <v>175</v>
      </c>
      <c r="L34" s="83">
        <v>55006204.029999986</v>
      </c>
      <c r="M34" s="83" t="s">
        <v>175</v>
      </c>
      <c r="N34" s="83">
        <v>108903608.9161</v>
      </c>
      <c r="O34" s="77"/>
      <c r="P34" s="77"/>
      <c r="Q34" s="77"/>
      <c r="R34" s="77"/>
      <c r="S34" s="77"/>
    </row>
    <row r="35" spans="1:19">
      <c r="A35" s="75"/>
      <c r="B35" s="77" t="s">
        <v>95</v>
      </c>
      <c r="C35" s="77"/>
      <c r="D35" s="77"/>
      <c r="E35" s="83">
        <v>206669.20238999999</v>
      </c>
      <c r="F35" s="83">
        <v>419020.98</v>
      </c>
      <c r="G35" s="83">
        <v>1229865.3999999999</v>
      </c>
      <c r="H35" s="83">
        <v>0</v>
      </c>
      <c r="I35" s="83">
        <v>60499</v>
      </c>
      <c r="J35" s="83" t="s">
        <v>175</v>
      </c>
      <c r="K35" s="83" t="s">
        <v>175</v>
      </c>
      <c r="L35" s="83">
        <v>2768644.96</v>
      </c>
      <c r="M35" s="83" t="s">
        <v>175</v>
      </c>
      <c r="N35" s="83">
        <v>4684699.5423900001</v>
      </c>
      <c r="O35" s="77"/>
      <c r="P35" s="77"/>
      <c r="Q35" s="77"/>
      <c r="R35" s="77"/>
      <c r="S35" s="77"/>
    </row>
    <row r="36" spans="1:19">
      <c r="A36" s="75"/>
      <c r="B36" s="77" t="s">
        <v>189</v>
      </c>
      <c r="C36" s="77"/>
      <c r="D36" s="77"/>
      <c r="E36" s="83">
        <v>50372.041408999998</v>
      </c>
      <c r="F36" s="83">
        <v>1272579.8400000001</v>
      </c>
      <c r="G36" s="83">
        <v>27378.59</v>
      </c>
      <c r="H36" s="83">
        <v>1897992.8429</v>
      </c>
      <c r="I36" s="83">
        <v>148370</v>
      </c>
      <c r="J36" s="83" t="s">
        <v>175</v>
      </c>
      <c r="K36" s="83" t="s">
        <v>175</v>
      </c>
      <c r="L36" s="83">
        <v>1451588.56</v>
      </c>
      <c r="M36" s="83" t="s">
        <v>175</v>
      </c>
      <c r="N36" s="83">
        <v>4848281.8743089996</v>
      </c>
      <c r="O36" s="77"/>
      <c r="P36" s="77"/>
      <c r="Q36" s="77"/>
      <c r="R36" s="77"/>
      <c r="S36" s="77"/>
    </row>
    <row r="37" spans="1:19" ht="21" customHeight="1">
      <c r="A37" s="75" t="s">
        <v>191</v>
      </c>
      <c r="C37" s="74"/>
      <c r="D37" s="74"/>
      <c r="E37" s="83"/>
      <c r="F37" s="83"/>
      <c r="G37" s="83"/>
      <c r="H37" s="83"/>
      <c r="I37" s="83"/>
      <c r="J37" s="83"/>
      <c r="K37" s="83"/>
      <c r="L37" s="83"/>
      <c r="M37" s="83"/>
      <c r="N37" s="83"/>
      <c r="O37" s="74"/>
      <c r="P37" s="74"/>
      <c r="Q37" s="74"/>
      <c r="R37" s="74"/>
      <c r="S37" s="74"/>
    </row>
    <row r="38" spans="1:19" ht="12.75" customHeight="1">
      <c r="A38" s="75"/>
      <c r="B38" s="74" t="s">
        <v>192</v>
      </c>
      <c r="C38" s="74"/>
      <c r="D38" s="74"/>
      <c r="E38" s="83">
        <v>421</v>
      </c>
      <c r="F38" s="83">
        <v>530</v>
      </c>
      <c r="G38" s="83">
        <v>841</v>
      </c>
      <c r="H38" s="83">
        <v>109</v>
      </c>
      <c r="I38" s="83">
        <v>0</v>
      </c>
      <c r="J38" s="83" t="s">
        <v>175</v>
      </c>
      <c r="K38" s="83" t="s">
        <v>175</v>
      </c>
      <c r="L38" s="83">
        <v>1683</v>
      </c>
      <c r="M38" s="83" t="s">
        <v>175</v>
      </c>
      <c r="N38" s="83">
        <v>3584</v>
      </c>
      <c r="O38" s="74"/>
      <c r="P38" s="74"/>
      <c r="Q38" s="74"/>
      <c r="R38" s="74"/>
      <c r="S38" s="74"/>
    </row>
    <row r="39" spans="1:19" ht="12.75" customHeight="1">
      <c r="B39" s="74" t="s">
        <v>193</v>
      </c>
      <c r="C39" s="79"/>
      <c r="D39" s="79"/>
      <c r="E39" s="83">
        <v>406</v>
      </c>
      <c r="F39" s="83">
        <v>511</v>
      </c>
      <c r="G39" s="83">
        <v>800</v>
      </c>
      <c r="H39" s="83">
        <v>108</v>
      </c>
      <c r="I39" s="83">
        <v>0</v>
      </c>
      <c r="J39" s="83" t="s">
        <v>175</v>
      </c>
      <c r="K39" s="83" t="s">
        <v>175</v>
      </c>
      <c r="L39" s="83">
        <v>1666</v>
      </c>
      <c r="M39" s="83" t="s">
        <v>175</v>
      </c>
      <c r="N39" s="83">
        <v>3491</v>
      </c>
      <c r="O39" s="79"/>
      <c r="P39" s="79"/>
      <c r="Q39" s="79"/>
      <c r="R39" s="74"/>
      <c r="S39" s="74"/>
    </row>
    <row r="40" spans="1:19">
      <c r="B40" s="74" t="s">
        <v>194</v>
      </c>
      <c r="E40" s="83">
        <v>317</v>
      </c>
      <c r="F40" s="83">
        <v>436.36666166666669</v>
      </c>
      <c r="G40" s="83">
        <v>662.65037333333339</v>
      </c>
      <c r="H40" s="83">
        <v>86.733333333333334</v>
      </c>
      <c r="I40" s="83">
        <v>0</v>
      </c>
      <c r="J40" s="83" t="s">
        <v>175</v>
      </c>
      <c r="K40" s="83" t="s">
        <v>175</v>
      </c>
      <c r="L40" s="83">
        <v>1262.12222</v>
      </c>
      <c r="M40" s="83" t="s">
        <v>175</v>
      </c>
      <c r="N40" s="83">
        <v>2764.8725883333336</v>
      </c>
    </row>
    <row r="41" spans="1:19" ht="21" customHeight="1">
      <c r="A41" s="29" t="s">
        <v>195</v>
      </c>
      <c r="B41" s="74"/>
      <c r="H41" s="83"/>
      <c r="J41" s="83"/>
      <c r="K41" s="83"/>
      <c r="N41" s="83"/>
    </row>
    <row r="42" spans="1:19" ht="12.75" customHeight="1">
      <c r="B42" s="76" t="s">
        <v>196</v>
      </c>
      <c r="H42" s="83"/>
      <c r="J42" s="83"/>
      <c r="K42" s="83"/>
      <c r="N42" s="83"/>
    </row>
    <row r="43" spans="1:19">
      <c r="B43" s="74" t="s">
        <v>197</v>
      </c>
      <c r="E43" s="85">
        <v>70.405489735000018</v>
      </c>
      <c r="F43" s="85">
        <v>163.11552252199994</v>
      </c>
      <c r="G43" s="85">
        <v>176.57932504499996</v>
      </c>
      <c r="H43" s="85">
        <v>22.646103023999999</v>
      </c>
      <c r="I43" s="85">
        <v>30.97368611500001</v>
      </c>
      <c r="J43" s="85" t="s">
        <v>175</v>
      </c>
      <c r="K43" s="85" t="s">
        <v>175</v>
      </c>
      <c r="L43" s="85">
        <v>368.96210573499923</v>
      </c>
      <c r="M43" s="85" t="s">
        <v>175</v>
      </c>
      <c r="N43" s="83">
        <v>832.68223217599916</v>
      </c>
      <c r="O43" s="86"/>
    </row>
    <row r="44" spans="1:19">
      <c r="B44" s="74" t="s">
        <v>198</v>
      </c>
      <c r="E44" s="85">
        <v>4.2576472699999997</v>
      </c>
      <c r="F44" s="85">
        <v>17.274390491999991</v>
      </c>
      <c r="G44" s="85">
        <v>33.68346049499997</v>
      </c>
      <c r="H44" s="85">
        <v>4.9294755429999997</v>
      </c>
      <c r="I44" s="85">
        <v>4.969036083999999</v>
      </c>
      <c r="J44" s="85" t="s">
        <v>175</v>
      </c>
      <c r="K44" s="85" t="s">
        <v>175</v>
      </c>
      <c r="L44" s="85">
        <v>78.176306895000053</v>
      </c>
      <c r="M44" s="85" t="s">
        <v>175</v>
      </c>
      <c r="N44" s="83">
        <v>143.29031677900002</v>
      </c>
      <c r="O44" s="86"/>
    </row>
    <row r="45" spans="1:19">
      <c r="B45" s="74" t="s">
        <v>199</v>
      </c>
      <c r="E45" s="85">
        <v>23.832944210000012</v>
      </c>
      <c r="F45" s="85">
        <v>51.133654031999953</v>
      </c>
      <c r="G45" s="85">
        <v>18.10852581000001</v>
      </c>
      <c r="H45" s="85">
        <v>6.9041587670000002</v>
      </c>
      <c r="I45" s="85">
        <v>0.32224789999999998</v>
      </c>
      <c r="J45" s="85" t="s">
        <v>175</v>
      </c>
      <c r="K45" s="85" t="s">
        <v>175</v>
      </c>
      <c r="L45" s="85">
        <v>81.816189700000024</v>
      </c>
      <c r="M45" s="85" t="s">
        <v>175</v>
      </c>
      <c r="N45" s="83">
        <v>182.11772041899999</v>
      </c>
      <c r="O45" s="86"/>
    </row>
    <row r="46" spans="1:19">
      <c r="B46" s="74" t="s">
        <v>200</v>
      </c>
      <c r="E46" s="85">
        <v>28.090591480000011</v>
      </c>
      <c r="F46" s="85">
        <v>68.408044523999948</v>
      </c>
      <c r="G46" s="85">
        <v>51.79198630499998</v>
      </c>
      <c r="H46" s="85">
        <v>11.833634310000001</v>
      </c>
      <c r="I46" s="85">
        <v>5.2912839839999988</v>
      </c>
      <c r="J46" s="85" t="s">
        <v>175</v>
      </c>
      <c r="K46" s="85" t="s">
        <v>175</v>
      </c>
      <c r="L46" s="85">
        <v>159.99249659500009</v>
      </c>
      <c r="M46" s="85" t="s">
        <v>175</v>
      </c>
      <c r="N46" s="83">
        <v>325.40803719800005</v>
      </c>
      <c r="O46" s="86"/>
    </row>
    <row r="47" spans="1:19" ht="21" customHeight="1">
      <c r="B47" s="76" t="s">
        <v>201</v>
      </c>
      <c r="E47" s="85"/>
      <c r="F47" s="85"/>
      <c r="G47" s="85"/>
      <c r="H47" s="83"/>
      <c r="I47" s="85"/>
      <c r="J47" s="83"/>
      <c r="K47" s="83"/>
      <c r="L47" s="85"/>
      <c r="M47" s="85"/>
      <c r="N47" s="83"/>
      <c r="O47" s="86"/>
    </row>
    <row r="48" spans="1:19">
      <c r="B48" s="74" t="s">
        <v>197</v>
      </c>
      <c r="E48" s="85">
        <v>54.778871949999989</v>
      </c>
      <c r="F48" s="85">
        <v>78.020610329999968</v>
      </c>
      <c r="G48" s="85">
        <v>68.088692715999969</v>
      </c>
      <c r="H48" s="85">
        <v>8.8791856819999992</v>
      </c>
      <c r="I48" s="85">
        <v>0</v>
      </c>
      <c r="J48" s="85" t="s">
        <v>175</v>
      </c>
      <c r="K48" s="85" t="s">
        <v>175</v>
      </c>
      <c r="L48" s="85">
        <v>153.82907830700003</v>
      </c>
      <c r="M48" s="85" t="s">
        <v>175</v>
      </c>
      <c r="N48" s="83">
        <v>363.59643898499996</v>
      </c>
      <c r="O48" s="86"/>
    </row>
    <row r="49" spans="1:15">
      <c r="B49" s="74" t="s">
        <v>198</v>
      </c>
      <c r="E49" s="85">
        <v>4.0458825699999998</v>
      </c>
      <c r="F49" s="85">
        <v>8.7704362819999986</v>
      </c>
      <c r="G49" s="85">
        <v>24.94250559999999</v>
      </c>
      <c r="H49" s="85">
        <v>3.0898132929999989</v>
      </c>
      <c r="I49" s="85">
        <v>0</v>
      </c>
      <c r="J49" s="85" t="s">
        <v>175</v>
      </c>
      <c r="K49" s="85" t="s">
        <v>175</v>
      </c>
      <c r="L49" s="85">
        <v>48.193648765000027</v>
      </c>
      <c r="M49" s="85" t="s">
        <v>175</v>
      </c>
      <c r="N49" s="83">
        <v>89.042286510000011</v>
      </c>
      <c r="O49" s="86"/>
    </row>
    <row r="50" spans="1:15">
      <c r="B50" s="74" t="s">
        <v>199</v>
      </c>
      <c r="E50" s="85">
        <v>20.40823751500001</v>
      </c>
      <c r="F50" s="85">
        <v>36.454606535999993</v>
      </c>
      <c r="G50" s="85">
        <v>13.56718125000001</v>
      </c>
      <c r="H50" s="85">
        <v>4.077758306999999</v>
      </c>
      <c r="I50" s="85">
        <v>0</v>
      </c>
      <c r="J50" s="85" t="s">
        <v>175</v>
      </c>
      <c r="K50" s="85" t="s">
        <v>175</v>
      </c>
      <c r="L50" s="85">
        <v>50.486131430000128</v>
      </c>
      <c r="M50" s="85" t="s">
        <v>175</v>
      </c>
      <c r="N50" s="83">
        <v>124.99391503800014</v>
      </c>
      <c r="O50" s="86"/>
    </row>
    <row r="51" spans="1:15">
      <c r="B51" s="74" t="s">
        <v>200</v>
      </c>
      <c r="E51" s="85">
        <v>24.45412008500001</v>
      </c>
      <c r="F51" s="85">
        <v>45.225042817999991</v>
      </c>
      <c r="G51" s="85">
        <v>38.509686850000001</v>
      </c>
      <c r="H51" s="85">
        <v>7.1675715999999978</v>
      </c>
      <c r="I51" s="85">
        <v>0</v>
      </c>
      <c r="J51" s="85" t="s">
        <v>175</v>
      </c>
      <c r="K51" s="85" t="s">
        <v>175</v>
      </c>
      <c r="L51" s="85">
        <v>98.679780195000149</v>
      </c>
      <c r="M51" s="85" t="s">
        <v>175</v>
      </c>
      <c r="N51" s="83">
        <v>214.03620154800015</v>
      </c>
      <c r="O51" s="86"/>
    </row>
    <row r="56" spans="1:15">
      <c r="A56" s="4" t="s">
        <v>36</v>
      </c>
    </row>
    <row r="57" spans="1:15">
      <c r="A57" s="4" t="s">
        <v>31</v>
      </c>
    </row>
    <row r="58" spans="1:15">
      <c r="A58" s="4" t="s">
        <v>230</v>
      </c>
    </row>
  </sheetData>
  <hyperlinks>
    <hyperlink ref="G1" location="Contenu!A1" display="retour" xr:uid="{00000000-0004-0000-1500-000000000000}"/>
  </hyperlinks>
  <pageMargins left="0.70866141732283472" right="0.70866141732283472" top="0.74803149606299213" bottom="0.74803149606299213" header="0.31496062992125978" footer="0.31496062992125978"/>
  <pageSetup paperSize="9" scale="6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2">
    <tabColor theme="6" tint="0.39997558519241921"/>
    <pageSetUpPr fitToPage="1"/>
  </sheetPr>
  <dimension ref="A1:S58"/>
  <sheetViews>
    <sheetView zoomScale="87" zoomScaleNormal="87" workbookViewId="0">
      <pane ySplit="4" topLeftCell="A5" activePane="bottomLeft" state="frozen"/>
      <selection activeCell="C18" sqref="C18"/>
      <selection pane="bottomLeft" activeCell="P6" sqref="P6"/>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254</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37911.273752969122</v>
      </c>
      <c r="F6" s="83">
        <v>60567.864464285718</v>
      </c>
      <c r="G6" s="83" t="s">
        <v>175</v>
      </c>
      <c r="H6" s="83" t="s">
        <v>175</v>
      </c>
      <c r="I6" s="83" t="s">
        <v>175</v>
      </c>
      <c r="J6" s="83" t="s">
        <v>175</v>
      </c>
      <c r="K6" s="83" t="s">
        <v>175</v>
      </c>
      <c r="L6" s="83" t="s">
        <v>175</v>
      </c>
      <c r="M6" s="83" t="s">
        <v>175</v>
      </c>
      <c r="N6" s="83">
        <v>40571.167002096437</v>
      </c>
      <c r="O6" s="77"/>
      <c r="P6" s="77"/>
      <c r="Q6" s="77"/>
      <c r="R6" s="77"/>
      <c r="S6" s="77"/>
    </row>
    <row r="7" spans="1:19" ht="12.75" customHeight="1">
      <c r="A7" s="75"/>
      <c r="B7" s="74" t="s">
        <v>176</v>
      </c>
      <c r="C7" s="77"/>
      <c r="D7" s="77"/>
      <c r="E7" s="83">
        <v>95982.812114014247</v>
      </c>
      <c r="F7" s="83">
        <v>98034.603035714274</v>
      </c>
      <c r="G7" s="83" t="s">
        <v>175</v>
      </c>
      <c r="H7" s="83" t="s">
        <v>175</v>
      </c>
      <c r="I7" s="83" t="s">
        <v>175</v>
      </c>
      <c r="J7" s="83" t="s">
        <v>175</v>
      </c>
      <c r="K7" s="83" t="s">
        <v>175</v>
      </c>
      <c r="L7" s="83" t="s">
        <v>175</v>
      </c>
      <c r="M7" s="83" t="s">
        <v>175</v>
      </c>
      <c r="N7" s="83">
        <v>96223.693228511533</v>
      </c>
      <c r="O7" s="77"/>
      <c r="P7" s="77"/>
      <c r="Q7" s="77"/>
      <c r="R7" s="77"/>
      <c r="S7" s="77"/>
    </row>
    <row r="8" spans="1:19" ht="21" customHeight="1">
      <c r="A8" s="75"/>
      <c r="B8" s="74" t="s">
        <v>177</v>
      </c>
      <c r="C8" s="77"/>
      <c r="D8" s="77"/>
      <c r="E8" s="83">
        <v>42429.71976074436</v>
      </c>
      <c r="F8" s="83">
        <v>59528.479495485182</v>
      </c>
      <c r="G8" s="83" t="s">
        <v>175</v>
      </c>
      <c r="H8" s="83" t="s">
        <v>175</v>
      </c>
      <c r="I8" s="83" t="s">
        <v>175</v>
      </c>
      <c r="J8" s="83" t="s">
        <v>175</v>
      </c>
      <c r="K8" s="83" t="s">
        <v>175</v>
      </c>
      <c r="L8" s="83" t="s">
        <v>175</v>
      </c>
      <c r="M8" s="83" t="s">
        <v>175</v>
      </c>
      <c r="N8" s="83">
        <v>44678.967854395436</v>
      </c>
      <c r="O8" s="77"/>
      <c r="P8" s="77"/>
      <c r="Q8" s="77"/>
      <c r="R8" s="77"/>
      <c r="S8" s="77"/>
    </row>
    <row r="9" spans="1:19" ht="12.75" customHeight="1">
      <c r="A9" s="75"/>
      <c r="B9" s="74" t="s">
        <v>178</v>
      </c>
      <c r="C9" s="77"/>
      <c r="D9" s="77"/>
      <c r="E9" s="83">
        <v>107422.50039875944</v>
      </c>
      <c r="F9" s="83">
        <v>96352.263832922472</v>
      </c>
      <c r="G9" s="83" t="s">
        <v>175</v>
      </c>
      <c r="H9" s="83" t="s">
        <v>175</v>
      </c>
      <c r="I9" s="83" t="s">
        <v>175</v>
      </c>
      <c r="J9" s="83" t="s">
        <v>175</v>
      </c>
      <c r="K9" s="83" t="s">
        <v>175</v>
      </c>
      <c r="L9" s="83" t="s">
        <v>175</v>
      </c>
      <c r="M9" s="83" t="s">
        <v>175</v>
      </c>
      <c r="N9" s="83">
        <v>105966.2714746589</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42715.566881947743</v>
      </c>
      <c r="F11" s="83">
        <v>80638.609285714294</v>
      </c>
      <c r="G11" s="83" t="s">
        <v>175</v>
      </c>
      <c r="H11" s="83" t="s">
        <v>175</v>
      </c>
      <c r="I11" s="83" t="s">
        <v>175</v>
      </c>
      <c r="J11" s="83" t="s">
        <v>175</v>
      </c>
      <c r="K11" s="83" t="s">
        <v>175</v>
      </c>
      <c r="L11" s="83" t="s">
        <v>175</v>
      </c>
      <c r="M11" s="83" t="s">
        <v>175</v>
      </c>
      <c r="N11" s="83">
        <v>47167.747960796645</v>
      </c>
      <c r="O11" s="77"/>
      <c r="P11" s="77"/>
      <c r="Q11" s="77"/>
      <c r="R11" s="77"/>
      <c r="S11" s="77"/>
    </row>
    <row r="12" spans="1:19" ht="12.75" customHeight="1">
      <c r="A12" s="75"/>
      <c r="B12" s="74" t="s">
        <v>176</v>
      </c>
      <c r="C12" s="77"/>
      <c r="D12" s="77"/>
      <c r="E12" s="83">
        <v>104775.36718123514</v>
      </c>
      <c r="F12" s="83">
        <v>124697.64267857143</v>
      </c>
      <c r="G12" s="83" t="s">
        <v>175</v>
      </c>
      <c r="H12" s="83" t="s">
        <v>175</v>
      </c>
      <c r="I12" s="83" t="s">
        <v>175</v>
      </c>
      <c r="J12" s="83" t="s">
        <v>175</v>
      </c>
      <c r="K12" s="83" t="s">
        <v>175</v>
      </c>
      <c r="L12" s="83" t="s">
        <v>175</v>
      </c>
      <c r="M12" s="83" t="s">
        <v>175</v>
      </c>
      <c r="N12" s="83">
        <v>107114.25067777779</v>
      </c>
      <c r="O12" s="77"/>
      <c r="P12" s="77"/>
      <c r="Q12" s="77"/>
      <c r="R12" s="77"/>
      <c r="S12" s="77"/>
    </row>
    <row r="13" spans="1:19" ht="21" customHeight="1">
      <c r="A13" s="75"/>
      <c r="B13" s="74" t="s">
        <v>177</v>
      </c>
      <c r="C13" s="77"/>
      <c r="D13" s="77"/>
      <c r="E13" s="83">
        <v>47806.611406202937</v>
      </c>
      <c r="F13" s="83">
        <v>79254.796943346286</v>
      </c>
      <c r="G13" s="83" t="s">
        <v>175</v>
      </c>
      <c r="H13" s="83" t="s">
        <v>175</v>
      </c>
      <c r="I13" s="83" t="s">
        <v>175</v>
      </c>
      <c r="J13" s="83" t="s">
        <v>175</v>
      </c>
      <c r="K13" s="83" t="s">
        <v>175</v>
      </c>
      <c r="L13" s="83" t="s">
        <v>175</v>
      </c>
      <c r="M13" s="83" t="s">
        <v>175</v>
      </c>
      <c r="N13" s="83">
        <v>51943.447788814236</v>
      </c>
      <c r="O13" s="77"/>
      <c r="P13" s="77"/>
      <c r="Q13" s="77"/>
      <c r="R13" s="77"/>
      <c r="S13" s="77"/>
    </row>
    <row r="14" spans="1:19">
      <c r="A14" s="75"/>
      <c r="B14" s="74" t="s">
        <v>178</v>
      </c>
      <c r="C14" s="77"/>
      <c r="D14" s="77"/>
      <c r="E14" s="83">
        <v>117262.99401852017</v>
      </c>
      <c r="F14" s="83">
        <v>122557.74792429309</v>
      </c>
      <c r="G14" s="83" t="s">
        <v>175</v>
      </c>
      <c r="H14" s="83" t="s">
        <v>175</v>
      </c>
      <c r="I14" s="83" t="s">
        <v>175</v>
      </c>
      <c r="J14" s="83" t="s">
        <v>175</v>
      </c>
      <c r="K14" s="83" t="s">
        <v>175</v>
      </c>
      <c r="L14" s="83" t="s">
        <v>175</v>
      </c>
      <c r="M14" s="83" t="s">
        <v>175</v>
      </c>
      <c r="N14" s="83">
        <v>117959.48986463202</v>
      </c>
      <c r="O14" s="77"/>
      <c r="P14" s="77"/>
      <c r="Q14" s="77"/>
      <c r="R14" s="77"/>
      <c r="S14" s="77"/>
    </row>
    <row r="15" spans="1:19" ht="21" customHeight="1">
      <c r="A15" s="29" t="s">
        <v>180</v>
      </c>
      <c r="B15" s="78"/>
      <c r="C15" s="78"/>
      <c r="D15" s="78"/>
      <c r="E15" s="82"/>
      <c r="F15" s="82"/>
      <c r="G15" s="82"/>
      <c r="H15" s="82"/>
      <c r="I15" s="82"/>
      <c r="J15" s="82"/>
      <c r="K15" s="83"/>
      <c r="L15" s="82"/>
      <c r="M15" s="82"/>
      <c r="N15" s="82"/>
      <c r="O15" s="78"/>
      <c r="P15" s="78"/>
      <c r="Q15" s="78"/>
      <c r="R15" s="74"/>
      <c r="S15" s="74"/>
    </row>
    <row r="16" spans="1:19" ht="14.25" customHeight="1">
      <c r="B16" s="79" t="s">
        <v>181</v>
      </c>
      <c r="C16" s="78"/>
      <c r="D16" s="78"/>
      <c r="E16" s="82">
        <v>2.7447484602615151</v>
      </c>
      <c r="F16" s="82">
        <v>2.2396988647830662</v>
      </c>
      <c r="G16" s="82" t="s">
        <v>175</v>
      </c>
      <c r="H16" s="82" t="s">
        <v>175</v>
      </c>
      <c r="I16" s="82" t="s">
        <v>175</v>
      </c>
      <c r="J16" s="82" t="s">
        <v>175</v>
      </c>
      <c r="K16" s="82" t="s">
        <v>175</v>
      </c>
      <c r="L16" s="82" t="s">
        <v>175</v>
      </c>
      <c r="M16" s="82" t="s">
        <v>175</v>
      </c>
      <c r="N16" s="82">
        <v>2.6739589700576278</v>
      </c>
      <c r="O16" s="78"/>
      <c r="P16" s="78"/>
      <c r="Q16" s="78"/>
      <c r="R16" s="74"/>
      <c r="S16" s="74"/>
    </row>
    <row r="17" spans="1:19">
      <c r="A17" s="80"/>
      <c r="B17" s="79" t="s">
        <v>182</v>
      </c>
      <c r="C17" s="79"/>
      <c r="D17" s="79"/>
      <c r="E17" s="82">
        <v>126.0701004558602</v>
      </c>
      <c r="F17" s="82">
        <v>60.824422256781361</v>
      </c>
      <c r="G17" s="82" t="s">
        <v>175</v>
      </c>
      <c r="H17" s="82" t="s">
        <v>175</v>
      </c>
      <c r="I17" s="82" t="s">
        <v>175</v>
      </c>
      <c r="J17" s="82" t="s">
        <v>175</v>
      </c>
      <c r="K17" s="82" t="s">
        <v>175</v>
      </c>
      <c r="L17" s="82" t="s">
        <v>175</v>
      </c>
      <c r="M17" s="82" t="s">
        <v>175</v>
      </c>
      <c r="N17" s="82">
        <v>111.96934032519032</v>
      </c>
      <c r="O17" s="79"/>
      <c r="P17" s="79"/>
      <c r="Q17" s="79"/>
      <c r="R17" s="79"/>
      <c r="S17" s="79"/>
    </row>
    <row r="18" spans="1:19">
      <c r="A18" s="80"/>
      <c r="B18" s="79" t="s">
        <v>183</v>
      </c>
      <c r="C18" s="79"/>
      <c r="D18" s="79"/>
      <c r="E18" s="82">
        <v>14.122777219510889</v>
      </c>
      <c r="F18" s="82">
        <v>5.7685870333486857</v>
      </c>
      <c r="G18" s="82" t="s">
        <v>175</v>
      </c>
      <c r="H18" s="82" t="s">
        <v>175</v>
      </c>
      <c r="I18" s="82" t="s">
        <v>175</v>
      </c>
      <c r="J18" s="82" t="s">
        <v>175</v>
      </c>
      <c r="K18" s="82" t="s">
        <v>175</v>
      </c>
      <c r="L18" s="82" t="s">
        <v>175</v>
      </c>
      <c r="M18" s="82" t="s">
        <v>175</v>
      </c>
      <c r="N18" s="82">
        <v>12.070525071444807</v>
      </c>
      <c r="O18" s="79"/>
      <c r="P18" s="79"/>
      <c r="Q18" s="79"/>
      <c r="R18" s="79"/>
      <c r="S18" s="79"/>
    </row>
    <row r="19" spans="1:19">
      <c r="A19" s="80"/>
      <c r="B19" s="79" t="s">
        <v>184</v>
      </c>
      <c r="C19" s="79"/>
      <c r="D19" s="79"/>
      <c r="E19" s="82">
        <v>12.700074157135736</v>
      </c>
      <c r="F19" s="82">
        <v>5.2688859879080097</v>
      </c>
      <c r="G19" s="82" t="s">
        <v>175</v>
      </c>
      <c r="H19" s="82" t="s">
        <v>175</v>
      </c>
      <c r="I19" s="82" t="s">
        <v>175</v>
      </c>
      <c r="J19" s="82" t="s">
        <v>175</v>
      </c>
      <c r="K19" s="82" t="s">
        <v>175</v>
      </c>
      <c r="L19" s="82" t="s">
        <v>175</v>
      </c>
      <c r="M19" s="82" t="s">
        <v>175</v>
      </c>
      <c r="N19" s="82">
        <v>10.895922252951825</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6.7207851467818163</v>
      </c>
      <c r="F21" s="82">
        <v>4.0545841885884979</v>
      </c>
      <c r="G21" s="82" t="s">
        <v>175</v>
      </c>
      <c r="H21" s="82" t="s">
        <v>175</v>
      </c>
      <c r="I21" s="82" t="s">
        <v>175</v>
      </c>
      <c r="J21" s="82" t="s">
        <v>175</v>
      </c>
      <c r="K21" s="82" t="s">
        <v>175</v>
      </c>
      <c r="L21" s="82" t="s">
        <v>175</v>
      </c>
      <c r="M21" s="82" t="s">
        <v>175</v>
      </c>
      <c r="N21" s="82">
        <v>6.2391258455486929</v>
      </c>
      <c r="O21" s="79"/>
      <c r="P21" s="79"/>
      <c r="Q21" s="79"/>
      <c r="R21" s="79"/>
      <c r="S21" s="79"/>
    </row>
    <row r="22" spans="1:19">
      <c r="A22" s="80"/>
      <c r="B22" s="79" t="s">
        <v>182</v>
      </c>
      <c r="C22" s="79"/>
      <c r="D22" s="79"/>
      <c r="E22" s="82">
        <v>215.37753330853201</v>
      </c>
      <c r="F22" s="82">
        <v>86.507087865558105</v>
      </c>
      <c r="G22" s="82" t="s">
        <v>175</v>
      </c>
      <c r="H22" s="82" t="s">
        <v>175</v>
      </c>
      <c r="I22" s="82" t="s">
        <v>175</v>
      </c>
      <c r="J22" s="82" t="s">
        <v>175</v>
      </c>
      <c r="K22" s="82" t="s">
        <v>175</v>
      </c>
      <c r="L22" s="82" t="s">
        <v>175</v>
      </c>
      <c r="M22" s="82" t="s">
        <v>175</v>
      </c>
      <c r="N22" s="82">
        <v>183.31679363647686</v>
      </c>
      <c r="O22" s="79"/>
      <c r="P22" s="79"/>
      <c r="Q22" s="79"/>
      <c r="R22" s="79"/>
      <c r="S22" s="79"/>
    </row>
    <row r="23" spans="1:19">
      <c r="A23" s="80"/>
      <c r="B23" s="79" t="s">
        <v>183</v>
      </c>
      <c r="C23" s="79"/>
      <c r="D23" s="79"/>
      <c r="E23" s="82">
        <v>21.964765908406058</v>
      </c>
      <c r="F23" s="82">
        <v>8.2777772677090304</v>
      </c>
      <c r="G23" s="82" t="s">
        <v>175</v>
      </c>
      <c r="H23" s="82" t="s">
        <v>175</v>
      </c>
      <c r="I23" s="82" t="s">
        <v>175</v>
      </c>
      <c r="J23" s="82" t="s">
        <v>175</v>
      </c>
      <c r="K23" s="82" t="s">
        <v>175</v>
      </c>
      <c r="L23" s="82" t="s">
        <v>175</v>
      </c>
      <c r="M23" s="82" t="s">
        <v>175</v>
      </c>
      <c r="N23" s="82">
        <v>18.394147202041182</v>
      </c>
      <c r="O23" s="79"/>
      <c r="P23" s="79"/>
      <c r="Q23" s="79"/>
      <c r="R23" s="79"/>
      <c r="S23" s="79"/>
    </row>
    <row r="24" spans="1:19">
      <c r="A24" s="80"/>
      <c r="B24" s="79" t="s">
        <v>184</v>
      </c>
      <c r="C24" s="79"/>
      <c r="D24" s="79"/>
      <c r="E24" s="82">
        <v>19.932043789328151</v>
      </c>
      <c r="F24" s="82">
        <v>7.5548602028647718</v>
      </c>
      <c r="G24" s="82" t="s">
        <v>175</v>
      </c>
      <c r="H24" s="82" t="s">
        <v>175</v>
      </c>
      <c r="I24" s="82" t="s">
        <v>175</v>
      </c>
      <c r="J24" s="82" t="s">
        <v>175</v>
      </c>
      <c r="K24" s="82" t="s">
        <v>175</v>
      </c>
      <c r="L24" s="82" t="s">
        <v>175</v>
      </c>
      <c r="M24" s="82" t="s">
        <v>175</v>
      </c>
      <c r="N24" s="82">
        <v>16.716773382436497</v>
      </c>
      <c r="O24" s="79"/>
      <c r="P24" s="79"/>
      <c r="Q24" s="79"/>
      <c r="R24" s="79"/>
      <c r="S24" s="79"/>
    </row>
    <row r="25" spans="1:19" ht="21" customHeight="1">
      <c r="A25" s="75" t="s">
        <v>186</v>
      </c>
      <c r="B25" s="77"/>
      <c r="C25" s="77"/>
      <c r="D25" s="77"/>
      <c r="E25" s="83"/>
      <c r="F25" s="83"/>
      <c r="G25" s="83"/>
      <c r="H25" s="83"/>
      <c r="I25" s="83"/>
      <c r="J25" s="83"/>
      <c r="K25" s="83"/>
      <c r="L25" s="83"/>
      <c r="M25" s="83"/>
      <c r="N25" s="84"/>
      <c r="O25" s="74"/>
      <c r="P25" s="74"/>
      <c r="Q25" s="74"/>
      <c r="R25" s="74"/>
      <c r="S25" s="74"/>
    </row>
    <row r="26" spans="1:19">
      <c r="A26" s="75"/>
      <c r="B26" s="77" t="s">
        <v>187</v>
      </c>
      <c r="C26" s="77"/>
      <c r="D26" s="77"/>
      <c r="E26" s="83">
        <v>41132278.189999998</v>
      </c>
      <c r="F26" s="83">
        <v>5997067.6200000001</v>
      </c>
      <c r="G26" s="83" t="s">
        <v>175</v>
      </c>
      <c r="H26" s="83" t="s">
        <v>175</v>
      </c>
      <c r="I26" s="83" t="s">
        <v>175</v>
      </c>
      <c r="J26" s="83" t="s">
        <v>175</v>
      </c>
      <c r="K26" s="83" t="s">
        <v>175</v>
      </c>
      <c r="L26" s="83" t="s">
        <v>175</v>
      </c>
      <c r="M26" s="83" t="s">
        <v>175</v>
      </c>
      <c r="N26" s="83">
        <v>47129345.809999995</v>
      </c>
      <c r="O26" s="77"/>
      <c r="P26" s="77"/>
      <c r="Q26" s="77"/>
      <c r="R26" s="77"/>
      <c r="S26" s="77"/>
    </row>
    <row r="27" spans="1:19">
      <c r="A27" s="75"/>
      <c r="B27" s="77" t="s">
        <v>188</v>
      </c>
      <c r="C27" s="77"/>
      <c r="D27" s="77"/>
      <c r="E27" s="83">
        <v>15960646.25</v>
      </c>
      <c r="F27" s="83">
        <v>3391800.41</v>
      </c>
      <c r="G27" s="83" t="s">
        <v>175</v>
      </c>
      <c r="H27" s="83" t="s">
        <v>175</v>
      </c>
      <c r="I27" s="83" t="s">
        <v>175</v>
      </c>
      <c r="J27" s="83" t="s">
        <v>175</v>
      </c>
      <c r="K27" s="83" t="s">
        <v>175</v>
      </c>
      <c r="L27" s="83" t="s">
        <v>175</v>
      </c>
      <c r="M27" s="83" t="s">
        <v>175</v>
      </c>
      <c r="N27" s="83">
        <v>19352446.66</v>
      </c>
      <c r="O27" s="77"/>
      <c r="P27" s="77"/>
      <c r="Q27" s="77"/>
      <c r="R27" s="77"/>
      <c r="S27" s="77"/>
    </row>
    <row r="28" spans="1:19">
      <c r="A28" s="75"/>
      <c r="B28" s="77" t="s">
        <v>94</v>
      </c>
      <c r="C28" s="77"/>
      <c r="D28" s="77"/>
      <c r="E28" s="83">
        <v>24448117.649999999</v>
      </c>
      <c r="F28" s="83">
        <v>2098137.36</v>
      </c>
      <c r="G28" s="83" t="s">
        <v>175</v>
      </c>
      <c r="H28" s="83" t="s">
        <v>175</v>
      </c>
      <c r="I28" s="83" t="s">
        <v>175</v>
      </c>
      <c r="J28" s="83" t="s">
        <v>175</v>
      </c>
      <c r="K28" s="83" t="s">
        <v>175</v>
      </c>
      <c r="L28" s="83" t="s">
        <v>175</v>
      </c>
      <c r="M28" s="83" t="s">
        <v>175</v>
      </c>
      <c r="N28" s="83">
        <v>26546255.009999998</v>
      </c>
      <c r="O28" s="77"/>
      <c r="P28" s="77"/>
      <c r="Q28" s="77"/>
      <c r="R28" s="77"/>
      <c r="S28" s="77"/>
    </row>
    <row r="29" spans="1:19">
      <c r="A29" s="75"/>
      <c r="B29" s="77" t="s">
        <v>95</v>
      </c>
      <c r="C29" s="77"/>
      <c r="D29" s="77"/>
      <c r="E29" s="83">
        <v>383660.55</v>
      </c>
      <c r="F29" s="83">
        <v>34246.15</v>
      </c>
      <c r="G29" s="83" t="s">
        <v>175</v>
      </c>
      <c r="H29" s="83" t="s">
        <v>175</v>
      </c>
      <c r="I29" s="83" t="s">
        <v>175</v>
      </c>
      <c r="J29" s="83" t="s">
        <v>175</v>
      </c>
      <c r="K29" s="83" t="s">
        <v>175</v>
      </c>
      <c r="L29" s="83" t="s">
        <v>175</v>
      </c>
      <c r="M29" s="83" t="s">
        <v>175</v>
      </c>
      <c r="N29" s="83">
        <v>417906.7</v>
      </c>
      <c r="O29" s="77"/>
      <c r="P29" s="77"/>
      <c r="Q29" s="77"/>
      <c r="R29" s="77"/>
      <c r="S29" s="77"/>
    </row>
    <row r="30" spans="1:19">
      <c r="A30" s="75"/>
      <c r="B30" s="77" t="s">
        <v>189</v>
      </c>
      <c r="C30" s="77"/>
      <c r="D30" s="77"/>
      <c r="E30" s="83">
        <v>339853.74</v>
      </c>
      <c r="F30" s="83">
        <v>472883.7</v>
      </c>
      <c r="G30" s="83" t="s">
        <v>175</v>
      </c>
      <c r="H30" s="83" t="s">
        <v>175</v>
      </c>
      <c r="I30" s="83" t="s">
        <v>175</v>
      </c>
      <c r="J30" s="83" t="s">
        <v>175</v>
      </c>
      <c r="K30" s="83" t="s">
        <v>175</v>
      </c>
      <c r="L30" s="83" t="s">
        <v>175</v>
      </c>
      <c r="M30" s="83" t="s">
        <v>175</v>
      </c>
      <c r="N30" s="83">
        <v>812737.44</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44921970.240819991</v>
      </c>
      <c r="F32" s="83">
        <v>7571046.8200000003</v>
      </c>
      <c r="G32" s="83" t="s">
        <v>175</v>
      </c>
      <c r="H32" s="83" t="s">
        <v>175</v>
      </c>
      <c r="I32" s="83" t="s">
        <v>175</v>
      </c>
      <c r="J32" s="83" t="s">
        <v>175</v>
      </c>
      <c r="K32" s="83" t="s">
        <v>175</v>
      </c>
      <c r="L32" s="83" t="s">
        <v>175</v>
      </c>
      <c r="M32" s="83" t="s">
        <v>175</v>
      </c>
      <c r="N32" s="83">
        <v>52493017.060819991</v>
      </c>
      <c r="O32" s="77"/>
      <c r="P32" s="77"/>
      <c r="Q32" s="77"/>
      <c r="R32" s="77"/>
      <c r="S32" s="77"/>
    </row>
    <row r="33" spans="1:19">
      <c r="A33" s="75"/>
      <c r="B33" s="77" t="s">
        <v>188</v>
      </c>
      <c r="C33" s="77"/>
      <c r="D33" s="77"/>
      <c r="E33" s="83">
        <v>17983253.657299999</v>
      </c>
      <c r="F33" s="83">
        <v>4515762.12</v>
      </c>
      <c r="G33" s="83" t="s">
        <v>175</v>
      </c>
      <c r="H33" s="83" t="s">
        <v>175</v>
      </c>
      <c r="I33" s="83" t="s">
        <v>175</v>
      </c>
      <c r="J33" s="83" t="s">
        <v>175</v>
      </c>
      <c r="K33" s="83" t="s">
        <v>175</v>
      </c>
      <c r="L33" s="83" t="s">
        <v>175</v>
      </c>
      <c r="M33" s="83" t="s">
        <v>175</v>
      </c>
      <c r="N33" s="83">
        <v>22499015.7773</v>
      </c>
      <c r="O33" s="77"/>
      <c r="P33" s="77"/>
      <c r="Q33" s="77"/>
      <c r="R33" s="77"/>
      <c r="S33" s="77"/>
    </row>
    <row r="34" spans="1:19">
      <c r="A34" s="75"/>
      <c r="B34" s="77" t="s">
        <v>94</v>
      </c>
      <c r="C34" s="77"/>
      <c r="D34" s="77"/>
      <c r="E34" s="83">
        <v>26127175.925999999</v>
      </c>
      <c r="F34" s="83">
        <v>2467305.87</v>
      </c>
      <c r="G34" s="83" t="s">
        <v>175</v>
      </c>
      <c r="H34" s="83" t="s">
        <v>175</v>
      </c>
      <c r="I34" s="83" t="s">
        <v>175</v>
      </c>
      <c r="J34" s="83" t="s">
        <v>175</v>
      </c>
      <c r="K34" s="83" t="s">
        <v>175</v>
      </c>
      <c r="L34" s="83" t="s">
        <v>175</v>
      </c>
      <c r="M34" s="83" t="s">
        <v>175</v>
      </c>
      <c r="N34" s="83">
        <v>28594481.796</v>
      </c>
      <c r="O34" s="77"/>
      <c r="P34" s="77"/>
      <c r="Q34" s="77"/>
      <c r="R34" s="77"/>
      <c r="S34" s="77"/>
    </row>
    <row r="35" spans="1:19">
      <c r="A35" s="75"/>
      <c r="B35" s="77" t="s">
        <v>95</v>
      </c>
      <c r="C35" s="77"/>
      <c r="D35" s="77"/>
      <c r="E35" s="83">
        <v>424903.21927</v>
      </c>
      <c r="F35" s="83">
        <v>43623.530000000013</v>
      </c>
      <c r="G35" s="83" t="s">
        <v>175</v>
      </c>
      <c r="H35" s="83" t="s">
        <v>175</v>
      </c>
      <c r="I35" s="83" t="s">
        <v>175</v>
      </c>
      <c r="J35" s="83" t="s">
        <v>175</v>
      </c>
      <c r="K35" s="83" t="s">
        <v>175</v>
      </c>
      <c r="L35" s="83" t="s">
        <v>175</v>
      </c>
      <c r="M35" s="83" t="s">
        <v>175</v>
      </c>
      <c r="N35" s="83">
        <v>468526.74927000003</v>
      </c>
      <c r="O35" s="77"/>
      <c r="P35" s="77"/>
      <c r="Q35" s="77"/>
      <c r="R35" s="77"/>
      <c r="S35" s="77"/>
    </row>
    <row r="36" spans="1:19">
      <c r="A36" s="75"/>
      <c r="B36" s="77" t="s">
        <v>189</v>
      </c>
      <c r="C36" s="77"/>
      <c r="D36" s="77"/>
      <c r="E36" s="83">
        <v>386637.43825000001</v>
      </c>
      <c r="F36" s="83">
        <v>544355.30000000005</v>
      </c>
      <c r="G36" s="83" t="s">
        <v>175</v>
      </c>
      <c r="H36" s="83" t="s">
        <v>175</v>
      </c>
      <c r="I36" s="83" t="s">
        <v>175</v>
      </c>
      <c r="J36" s="83" t="s">
        <v>175</v>
      </c>
      <c r="K36" s="83" t="s">
        <v>175</v>
      </c>
      <c r="L36" s="83" t="s">
        <v>175</v>
      </c>
      <c r="M36" s="83" t="s">
        <v>175</v>
      </c>
      <c r="N36" s="83">
        <v>930992.73825000005</v>
      </c>
      <c r="O36" s="77"/>
      <c r="P36" s="77"/>
      <c r="Q36" s="77"/>
      <c r="R36" s="77"/>
      <c r="S36" s="77"/>
    </row>
    <row r="37" spans="1:19" ht="21" customHeight="1">
      <c r="A37" s="75" t="s">
        <v>191</v>
      </c>
      <c r="C37" s="74"/>
      <c r="D37" s="74"/>
      <c r="E37" s="84"/>
      <c r="F37" s="84"/>
      <c r="G37" s="84"/>
      <c r="H37" s="84"/>
      <c r="I37" s="84"/>
      <c r="J37" s="84"/>
      <c r="K37" s="83"/>
      <c r="L37" s="84"/>
      <c r="M37" s="84"/>
      <c r="N37" s="83"/>
      <c r="O37" s="74"/>
      <c r="P37" s="74"/>
      <c r="Q37" s="74"/>
      <c r="R37" s="74"/>
      <c r="S37" s="74"/>
    </row>
    <row r="38" spans="1:19" ht="12.75" customHeight="1">
      <c r="A38" s="75"/>
      <c r="B38" s="74" t="s">
        <v>192</v>
      </c>
      <c r="C38" s="74"/>
      <c r="D38" s="74"/>
      <c r="E38" s="85">
        <v>426</v>
      </c>
      <c r="F38" s="85">
        <v>59</v>
      </c>
      <c r="G38" s="83" t="s">
        <v>175</v>
      </c>
      <c r="H38" s="83" t="s">
        <v>175</v>
      </c>
      <c r="I38" s="83" t="s">
        <v>175</v>
      </c>
      <c r="J38" s="83" t="s">
        <v>175</v>
      </c>
      <c r="K38" s="83" t="s">
        <v>175</v>
      </c>
      <c r="L38" s="83" t="s">
        <v>175</v>
      </c>
      <c r="M38" s="83" t="s">
        <v>175</v>
      </c>
      <c r="N38" s="85">
        <v>485</v>
      </c>
      <c r="O38" s="74"/>
      <c r="P38" s="74"/>
      <c r="Q38" s="74"/>
      <c r="R38" s="74"/>
      <c r="S38" s="74"/>
    </row>
    <row r="39" spans="1:19" ht="12.75" customHeight="1">
      <c r="B39" s="74" t="s">
        <v>193</v>
      </c>
      <c r="C39" s="79"/>
      <c r="D39" s="79"/>
      <c r="E39" s="85">
        <v>421</v>
      </c>
      <c r="F39" s="85">
        <v>56</v>
      </c>
      <c r="G39" s="83" t="s">
        <v>175</v>
      </c>
      <c r="H39" s="83" t="s">
        <v>175</v>
      </c>
      <c r="I39" s="83" t="s">
        <v>175</v>
      </c>
      <c r="J39" s="83" t="s">
        <v>175</v>
      </c>
      <c r="K39" s="83" t="s">
        <v>175</v>
      </c>
      <c r="L39" s="83" t="s">
        <v>175</v>
      </c>
      <c r="M39" s="83" t="s">
        <v>175</v>
      </c>
      <c r="N39" s="85">
        <v>477</v>
      </c>
      <c r="O39" s="79"/>
      <c r="P39" s="79"/>
      <c r="Q39" s="79"/>
      <c r="R39" s="74"/>
      <c r="S39" s="74"/>
    </row>
    <row r="40" spans="1:19">
      <c r="B40" s="74" t="s">
        <v>194</v>
      </c>
      <c r="E40" s="85">
        <v>376.16666666666657</v>
      </c>
      <c r="F40" s="85">
        <v>56.977776666666657</v>
      </c>
      <c r="G40" s="85" t="s">
        <v>175</v>
      </c>
      <c r="H40" s="85" t="s">
        <v>175</v>
      </c>
      <c r="I40" s="85" t="s">
        <v>175</v>
      </c>
      <c r="J40" s="85" t="s">
        <v>175</v>
      </c>
      <c r="K40" s="83" t="s">
        <v>175</v>
      </c>
      <c r="L40" s="85" t="s">
        <v>175</v>
      </c>
      <c r="M40" s="85" t="s">
        <v>175</v>
      </c>
      <c r="N40" s="85">
        <v>433.14444333333324</v>
      </c>
    </row>
    <row r="41" spans="1:19" ht="21" customHeight="1">
      <c r="A41" s="29" t="s">
        <v>195</v>
      </c>
      <c r="B41" s="74"/>
      <c r="K41" s="83"/>
      <c r="N41" s="85"/>
    </row>
    <row r="42" spans="1:19" ht="12.75" customHeight="1">
      <c r="B42" s="76" t="s">
        <v>196</v>
      </c>
      <c r="K42" s="83"/>
      <c r="N42" s="85"/>
    </row>
    <row r="43" spans="1:19">
      <c r="B43" s="74" t="s">
        <v>197</v>
      </c>
      <c r="E43" s="85">
        <v>153.38381862499992</v>
      </c>
      <c r="F43" s="85">
        <v>25.003361335999994</v>
      </c>
      <c r="G43" s="83" t="s">
        <v>175</v>
      </c>
      <c r="H43" s="83" t="s">
        <v>175</v>
      </c>
      <c r="I43" s="83" t="s">
        <v>175</v>
      </c>
      <c r="J43" s="83" t="s">
        <v>175</v>
      </c>
      <c r="K43" s="83" t="s">
        <v>175</v>
      </c>
      <c r="L43" s="83" t="s">
        <v>175</v>
      </c>
      <c r="M43" s="83" t="s">
        <v>175</v>
      </c>
      <c r="N43" s="85">
        <v>178.3871799609999</v>
      </c>
      <c r="O43" s="86"/>
    </row>
    <row r="44" spans="1:19">
      <c r="B44" s="74" t="s">
        <v>198</v>
      </c>
      <c r="E44" s="85">
        <v>3.3394119500000001</v>
      </c>
      <c r="F44" s="85">
        <v>0.92068280999999996</v>
      </c>
      <c r="G44" s="83" t="s">
        <v>175</v>
      </c>
      <c r="H44" s="83" t="s">
        <v>175</v>
      </c>
      <c r="I44" s="83" t="s">
        <v>175</v>
      </c>
      <c r="J44" s="83" t="s">
        <v>175</v>
      </c>
      <c r="K44" s="83" t="s">
        <v>175</v>
      </c>
      <c r="L44" s="83" t="s">
        <v>175</v>
      </c>
      <c r="M44" s="83" t="s">
        <v>175</v>
      </c>
      <c r="N44" s="85">
        <v>4.2600947600000003</v>
      </c>
      <c r="O44" s="86"/>
    </row>
    <row r="45" spans="1:19">
      <c r="B45" s="74" t="s">
        <v>199</v>
      </c>
      <c r="E45" s="85">
        <v>29.810000785000021</v>
      </c>
      <c r="F45" s="85">
        <v>9.7077498659999932</v>
      </c>
      <c r="G45" s="83" t="s">
        <v>175</v>
      </c>
      <c r="H45" s="83" t="s">
        <v>175</v>
      </c>
      <c r="I45" s="83" t="s">
        <v>175</v>
      </c>
      <c r="J45" s="83" t="s">
        <v>175</v>
      </c>
      <c r="K45" s="83" t="s">
        <v>175</v>
      </c>
      <c r="L45" s="83" t="s">
        <v>175</v>
      </c>
      <c r="M45" s="83" t="s">
        <v>175</v>
      </c>
      <c r="N45" s="85">
        <v>39.517750651000014</v>
      </c>
      <c r="O45" s="86"/>
    </row>
    <row r="46" spans="1:19">
      <c r="B46" s="74" t="s">
        <v>200</v>
      </c>
      <c r="E46" s="85">
        <v>33.14941273500002</v>
      </c>
      <c r="F46" s="85">
        <v>10.628432675999994</v>
      </c>
      <c r="G46" s="83" t="s">
        <v>175</v>
      </c>
      <c r="H46" s="83" t="s">
        <v>175</v>
      </c>
      <c r="I46" s="83" t="s">
        <v>175</v>
      </c>
      <c r="J46" s="83" t="s">
        <v>175</v>
      </c>
      <c r="K46" s="83" t="s">
        <v>175</v>
      </c>
      <c r="L46" s="83" t="s">
        <v>175</v>
      </c>
      <c r="M46" s="83" t="s">
        <v>175</v>
      </c>
      <c r="N46" s="85">
        <v>43.777845411000015</v>
      </c>
      <c r="O46" s="86"/>
    </row>
    <row r="47" spans="1:19" ht="21" customHeight="1">
      <c r="B47" s="76" t="s">
        <v>201</v>
      </c>
      <c r="E47" s="85"/>
      <c r="F47" s="85"/>
      <c r="G47" s="86"/>
      <c r="H47" s="86"/>
      <c r="I47" s="86"/>
      <c r="J47" s="86"/>
      <c r="K47" s="83"/>
      <c r="L47" s="86"/>
      <c r="M47" s="86"/>
      <c r="N47" s="85"/>
      <c r="O47" s="86"/>
    </row>
    <row r="48" spans="1:19">
      <c r="B48" s="74" t="s">
        <v>197</v>
      </c>
      <c r="E48" s="85">
        <v>62.641490660000017</v>
      </c>
      <c r="F48" s="85">
        <v>13.811527247999997</v>
      </c>
      <c r="G48" s="83" t="s">
        <v>175</v>
      </c>
      <c r="H48" s="83" t="s">
        <v>175</v>
      </c>
      <c r="I48" s="83" t="s">
        <v>175</v>
      </c>
      <c r="J48" s="83" t="s">
        <v>175</v>
      </c>
      <c r="K48" s="83" t="s">
        <v>175</v>
      </c>
      <c r="L48" s="83" t="s">
        <v>175</v>
      </c>
      <c r="M48" s="83" t="s">
        <v>175</v>
      </c>
      <c r="N48" s="85">
        <v>76.453017908000021</v>
      </c>
      <c r="O48" s="86"/>
    </row>
    <row r="49" spans="1:15">
      <c r="B49" s="74" t="s">
        <v>198</v>
      </c>
      <c r="E49" s="85">
        <v>1.9547071300000001</v>
      </c>
      <c r="F49" s="85">
        <v>0.64734579999999997</v>
      </c>
      <c r="G49" s="83" t="s">
        <v>175</v>
      </c>
      <c r="H49" s="83" t="s">
        <v>175</v>
      </c>
      <c r="I49" s="83" t="s">
        <v>175</v>
      </c>
      <c r="J49" s="83" t="s">
        <v>175</v>
      </c>
      <c r="K49" s="83" t="s">
        <v>175</v>
      </c>
      <c r="L49" s="83" t="s">
        <v>175</v>
      </c>
      <c r="M49" s="83" t="s">
        <v>175</v>
      </c>
      <c r="N49" s="85">
        <v>2.6020529300000002</v>
      </c>
      <c r="O49" s="86"/>
    </row>
    <row r="50" spans="1:15">
      <c r="B50" s="74" t="s">
        <v>199</v>
      </c>
      <c r="E50" s="85">
        <v>19.167060635000009</v>
      </c>
      <c r="F50" s="85">
        <v>6.7651010879999962</v>
      </c>
      <c r="G50" s="83" t="s">
        <v>175</v>
      </c>
      <c r="H50" s="83" t="s">
        <v>175</v>
      </c>
      <c r="I50" s="83" t="s">
        <v>175</v>
      </c>
      <c r="J50" s="83" t="s">
        <v>175</v>
      </c>
      <c r="K50" s="83" t="s">
        <v>175</v>
      </c>
      <c r="L50" s="83" t="s">
        <v>175</v>
      </c>
      <c r="M50" s="83" t="s">
        <v>175</v>
      </c>
      <c r="N50" s="85">
        <v>25.932161723000007</v>
      </c>
      <c r="O50" s="86"/>
    </row>
    <row r="51" spans="1:15">
      <c r="B51" s="74" t="s">
        <v>200</v>
      </c>
      <c r="E51" s="85">
        <v>21.121767765000008</v>
      </c>
      <c r="F51" s="85">
        <v>7.4124468879999963</v>
      </c>
      <c r="G51" s="83" t="s">
        <v>175</v>
      </c>
      <c r="H51" s="83" t="s">
        <v>175</v>
      </c>
      <c r="I51" s="83" t="s">
        <v>175</v>
      </c>
      <c r="J51" s="83" t="s">
        <v>175</v>
      </c>
      <c r="K51" s="83" t="s">
        <v>175</v>
      </c>
      <c r="L51" s="83" t="s">
        <v>175</v>
      </c>
      <c r="M51" s="83" t="s">
        <v>175</v>
      </c>
      <c r="N51" s="85">
        <v>28.534214653000006</v>
      </c>
      <c r="O51" s="86"/>
    </row>
    <row r="56" spans="1:15">
      <c r="A56" s="4" t="s">
        <v>36</v>
      </c>
    </row>
    <row r="57" spans="1:15">
      <c r="A57" s="4" t="s">
        <v>31</v>
      </c>
    </row>
    <row r="58" spans="1:15">
      <c r="A58" s="4" t="s">
        <v>230</v>
      </c>
    </row>
  </sheetData>
  <hyperlinks>
    <hyperlink ref="G1" location="Contenu!A1" display="retour" xr:uid="{00000000-0004-0000-1600-000000000000}"/>
  </hyperlinks>
  <pageMargins left="0.70866141732283472" right="0.70866141732283472" top="0.74803149606299213" bottom="0.74803149606299213" header="0.31496062992125978" footer="0.31496062992125978"/>
  <pageSetup paperSize="9" scale="6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tabColor theme="6" tint="0.39997558519241921"/>
    <pageSetUpPr fitToPage="1"/>
  </sheetPr>
  <dimension ref="A1:S59"/>
  <sheetViews>
    <sheetView zoomScale="87" zoomScaleNormal="87" workbookViewId="0">
      <pane ySplit="4" topLeftCell="A5" activePane="bottomLeft" state="frozen"/>
      <selection activeCell="C18" sqref="C18"/>
      <selection pane="bottomLeft" activeCell="P7" sqref="P7"/>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255</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202</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14308.594833333333</v>
      </c>
      <c r="F6" s="83">
        <v>21026.345167907613</v>
      </c>
      <c r="G6" s="83">
        <v>14238.189267699789</v>
      </c>
      <c r="H6" s="83">
        <v>15036.842240384614</v>
      </c>
      <c r="I6" s="83">
        <v>10954.252983293556</v>
      </c>
      <c r="J6" s="83">
        <v>13899.255990099011</v>
      </c>
      <c r="K6" s="83">
        <v>19217.58254918734</v>
      </c>
      <c r="L6" s="83">
        <v>12346.986226036151</v>
      </c>
      <c r="M6" s="83" t="s">
        <v>175</v>
      </c>
      <c r="N6" s="83">
        <v>15836.812184616752</v>
      </c>
      <c r="O6" s="77"/>
      <c r="P6" s="77"/>
      <c r="Q6" s="77"/>
      <c r="R6" s="77"/>
      <c r="S6" s="77"/>
    </row>
    <row r="7" spans="1:19" ht="12.75" customHeight="1">
      <c r="A7" s="75"/>
      <c r="B7" s="74" t="s">
        <v>176</v>
      </c>
      <c r="C7" s="77"/>
      <c r="D7" s="77"/>
      <c r="E7" s="83">
        <v>24397.01938888889</v>
      </c>
      <c r="F7" s="83">
        <v>29012.565815225655</v>
      </c>
      <c r="G7" s="83">
        <v>17068.218672136132</v>
      </c>
      <c r="H7" s="83">
        <v>22868.878802884614</v>
      </c>
      <c r="I7" s="83">
        <v>12693.525656324582</v>
      </c>
      <c r="J7" s="83">
        <v>19121.652732673268</v>
      </c>
      <c r="K7" s="83">
        <v>26355.41745081266</v>
      </c>
      <c r="L7" s="83">
        <v>18331.104131823991</v>
      </c>
      <c r="M7" s="83" t="s">
        <v>175</v>
      </c>
      <c r="N7" s="83">
        <v>22054.953611160399</v>
      </c>
      <c r="O7" s="77"/>
      <c r="P7" s="77"/>
      <c r="Q7" s="77"/>
      <c r="R7" s="77"/>
      <c r="S7" s="77"/>
    </row>
    <row r="8" spans="1:19" ht="21" customHeight="1">
      <c r="A8" s="75"/>
      <c r="B8" s="74" t="s">
        <v>177</v>
      </c>
      <c r="C8" s="77"/>
      <c r="D8" s="77"/>
      <c r="E8" s="83">
        <v>17498.055150436754</v>
      </c>
      <c r="F8" s="83">
        <v>25336.280512990274</v>
      </c>
      <c r="G8" s="83">
        <v>19047.915559630681</v>
      </c>
      <c r="H8" s="83">
        <v>19714.675584803288</v>
      </c>
      <c r="I8" s="83">
        <v>18184.45416577248</v>
      </c>
      <c r="J8" s="83">
        <v>17486.244534866823</v>
      </c>
      <c r="K8" s="83">
        <v>25283.209879785194</v>
      </c>
      <c r="L8" s="83">
        <v>16614.185786727227</v>
      </c>
      <c r="M8" s="83" t="s">
        <v>175</v>
      </c>
      <c r="N8" s="83">
        <v>20625.873679737793</v>
      </c>
      <c r="O8" s="77"/>
      <c r="P8" s="77"/>
      <c r="Q8" s="77"/>
      <c r="R8" s="77"/>
      <c r="S8" s="77"/>
    </row>
    <row r="9" spans="1:19" ht="12.75" customHeight="1">
      <c r="A9" s="75"/>
      <c r="B9" s="74" t="s">
        <v>178</v>
      </c>
      <c r="C9" s="77"/>
      <c r="D9" s="77"/>
      <c r="E9" s="83">
        <v>29835.24208670334</v>
      </c>
      <c r="F9" s="83">
        <v>34959.499619462309</v>
      </c>
      <c r="G9" s="83">
        <v>22833.942006776233</v>
      </c>
      <c r="H9" s="83">
        <v>29983.191908218272</v>
      </c>
      <c r="I9" s="83">
        <v>21071.709394654728</v>
      </c>
      <c r="J9" s="83">
        <v>24056.388042101767</v>
      </c>
      <c r="K9" s="83">
        <v>34673.952833179217</v>
      </c>
      <c r="L9" s="83">
        <v>24666.454157027187</v>
      </c>
      <c r="M9" s="83" t="s">
        <v>175</v>
      </c>
      <c r="N9" s="83">
        <v>28724.384800000698</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15185.971842920635</v>
      </c>
      <c r="F11" s="83">
        <v>23460.896296915362</v>
      </c>
      <c r="G11" s="83">
        <v>15814.010139775144</v>
      </c>
      <c r="H11" s="83">
        <v>16116.549572177884</v>
      </c>
      <c r="I11" s="83">
        <v>12364.812970763724</v>
      </c>
      <c r="J11" s="83">
        <v>16014.360188118811</v>
      </c>
      <c r="K11" s="83">
        <v>21347.191616766468</v>
      </c>
      <c r="L11" s="83">
        <v>13396.250133284646</v>
      </c>
      <c r="M11" s="83" t="s">
        <v>175</v>
      </c>
      <c r="N11" s="83">
        <v>17491.167177129617</v>
      </c>
      <c r="O11" s="77"/>
      <c r="P11" s="77"/>
      <c r="Q11" s="77"/>
      <c r="R11" s="77"/>
      <c r="S11" s="77"/>
    </row>
    <row r="12" spans="1:19" ht="12.75" customHeight="1">
      <c r="A12" s="75"/>
      <c r="B12" s="74" t="s">
        <v>176</v>
      </c>
      <c r="C12" s="77"/>
      <c r="D12" s="77"/>
      <c r="E12" s="83">
        <v>25634.23621815873</v>
      </c>
      <c r="F12" s="83">
        <v>32158.209025983891</v>
      </c>
      <c r="G12" s="83">
        <v>18961.801829231234</v>
      </c>
      <c r="H12" s="83">
        <v>24434.304371697115</v>
      </c>
      <c r="I12" s="83">
        <v>14169.081467183771</v>
      </c>
      <c r="J12" s="83">
        <v>21613.639099009899</v>
      </c>
      <c r="K12" s="83">
        <v>29352.128314798974</v>
      </c>
      <c r="L12" s="83">
        <v>20068.8448822348</v>
      </c>
      <c r="M12" s="83" t="s">
        <v>175</v>
      </c>
      <c r="N12" s="83">
        <v>24262.145652812727</v>
      </c>
      <c r="O12" s="77"/>
      <c r="P12" s="77"/>
      <c r="Q12" s="77"/>
      <c r="R12" s="77"/>
      <c r="S12" s="77"/>
    </row>
    <row r="13" spans="1:19" ht="21" customHeight="1">
      <c r="A13" s="75"/>
      <c r="B13" s="74" t="s">
        <v>177</v>
      </c>
      <c r="C13" s="77"/>
      <c r="D13" s="77"/>
      <c r="E13" s="83">
        <v>18571.004065428671</v>
      </c>
      <c r="F13" s="83">
        <v>28269.860735096732</v>
      </c>
      <c r="G13" s="83">
        <v>21156.056022160443</v>
      </c>
      <c r="H13" s="83">
        <v>21130.270656730663</v>
      </c>
      <c r="I13" s="83">
        <v>20526.034507156175</v>
      </c>
      <c r="J13" s="83">
        <v>20147.194822396144</v>
      </c>
      <c r="K13" s="83">
        <v>28084.985435044804</v>
      </c>
      <c r="L13" s="83">
        <v>18026.082194092891</v>
      </c>
      <c r="M13" s="83" t="s">
        <v>175</v>
      </c>
      <c r="N13" s="83">
        <v>22780.506613388363</v>
      </c>
      <c r="O13" s="77"/>
      <c r="P13" s="77"/>
      <c r="Q13" s="77"/>
      <c r="R13" s="77"/>
      <c r="S13" s="77"/>
    </row>
    <row r="14" spans="1:19">
      <c r="A14" s="75"/>
      <c r="B14" s="74" t="s">
        <v>178</v>
      </c>
      <c r="C14" s="77"/>
      <c r="D14" s="77"/>
      <c r="E14" s="83">
        <v>31348.240991472023</v>
      </c>
      <c r="F14" s="83">
        <v>38749.930060183797</v>
      </c>
      <c r="G14" s="83">
        <v>25367.186326214429</v>
      </c>
      <c r="H14" s="83">
        <v>32035.60801712767</v>
      </c>
      <c r="I14" s="83">
        <v>23521.185141885526</v>
      </c>
      <c r="J14" s="83">
        <v>27191.482683883823</v>
      </c>
      <c r="K14" s="83">
        <v>38616.512701428735</v>
      </c>
      <c r="L14" s="83">
        <v>27004.769527915934</v>
      </c>
      <c r="M14" s="83" t="s">
        <v>175</v>
      </c>
      <c r="N14" s="83">
        <v>31599.033037747995</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82">
        <v>8.2271895712746765</v>
      </c>
      <c r="F16" s="82">
        <v>10.465809838617901</v>
      </c>
      <c r="G16" s="82">
        <v>15.329941834068309</v>
      </c>
      <c r="H16" s="82">
        <v>8.8138360145264354</v>
      </c>
      <c r="I16" s="82">
        <v>21.527388792176819</v>
      </c>
      <c r="J16" s="82">
        <v>14.002584057436048</v>
      </c>
      <c r="K16" s="82">
        <v>8.7235456573908401</v>
      </c>
      <c r="L16" s="82">
        <v>13.780568658294401</v>
      </c>
      <c r="M16" s="82" t="s">
        <v>175</v>
      </c>
      <c r="N16" s="82">
        <v>11.778084559598488</v>
      </c>
      <c r="O16" s="78"/>
      <c r="P16" s="78"/>
      <c r="Q16" s="78"/>
      <c r="R16" s="74"/>
      <c r="S16" s="74"/>
    </row>
    <row r="17" spans="1:19">
      <c r="A17" s="80"/>
      <c r="B17" s="79" t="s">
        <v>182</v>
      </c>
      <c r="C17" s="79"/>
      <c r="D17" s="79"/>
      <c r="E17" s="82">
        <v>98.80986315521308</v>
      </c>
      <c r="F17" s="82">
        <v>148.31421918700153</v>
      </c>
      <c r="G17" s="82">
        <v>45.880822214352548</v>
      </c>
      <c r="H17" s="82">
        <v>67.729682520766374</v>
      </c>
      <c r="I17" s="82">
        <v>90.468800612564024</v>
      </c>
      <c r="J17" s="82">
        <v>71.632423709459488</v>
      </c>
      <c r="K17" s="82">
        <v>51.835643769177231</v>
      </c>
      <c r="L17" s="82">
        <v>66.431628983845243</v>
      </c>
      <c r="M17" s="82" t="s">
        <v>175</v>
      </c>
      <c r="N17" s="82">
        <v>75.858061792039464</v>
      </c>
      <c r="O17" s="79"/>
      <c r="P17" s="79"/>
      <c r="Q17" s="79"/>
      <c r="R17" s="79"/>
      <c r="S17" s="79"/>
    </row>
    <row r="18" spans="1:19">
      <c r="A18" s="80"/>
      <c r="B18" s="79" t="s">
        <v>183</v>
      </c>
      <c r="C18" s="79"/>
      <c r="D18" s="79"/>
      <c r="E18" s="82">
        <v>13.583783467045031</v>
      </c>
      <c r="F18" s="82">
        <v>19.683004447703318</v>
      </c>
      <c r="G18" s="82">
        <v>32.471594714877284</v>
      </c>
      <c r="H18" s="82">
        <v>12.53781011346911</v>
      </c>
      <c r="I18" s="82">
        <v>40.114846989796334</v>
      </c>
      <c r="J18" s="82">
        <v>22.992859132962913</v>
      </c>
      <c r="K18" s="82">
        <v>15.505147362081141</v>
      </c>
      <c r="L18" s="82">
        <v>26.504232079226981</v>
      </c>
      <c r="M18" s="82" t="s">
        <v>175</v>
      </c>
      <c r="N18" s="82">
        <v>21.225820929092926</v>
      </c>
      <c r="O18" s="79"/>
      <c r="P18" s="79"/>
      <c r="Q18" s="79"/>
      <c r="R18" s="79"/>
      <c r="S18" s="79"/>
    </row>
    <row r="19" spans="1:19">
      <c r="A19" s="80"/>
      <c r="B19" s="79" t="s">
        <v>184</v>
      </c>
      <c r="C19" s="79"/>
      <c r="D19" s="79"/>
      <c r="E19" s="82">
        <v>11.942061013642364</v>
      </c>
      <c r="F19" s="82">
        <v>17.376890955430845</v>
      </c>
      <c r="G19" s="82">
        <v>19.014390653391665</v>
      </c>
      <c r="H19" s="82">
        <v>10.579399836998592</v>
      </c>
      <c r="I19" s="82">
        <v>27.791704095864144</v>
      </c>
      <c r="J19" s="82">
        <v>17.405857908473447</v>
      </c>
      <c r="K19" s="82">
        <v>11.935103252393544</v>
      </c>
      <c r="L19" s="82">
        <v>18.945531809233458</v>
      </c>
      <c r="M19" s="82" t="s">
        <v>175</v>
      </c>
      <c r="N19" s="82">
        <v>16.585138444153017</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21.06056599675404</v>
      </c>
      <c r="F21" s="82">
        <v>19.143410856574224</v>
      </c>
      <c r="G21" s="82">
        <v>23.847979525720856</v>
      </c>
      <c r="H21" s="82">
        <v>19.776207296231799</v>
      </c>
      <c r="I21" s="82">
        <v>34.043672604423207</v>
      </c>
      <c r="J21" s="82">
        <v>28.313851876630345</v>
      </c>
      <c r="K21" s="82">
        <v>16.115334502561659</v>
      </c>
      <c r="L21" s="82">
        <v>31.854535167759888</v>
      </c>
      <c r="M21" s="82" t="s">
        <v>175</v>
      </c>
      <c r="N21" s="82">
        <v>23.094645483628998</v>
      </c>
      <c r="O21" s="79"/>
      <c r="P21" s="79"/>
      <c r="Q21" s="79"/>
      <c r="R21" s="79"/>
      <c r="S21" s="79"/>
    </row>
    <row r="22" spans="1:19">
      <c r="A22" s="80"/>
      <c r="B22" s="79" t="s">
        <v>182</v>
      </c>
      <c r="C22" s="79"/>
      <c r="D22" s="79"/>
      <c r="E22" s="82">
        <v>219.55725198034568</v>
      </c>
      <c r="F22" s="82">
        <v>278.5555175609291</v>
      </c>
      <c r="G22" s="82">
        <v>73.71323190516118</v>
      </c>
      <c r="H22" s="82">
        <v>189.84294291507223</v>
      </c>
      <c r="I22" s="82">
        <v>187.01514545168217</v>
      </c>
      <c r="J22" s="82">
        <v>145.48474887410794</v>
      </c>
      <c r="K22" s="82">
        <v>93.896808116323143</v>
      </c>
      <c r="L22" s="82">
        <v>157.68362416379657</v>
      </c>
      <c r="M22" s="82" t="s">
        <v>175</v>
      </c>
      <c r="N22" s="82">
        <v>152.26796356090014</v>
      </c>
      <c r="O22" s="79"/>
      <c r="P22" s="79"/>
      <c r="Q22" s="79"/>
      <c r="R22" s="79"/>
      <c r="S22" s="79"/>
    </row>
    <row r="23" spans="1:19">
      <c r="A23" s="80"/>
      <c r="B23" s="79" t="s">
        <v>183</v>
      </c>
      <c r="C23" s="79"/>
      <c r="D23" s="79"/>
      <c r="E23" s="82">
        <v>25.386060494478077</v>
      </c>
      <c r="F23" s="82">
        <v>28.113327577125382</v>
      </c>
      <c r="G23" s="82">
        <v>41.169084347717465</v>
      </c>
      <c r="H23" s="82">
        <v>23.192968469634422</v>
      </c>
      <c r="I23" s="82">
        <v>54.453974085429685</v>
      </c>
      <c r="J23" s="82">
        <v>37.902616174950275</v>
      </c>
      <c r="K23" s="82">
        <v>26.143453192088579</v>
      </c>
      <c r="L23" s="82">
        <v>48.625482399043989</v>
      </c>
      <c r="M23" s="82" t="s">
        <v>175</v>
      </c>
      <c r="N23" s="82">
        <v>33.742464475301624</v>
      </c>
      <c r="O23" s="79"/>
      <c r="P23" s="79"/>
      <c r="Q23" s="79"/>
      <c r="R23" s="79"/>
      <c r="S23" s="79"/>
    </row>
    <row r="24" spans="1:19">
      <c r="A24" s="80"/>
      <c r="B24" s="79" t="s">
        <v>184</v>
      </c>
      <c r="C24" s="79"/>
      <c r="D24" s="79"/>
      <c r="E24" s="82">
        <v>22.75503513225048</v>
      </c>
      <c r="F24" s="82">
        <v>25.536087665118806</v>
      </c>
      <c r="G24" s="82">
        <v>26.415782348664102</v>
      </c>
      <c r="H24" s="82">
        <v>20.667977340499977</v>
      </c>
      <c r="I24" s="82">
        <v>42.173996838728726</v>
      </c>
      <c r="J24" s="82">
        <v>30.068879578531583</v>
      </c>
      <c r="K24" s="82">
        <v>20.449695636438939</v>
      </c>
      <c r="L24" s="82">
        <v>37.16482718158008</v>
      </c>
      <c r="M24" s="82" t="s">
        <v>175</v>
      </c>
      <c r="N24" s="82">
        <v>27.621550068043742</v>
      </c>
      <c r="O24" s="79"/>
      <c r="P24" s="79"/>
      <c r="Q24" s="79"/>
      <c r="R24" s="79"/>
      <c r="S24" s="79"/>
    </row>
    <row r="25" spans="1:19" ht="21" customHeight="1">
      <c r="A25" s="75" t="s">
        <v>186</v>
      </c>
      <c r="B25" s="77"/>
      <c r="C25" s="77"/>
      <c r="D25" s="77"/>
      <c r="E25" s="83"/>
      <c r="F25" s="83"/>
      <c r="G25" s="83"/>
      <c r="H25" s="83"/>
      <c r="I25" s="83"/>
      <c r="J25" s="83"/>
      <c r="K25" s="83"/>
      <c r="L25" s="83"/>
      <c r="M25" s="83"/>
      <c r="N25" s="84"/>
      <c r="O25" s="74"/>
      <c r="P25" s="74"/>
      <c r="Q25" s="74"/>
      <c r="R25" s="74"/>
      <c r="S25" s="74"/>
    </row>
    <row r="26" spans="1:19">
      <c r="A26" s="75"/>
      <c r="B26" s="77" t="s">
        <v>187</v>
      </c>
      <c r="C26" s="77"/>
      <c r="D26" s="77"/>
      <c r="E26" s="83">
        <v>40772865.609999999</v>
      </c>
      <c r="F26" s="83">
        <v>218340519.87000003</v>
      </c>
      <c r="G26" s="83">
        <v>72403511.600000009</v>
      </c>
      <c r="H26" s="83">
        <v>68507537.61999999</v>
      </c>
      <c r="I26" s="83">
        <v>27995393</v>
      </c>
      <c r="J26" s="83">
        <v>24135027.050000001</v>
      </c>
      <c r="K26" s="83">
        <v>36893875</v>
      </c>
      <c r="L26" s="83">
        <v>125702587.43000001</v>
      </c>
      <c r="M26" s="83" t="s">
        <v>175</v>
      </c>
      <c r="N26" s="83">
        <v>614751317.18000007</v>
      </c>
      <c r="O26" s="77"/>
      <c r="P26" s="77"/>
      <c r="Q26" s="77"/>
      <c r="R26" s="77"/>
      <c r="S26" s="77"/>
    </row>
    <row r="27" spans="1:19">
      <c r="A27" s="75"/>
      <c r="B27" s="77" t="s">
        <v>188</v>
      </c>
      <c r="C27" s="77"/>
      <c r="D27" s="77"/>
      <c r="E27" s="83">
        <v>18028829.489999998</v>
      </c>
      <c r="F27" s="83">
        <v>138374377.55000001</v>
      </c>
      <c r="G27" s="83">
        <v>46857880.880000003</v>
      </c>
      <c r="H27" s="83">
        <v>31276631.859999999</v>
      </c>
      <c r="I27" s="83">
        <v>18359328</v>
      </c>
      <c r="J27" s="83">
        <v>14038248.550000001</v>
      </c>
      <c r="K27" s="83">
        <v>22465354</v>
      </c>
      <c r="L27" s="83">
        <v>67624443.560000002</v>
      </c>
      <c r="M27" s="83" t="s">
        <v>175</v>
      </c>
      <c r="N27" s="83">
        <v>357025093.89000005</v>
      </c>
      <c r="O27" s="77"/>
      <c r="P27" s="77"/>
      <c r="Q27" s="77"/>
      <c r="R27" s="77"/>
      <c r="S27" s="77"/>
    </row>
    <row r="28" spans="1:19">
      <c r="A28" s="75"/>
      <c r="B28" s="77" t="s">
        <v>94</v>
      </c>
      <c r="C28" s="77"/>
      <c r="D28" s="77"/>
      <c r="E28" s="83">
        <v>12711414.939999999</v>
      </c>
      <c r="F28" s="83">
        <v>52557318.080000013</v>
      </c>
      <c r="G28" s="83">
        <v>9313626.7699999996</v>
      </c>
      <c r="H28" s="83">
        <v>16290636.050000001</v>
      </c>
      <c r="I28" s="83">
        <v>2915021</v>
      </c>
      <c r="J28" s="83">
        <v>5274620.71</v>
      </c>
      <c r="K28" s="83">
        <v>8344129</v>
      </c>
      <c r="L28" s="83">
        <v>32775013.77</v>
      </c>
      <c r="M28" s="83" t="s">
        <v>175</v>
      </c>
      <c r="N28" s="83">
        <v>140181780.31999999</v>
      </c>
      <c r="O28" s="77"/>
      <c r="P28" s="77"/>
      <c r="Q28" s="77"/>
      <c r="R28" s="77"/>
      <c r="S28" s="77"/>
    </row>
    <row r="29" spans="1:19">
      <c r="A29" s="75"/>
      <c r="B29" s="77" t="s">
        <v>95</v>
      </c>
      <c r="C29" s="77"/>
      <c r="D29" s="77"/>
      <c r="E29" s="83">
        <v>8618519.7699999996</v>
      </c>
      <c r="F29" s="83">
        <v>14100253.029999999</v>
      </c>
      <c r="G29" s="83">
        <v>15679294.66</v>
      </c>
      <c r="H29" s="83">
        <v>18764621.399999999</v>
      </c>
      <c r="I29" s="83">
        <v>6234285</v>
      </c>
      <c r="J29" s="83">
        <v>2854560.84</v>
      </c>
      <c r="K29" s="83">
        <v>5136693</v>
      </c>
      <c r="L29" s="83">
        <v>22109377.760000002</v>
      </c>
      <c r="M29" s="83" t="s">
        <v>175</v>
      </c>
      <c r="N29" s="83">
        <v>93497605.459999993</v>
      </c>
      <c r="O29" s="77"/>
      <c r="P29" s="77"/>
      <c r="Q29" s="77"/>
      <c r="R29" s="77"/>
      <c r="S29" s="77"/>
    </row>
    <row r="30" spans="1:19">
      <c r="A30" s="75"/>
      <c r="B30" s="77" t="s">
        <v>189</v>
      </c>
      <c r="C30" s="77"/>
      <c r="D30" s="77"/>
      <c r="E30" s="83">
        <v>1414101.41</v>
      </c>
      <c r="F30" s="83">
        <v>13308571.210000001</v>
      </c>
      <c r="G30" s="83">
        <v>552709.29</v>
      </c>
      <c r="H30" s="83">
        <v>2175648.310000001</v>
      </c>
      <c r="I30" s="83">
        <v>486759</v>
      </c>
      <c r="J30" s="83">
        <v>1967596.95</v>
      </c>
      <c r="K30" s="83">
        <v>947699</v>
      </c>
      <c r="L30" s="83">
        <v>3193752.34</v>
      </c>
      <c r="M30" s="83" t="s">
        <v>175</v>
      </c>
      <c r="N30" s="83">
        <v>24046837.510000002</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42875636.809980005</v>
      </c>
      <c r="F32" s="83">
        <v>240831905.71000001</v>
      </c>
      <c r="G32" s="83">
        <v>80321282.75999999</v>
      </c>
      <c r="H32" s="83">
        <v>72920225.620230004</v>
      </c>
      <c r="I32" s="83">
        <v>31670274.539000001</v>
      </c>
      <c r="J32" s="83">
        <v>27118748.339999996</v>
      </c>
      <c r="K32" s="83">
        <v>41140168</v>
      </c>
      <c r="L32" s="83">
        <v>137616111.72</v>
      </c>
      <c r="M32" s="83" t="s">
        <v>175</v>
      </c>
      <c r="N32" s="83">
        <v>674494353.49921</v>
      </c>
      <c r="O32" s="77"/>
      <c r="P32" s="77"/>
      <c r="Q32" s="77"/>
      <c r="R32" s="77"/>
      <c r="S32" s="77"/>
    </row>
    <row r="33" spans="1:19">
      <c r="A33" s="75"/>
      <c r="B33" s="77" t="s">
        <v>188</v>
      </c>
      <c r="C33" s="77"/>
      <c r="D33" s="77"/>
      <c r="E33" s="83">
        <v>19134324.52208</v>
      </c>
      <c r="F33" s="83">
        <v>154396158.53</v>
      </c>
      <c r="G33" s="83">
        <v>52043907.369999997</v>
      </c>
      <c r="H33" s="83">
        <v>33522423.110130001</v>
      </c>
      <c r="I33" s="83">
        <v>20723426.539000001</v>
      </c>
      <c r="J33" s="83">
        <v>16174503.789999999</v>
      </c>
      <c r="K33" s="83">
        <v>24954867</v>
      </c>
      <c r="L33" s="83">
        <v>73371261.980000004</v>
      </c>
      <c r="M33" s="83" t="s">
        <v>175</v>
      </c>
      <c r="N33" s="83">
        <v>394320872.84121007</v>
      </c>
      <c r="O33" s="77"/>
      <c r="P33" s="77"/>
      <c r="Q33" s="77"/>
      <c r="R33" s="77"/>
      <c r="S33" s="77"/>
    </row>
    <row r="34" spans="1:19">
      <c r="A34" s="75"/>
      <c r="B34" s="77" t="s">
        <v>94</v>
      </c>
      <c r="C34" s="77"/>
      <c r="D34" s="77"/>
      <c r="E34" s="83">
        <v>13164813.1128</v>
      </c>
      <c r="F34" s="83">
        <v>57237015.07</v>
      </c>
      <c r="G34" s="83">
        <v>10359382.449999999</v>
      </c>
      <c r="H34" s="83">
        <v>17300929.982999999</v>
      </c>
      <c r="I34" s="83">
        <v>3023954</v>
      </c>
      <c r="J34" s="83">
        <v>5655271.7000000002</v>
      </c>
      <c r="K34" s="83">
        <v>9357771</v>
      </c>
      <c r="L34" s="83">
        <v>36545801.439999998</v>
      </c>
      <c r="M34" s="83" t="s">
        <v>175</v>
      </c>
      <c r="N34" s="83">
        <v>152644938.75580001</v>
      </c>
      <c r="O34" s="77"/>
      <c r="P34" s="77"/>
      <c r="Q34" s="77"/>
      <c r="R34" s="77"/>
      <c r="S34" s="77"/>
    </row>
    <row r="35" spans="1:19">
      <c r="A35" s="75"/>
      <c r="B35" s="77" t="s">
        <v>95</v>
      </c>
      <c r="C35" s="77"/>
      <c r="D35" s="77"/>
      <c r="E35" s="83">
        <v>9140144.947900001</v>
      </c>
      <c r="F35" s="83">
        <v>15394988.060000001</v>
      </c>
      <c r="G35" s="83">
        <v>17305277.75</v>
      </c>
      <c r="H35" s="83">
        <v>19759832.362500001</v>
      </c>
      <c r="I35" s="83">
        <v>7420955</v>
      </c>
      <c r="J35" s="83">
        <v>3167837.11</v>
      </c>
      <c r="K35" s="83">
        <v>5785452</v>
      </c>
      <c r="L35" s="83">
        <v>24208360.170000002</v>
      </c>
      <c r="M35" s="83" t="s">
        <v>175</v>
      </c>
      <c r="N35" s="83">
        <v>102182847.4004</v>
      </c>
      <c r="O35" s="77"/>
      <c r="P35" s="77"/>
      <c r="Q35" s="77"/>
      <c r="R35" s="77"/>
      <c r="S35" s="77"/>
    </row>
    <row r="36" spans="1:19">
      <c r="A36" s="75"/>
      <c r="B36" s="77" t="s">
        <v>189</v>
      </c>
      <c r="C36" s="77"/>
      <c r="D36" s="77"/>
      <c r="E36" s="83">
        <v>1436354.2272000001</v>
      </c>
      <c r="F36" s="83">
        <v>13803744.050000001</v>
      </c>
      <c r="G36" s="83">
        <v>612715.19000000006</v>
      </c>
      <c r="H36" s="83">
        <v>2337040.1645999998</v>
      </c>
      <c r="I36" s="83">
        <v>501939</v>
      </c>
      <c r="J36" s="83">
        <v>2121135.7400000002</v>
      </c>
      <c r="K36" s="83">
        <v>1042078</v>
      </c>
      <c r="L36" s="83">
        <v>3490688.13</v>
      </c>
      <c r="M36" s="83" t="s">
        <v>175</v>
      </c>
      <c r="N36" s="83">
        <v>25345694.501799997</v>
      </c>
      <c r="O36" s="77"/>
      <c r="P36" s="77"/>
      <c r="Q36" s="77"/>
      <c r="R36" s="77"/>
      <c r="S36" s="77"/>
    </row>
    <row r="37" spans="1:19" ht="21" customHeight="1">
      <c r="A37" s="75" t="s">
        <v>191</v>
      </c>
      <c r="C37" s="74"/>
      <c r="D37" s="74"/>
      <c r="E37" s="84"/>
      <c r="F37" s="84"/>
      <c r="G37" s="83"/>
      <c r="H37" s="83"/>
      <c r="I37" s="83"/>
      <c r="J37" s="83"/>
      <c r="K37" s="83"/>
      <c r="L37" s="83"/>
      <c r="M37" s="83"/>
      <c r="N37" s="83"/>
      <c r="O37" s="74"/>
      <c r="P37" s="74"/>
      <c r="Q37" s="74"/>
      <c r="R37" s="74"/>
      <c r="S37" s="74"/>
    </row>
    <row r="38" spans="1:19" ht="12.75" customHeight="1">
      <c r="A38" s="75"/>
      <c r="B38" s="74" t="s">
        <v>192</v>
      </c>
      <c r="C38" s="74"/>
      <c r="D38" s="74"/>
      <c r="E38" s="85">
        <v>1292</v>
      </c>
      <c r="F38" s="85">
        <v>6767</v>
      </c>
      <c r="G38" s="85">
        <v>3336</v>
      </c>
      <c r="H38" s="85">
        <v>2118</v>
      </c>
      <c r="I38" s="85">
        <v>1732</v>
      </c>
      <c r="J38" s="85">
        <v>1018</v>
      </c>
      <c r="K38" s="85">
        <v>1199</v>
      </c>
      <c r="L38" s="85">
        <v>5566</v>
      </c>
      <c r="M38" s="85" t="s">
        <v>175</v>
      </c>
      <c r="N38" s="83">
        <v>23028</v>
      </c>
      <c r="O38" s="74"/>
      <c r="P38" s="74"/>
      <c r="Q38" s="74"/>
      <c r="R38" s="74"/>
      <c r="S38" s="74"/>
    </row>
    <row r="39" spans="1:19" ht="12.75" customHeight="1">
      <c r="B39" s="74" t="s">
        <v>193</v>
      </c>
      <c r="C39" s="79"/>
      <c r="D39" s="79"/>
      <c r="E39" s="85">
        <v>1260</v>
      </c>
      <c r="F39" s="85">
        <v>6581</v>
      </c>
      <c r="G39" s="85">
        <v>3291</v>
      </c>
      <c r="H39" s="85">
        <v>2080</v>
      </c>
      <c r="I39" s="85">
        <v>1676</v>
      </c>
      <c r="J39" s="85">
        <v>1010</v>
      </c>
      <c r="K39" s="85">
        <v>1169</v>
      </c>
      <c r="L39" s="85">
        <v>5477</v>
      </c>
      <c r="M39" s="85" t="s">
        <v>175</v>
      </c>
      <c r="N39" s="83">
        <v>22544</v>
      </c>
      <c r="O39" s="79"/>
      <c r="P39" s="79"/>
      <c r="Q39" s="79"/>
      <c r="R39" s="74"/>
      <c r="S39" s="74"/>
    </row>
    <row r="40" spans="1:19">
      <c r="B40" s="74" t="s">
        <v>194</v>
      </c>
      <c r="E40" s="85">
        <v>1030.333333333333</v>
      </c>
      <c r="F40" s="85">
        <v>5461.5111116666667</v>
      </c>
      <c r="G40" s="85">
        <v>2460.0004516666668</v>
      </c>
      <c r="H40" s="85">
        <v>1586.4644450000001</v>
      </c>
      <c r="I40" s="85">
        <v>1009.616666666667</v>
      </c>
      <c r="J40" s="85">
        <v>802.81666666666672</v>
      </c>
      <c r="K40" s="85">
        <v>888.54833333333329</v>
      </c>
      <c r="L40" s="85">
        <v>4070.2833366666669</v>
      </c>
      <c r="M40" s="85" t="s">
        <v>175</v>
      </c>
      <c r="N40" s="83">
        <v>17309.574345000001</v>
      </c>
    </row>
    <row r="41" spans="1:19" ht="21" customHeight="1">
      <c r="A41" s="29" t="s">
        <v>195</v>
      </c>
      <c r="B41" s="74"/>
      <c r="N41" s="83"/>
    </row>
    <row r="42" spans="1:19" ht="12.75" customHeight="1">
      <c r="B42" s="76" t="s">
        <v>196</v>
      </c>
      <c r="N42" s="83"/>
    </row>
    <row r="43" spans="1:19">
      <c r="B43" s="74" t="s">
        <v>197</v>
      </c>
      <c r="E43" s="85">
        <v>153.15071921999998</v>
      </c>
      <c r="F43" s="85">
        <v>628.809437729004</v>
      </c>
      <c r="G43" s="85">
        <v>214.67791826099995</v>
      </c>
      <c r="H43" s="85">
        <v>235.99259125900107</v>
      </c>
      <c r="I43" s="85">
        <v>77.854309975999897</v>
      </c>
      <c r="J43" s="85">
        <v>72.129543794000028</v>
      </c>
      <c r="K43" s="85">
        <v>134.00514491599978</v>
      </c>
      <c r="L43" s="85">
        <v>397.44368580199648</v>
      </c>
      <c r="M43" s="85" t="s">
        <v>175</v>
      </c>
      <c r="N43" s="83">
        <v>1914.0633509570014</v>
      </c>
      <c r="O43" s="86"/>
    </row>
    <row r="44" spans="1:19">
      <c r="B44" s="74" t="s">
        <v>198</v>
      </c>
      <c r="E44" s="85">
        <v>12.751763435000001</v>
      </c>
      <c r="F44" s="85">
        <v>44.372009885999987</v>
      </c>
      <c r="G44" s="85">
        <v>71.729316109999914</v>
      </c>
      <c r="H44" s="85">
        <v>30.710316696999989</v>
      </c>
      <c r="I44" s="85">
        <v>18.525723660000001</v>
      </c>
      <c r="J44" s="85">
        <v>14.099760244</v>
      </c>
      <c r="K44" s="85">
        <v>22.552049419999999</v>
      </c>
      <c r="L44" s="85">
        <v>82.445667580000034</v>
      </c>
      <c r="M44" s="85" t="s">
        <v>175</v>
      </c>
      <c r="N44" s="83">
        <v>297.18660703199993</v>
      </c>
      <c r="O44" s="86"/>
    </row>
    <row r="45" spans="1:19">
      <c r="B45" s="74" t="s">
        <v>199</v>
      </c>
      <c r="E45" s="85">
        <v>92.757662330000031</v>
      </c>
      <c r="F45" s="85">
        <v>334.349363050004</v>
      </c>
      <c r="G45" s="85">
        <v>101.350119355</v>
      </c>
      <c r="H45" s="85">
        <v>165.89818965000109</v>
      </c>
      <c r="I45" s="85">
        <v>41.780042197999897</v>
      </c>
      <c r="J45" s="85">
        <v>43.926681504000022</v>
      </c>
      <c r="K45" s="85">
        <v>75.39431729999977</v>
      </c>
      <c r="L45" s="85">
        <v>206.64624364999679</v>
      </c>
      <c r="M45" s="85" t="s">
        <v>175</v>
      </c>
      <c r="N45" s="83">
        <v>1062.1026190370017</v>
      </c>
      <c r="O45" s="86"/>
    </row>
    <row r="46" spans="1:19">
      <c r="B46" s="74" t="s">
        <v>200</v>
      </c>
      <c r="E46" s="85">
        <v>105.50942576500003</v>
      </c>
      <c r="F46" s="85">
        <v>378.721372936004</v>
      </c>
      <c r="G46" s="85">
        <v>173.0794354649999</v>
      </c>
      <c r="H46" s="85">
        <v>196.60850634700108</v>
      </c>
      <c r="I46" s="85">
        <v>60.305765857999901</v>
      </c>
      <c r="J46" s="85">
        <v>58.026441748000025</v>
      </c>
      <c r="K46" s="85">
        <v>97.946366719999773</v>
      </c>
      <c r="L46" s="85">
        <v>289.09191122999681</v>
      </c>
      <c r="M46" s="85" t="s">
        <v>175</v>
      </c>
      <c r="N46" s="83">
        <v>1359.2892260690016</v>
      </c>
      <c r="O46" s="86"/>
    </row>
    <row r="47" spans="1:19" ht="21" customHeight="1">
      <c r="B47" s="76" t="s">
        <v>201</v>
      </c>
      <c r="E47" s="85"/>
      <c r="F47" s="85"/>
      <c r="G47" s="85"/>
      <c r="H47" s="85"/>
      <c r="I47" s="85"/>
      <c r="J47" s="85"/>
      <c r="K47" s="85"/>
      <c r="L47" s="85"/>
      <c r="M47" s="85"/>
      <c r="N47" s="83"/>
      <c r="O47" s="86"/>
    </row>
    <row r="48" spans="1:19">
      <c r="B48" s="74" t="s">
        <v>197</v>
      </c>
      <c r="E48" s="85">
        <v>59.827451939999975</v>
      </c>
      <c r="F48" s="85">
        <v>343.7736383190018</v>
      </c>
      <c r="G48" s="85">
        <v>137.99911210299996</v>
      </c>
      <c r="H48" s="85">
        <v>105.17689104099995</v>
      </c>
      <c r="I48" s="85">
        <v>49.23088115299997</v>
      </c>
      <c r="J48" s="85">
        <v>35.671585921999991</v>
      </c>
      <c r="K48" s="85">
        <v>72.53960504600002</v>
      </c>
      <c r="L48" s="85">
        <v>171.93784091199973</v>
      </c>
      <c r="M48" s="85" t="s">
        <v>175</v>
      </c>
      <c r="N48" s="83">
        <v>976.15700643600132</v>
      </c>
      <c r="O48" s="86"/>
    </row>
    <row r="49" spans="1:15">
      <c r="B49" s="74" t="s">
        <v>198</v>
      </c>
      <c r="E49" s="85">
        <v>5.7388220549999991</v>
      </c>
      <c r="F49" s="85">
        <v>23.625451966</v>
      </c>
      <c r="G49" s="85">
        <v>44.64598708999997</v>
      </c>
      <c r="H49" s="85">
        <v>10.95642518</v>
      </c>
      <c r="I49" s="85">
        <v>8.9618410099999988</v>
      </c>
      <c r="J49" s="85">
        <v>6.9423084399999997</v>
      </c>
      <c r="K49" s="85">
        <v>12.44983747</v>
      </c>
      <c r="L49" s="85">
        <v>34.734107800000032</v>
      </c>
      <c r="M49" s="85" t="s">
        <v>175</v>
      </c>
      <c r="N49" s="83">
        <v>148.05478101100002</v>
      </c>
      <c r="O49" s="86"/>
    </row>
    <row r="50" spans="1:15">
      <c r="B50" s="74" t="s">
        <v>199</v>
      </c>
      <c r="E50" s="85">
        <v>49.633538069999972</v>
      </c>
      <c r="F50" s="85">
        <v>234.08826230000179</v>
      </c>
      <c r="G50" s="85">
        <v>79.938625114999979</v>
      </c>
      <c r="H50" s="85">
        <v>89.682353628999948</v>
      </c>
      <c r="I50" s="85">
        <v>30.778286215999969</v>
      </c>
      <c r="J50" s="85">
        <v>26.647237101999991</v>
      </c>
      <c r="K50" s="85">
        <v>44.714827510000013</v>
      </c>
      <c r="L50" s="85">
        <v>112.6364146899997</v>
      </c>
      <c r="M50" s="85" t="s">
        <v>175</v>
      </c>
      <c r="N50" s="83">
        <v>668.11954463200129</v>
      </c>
      <c r="O50" s="86"/>
    </row>
    <row r="51" spans="1:15">
      <c r="B51" s="74" t="s">
        <v>200</v>
      </c>
      <c r="E51" s="85">
        <v>55.372360124999972</v>
      </c>
      <c r="F51" s="85">
        <v>257.71371426600177</v>
      </c>
      <c r="G51" s="85">
        <v>124.58461220499996</v>
      </c>
      <c r="H51" s="85">
        <v>100.63877880899994</v>
      </c>
      <c r="I51" s="85">
        <v>39.74012722599997</v>
      </c>
      <c r="J51" s="85">
        <v>33.589545541999989</v>
      </c>
      <c r="K51" s="85">
        <v>57.164664980000012</v>
      </c>
      <c r="L51" s="85">
        <v>147.37052248999973</v>
      </c>
      <c r="M51" s="85" t="s">
        <v>175</v>
      </c>
      <c r="N51" s="83">
        <v>816.17432564300134</v>
      </c>
      <c r="O51" s="86"/>
    </row>
    <row r="54" spans="1:15">
      <c r="A54" s="4" t="s">
        <v>203</v>
      </c>
    </row>
    <row r="56" spans="1:15">
      <c r="A56" s="4" t="s">
        <v>36</v>
      </c>
    </row>
    <row r="57" spans="1:15">
      <c r="A57" s="4" t="s">
        <v>31</v>
      </c>
    </row>
    <row r="58" spans="1:15">
      <c r="A58" s="4" t="s">
        <v>230</v>
      </c>
    </row>
    <row r="59" spans="1:15">
      <c r="A59" s="5"/>
    </row>
  </sheetData>
  <hyperlinks>
    <hyperlink ref="G1" location="Contenu!A1" display="retour" xr:uid="{00000000-0004-0000-1700-000000000000}"/>
  </hyperlinks>
  <pageMargins left="0.70866141732283472" right="0.70866141732283472" top="0.74803149606299213" bottom="0.74803149606299213" header="0.31496062992125978" footer="0.31496062992125978"/>
  <pageSetup paperSize="9" scale="6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tabColor theme="6" tint="0.39997558519241921"/>
    <pageSetUpPr fitToPage="1"/>
  </sheetPr>
  <dimension ref="A1:S61"/>
  <sheetViews>
    <sheetView zoomScale="84" zoomScaleNormal="84" workbookViewId="0">
      <pane ySplit="4" topLeftCell="A5" activePane="bottomLeft" state="frozen"/>
      <selection activeCell="C18" sqref="C18"/>
      <selection pane="bottomLeft" activeCell="Q8" sqref="Q8"/>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256</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27668.434248366015</v>
      </c>
      <c r="F6" s="83">
        <v>35718.643513800424</v>
      </c>
      <c r="G6" s="83">
        <v>33452.189842931941</v>
      </c>
      <c r="H6" s="83">
        <v>25500.125520317157</v>
      </c>
      <c r="I6" s="83">
        <v>20785.48623853211</v>
      </c>
      <c r="J6" s="83" t="s">
        <v>175</v>
      </c>
      <c r="K6" s="83" t="s">
        <v>175</v>
      </c>
      <c r="L6" s="83" t="s">
        <v>175</v>
      </c>
      <c r="M6" s="83">
        <v>37886.317747963796</v>
      </c>
      <c r="N6" s="83">
        <v>30717.933021561548</v>
      </c>
      <c r="O6" s="77"/>
      <c r="P6" s="83"/>
      <c r="Q6" s="77"/>
      <c r="R6" s="77"/>
      <c r="S6" s="77"/>
    </row>
    <row r="7" spans="1:19" ht="12.75" customHeight="1">
      <c r="A7" s="75"/>
      <c r="B7" s="74" t="s">
        <v>176</v>
      </c>
      <c r="C7" s="77"/>
      <c r="D7" s="77"/>
      <c r="E7" s="83">
        <v>44153.296895424843</v>
      </c>
      <c r="F7" s="83">
        <v>41104.973121019109</v>
      </c>
      <c r="G7" s="83">
        <v>41286.866038394423</v>
      </c>
      <c r="H7" s="83">
        <v>31354.529732408337</v>
      </c>
      <c r="I7" s="83">
        <v>26117.813455657491</v>
      </c>
      <c r="J7" s="83" t="s">
        <v>175</v>
      </c>
      <c r="K7" s="83" t="s">
        <v>175</v>
      </c>
      <c r="L7" s="83" t="s">
        <v>175</v>
      </c>
      <c r="M7" s="83">
        <v>50251.801797737557</v>
      </c>
      <c r="N7" s="83">
        <v>38421.14744779106</v>
      </c>
      <c r="O7" s="77"/>
      <c r="P7" s="83"/>
      <c r="Q7" s="77"/>
      <c r="R7" s="77"/>
      <c r="S7" s="77"/>
    </row>
    <row r="8" spans="1:19" ht="21" customHeight="1">
      <c r="A8" s="75"/>
      <c r="B8" s="74" t="s">
        <v>177</v>
      </c>
      <c r="C8" s="77"/>
      <c r="D8" s="77"/>
      <c r="E8" s="83">
        <v>35548.807053883829</v>
      </c>
      <c r="F8" s="83">
        <v>38236.874188369671</v>
      </c>
      <c r="G8" s="83">
        <v>34791.824873392972</v>
      </c>
      <c r="H8" s="83">
        <v>28637.210345013096</v>
      </c>
      <c r="I8" s="83">
        <v>27090.972139184505</v>
      </c>
      <c r="J8" s="83" t="s">
        <v>175</v>
      </c>
      <c r="K8" s="83" t="s">
        <v>175</v>
      </c>
      <c r="L8" s="83" t="s">
        <v>175</v>
      </c>
      <c r="M8" s="83">
        <v>43567.759613110422</v>
      </c>
      <c r="N8" s="83">
        <v>34518.041884173952</v>
      </c>
      <c r="O8" s="77"/>
      <c r="P8" s="83"/>
      <c r="Q8" s="77"/>
      <c r="R8" s="77"/>
      <c r="S8" s="77"/>
    </row>
    <row r="9" spans="1:19" ht="12.75" customHeight="1">
      <c r="A9" s="75"/>
      <c r="B9" s="74" t="s">
        <v>178</v>
      </c>
      <c r="C9" s="77"/>
      <c r="D9" s="77"/>
      <c r="E9" s="83">
        <v>56728.798530440865</v>
      </c>
      <c r="F9" s="83">
        <v>44002.950031892033</v>
      </c>
      <c r="G9" s="83">
        <v>42940.250534377461</v>
      </c>
      <c r="H9" s="83">
        <v>35211.836996666563</v>
      </c>
      <c r="I9" s="83">
        <v>34040.914344932047</v>
      </c>
      <c r="J9" s="83" t="s">
        <v>175</v>
      </c>
      <c r="K9" s="83" t="s">
        <v>175</v>
      </c>
      <c r="L9" s="83" t="s">
        <v>175</v>
      </c>
      <c r="M9" s="83">
        <v>57787.574802440839</v>
      </c>
      <c r="N9" s="83">
        <v>43174.219304077909</v>
      </c>
      <c r="O9" s="77"/>
      <c r="P9" s="83"/>
      <c r="Q9" s="77"/>
      <c r="R9" s="77"/>
      <c r="S9" s="77"/>
    </row>
    <row r="10" spans="1:19" ht="21" customHeight="1">
      <c r="A10" s="29" t="s">
        <v>179</v>
      </c>
      <c r="B10" s="74"/>
      <c r="C10" s="77"/>
      <c r="D10" s="77"/>
      <c r="E10" s="83"/>
      <c r="F10" s="83"/>
      <c r="G10" s="83"/>
      <c r="H10" s="83"/>
      <c r="I10" s="83"/>
      <c r="J10" s="83"/>
      <c r="K10" s="83"/>
      <c r="L10" s="83"/>
      <c r="M10" s="83"/>
      <c r="N10" s="83"/>
      <c r="O10" s="77"/>
      <c r="P10" s="83"/>
      <c r="Q10" s="77"/>
      <c r="R10" s="77"/>
      <c r="S10" s="77"/>
    </row>
    <row r="11" spans="1:19">
      <c r="A11" s="75"/>
      <c r="B11" s="74" t="s">
        <v>174</v>
      </c>
      <c r="C11" s="77"/>
      <c r="D11" s="77"/>
      <c r="E11" s="83">
        <v>33176.450723823531</v>
      </c>
      <c r="F11" s="83">
        <v>46809.089288747346</v>
      </c>
      <c r="G11" s="83">
        <v>40423.999406631759</v>
      </c>
      <c r="H11" s="83">
        <v>29879.459091774046</v>
      </c>
      <c r="I11" s="83">
        <v>24957.907455657492</v>
      </c>
      <c r="J11" s="83" t="s">
        <v>175</v>
      </c>
      <c r="K11" s="83" t="s">
        <v>175</v>
      </c>
      <c r="L11" s="83" t="s">
        <v>175</v>
      </c>
      <c r="M11" s="83">
        <v>40855.890761764706</v>
      </c>
      <c r="N11" s="83">
        <v>37170.60888296472</v>
      </c>
      <c r="O11" s="77"/>
      <c r="P11" s="83"/>
      <c r="Q11" s="77"/>
      <c r="R11" s="77"/>
      <c r="S11" s="77"/>
    </row>
    <row r="12" spans="1:19" ht="12.75" customHeight="1">
      <c r="A12" s="75"/>
      <c r="B12" s="74" t="s">
        <v>176</v>
      </c>
      <c r="C12" s="77"/>
      <c r="D12" s="77"/>
      <c r="E12" s="83">
        <v>52963.527740163401</v>
      </c>
      <c r="F12" s="83">
        <v>53367.972675159232</v>
      </c>
      <c r="G12" s="83">
        <v>49791.956963350785</v>
      </c>
      <c r="H12" s="83">
        <v>36815.276348989108</v>
      </c>
      <c r="I12" s="83">
        <v>30458.032837920488</v>
      </c>
      <c r="J12" s="83" t="s">
        <v>175</v>
      </c>
      <c r="K12" s="83" t="s">
        <v>175</v>
      </c>
      <c r="L12" s="83" t="s">
        <v>175</v>
      </c>
      <c r="M12" s="83">
        <v>54156.25824728507</v>
      </c>
      <c r="N12" s="83">
        <v>46138.849071386496</v>
      </c>
      <c r="O12" s="77"/>
      <c r="P12" s="83"/>
      <c r="Q12" s="77"/>
      <c r="R12" s="77"/>
      <c r="S12" s="77"/>
    </row>
    <row r="13" spans="1:19" ht="21" customHeight="1">
      <c r="A13" s="75"/>
      <c r="B13" s="74" t="s">
        <v>177</v>
      </c>
      <c r="C13" s="77"/>
      <c r="D13" s="77"/>
      <c r="E13" s="83">
        <v>42625.586794219729</v>
      </c>
      <c r="F13" s="83">
        <v>50109.216978367789</v>
      </c>
      <c r="G13" s="83">
        <v>42042.829322721751</v>
      </c>
      <c r="H13" s="83">
        <v>33555.299730764033</v>
      </c>
      <c r="I13" s="83">
        <v>32529.139216389653</v>
      </c>
      <c r="J13" s="83" t="s">
        <v>175</v>
      </c>
      <c r="K13" s="83" t="s">
        <v>175</v>
      </c>
      <c r="L13" s="83" t="s">
        <v>175</v>
      </c>
      <c r="M13" s="83">
        <v>46982.650552882762</v>
      </c>
      <c r="N13" s="83">
        <v>41768.976883367141</v>
      </c>
      <c r="O13" s="77"/>
      <c r="P13" s="83"/>
      <c r="Q13" s="77"/>
      <c r="R13" s="77"/>
      <c r="S13" s="77"/>
    </row>
    <row r="14" spans="1:19">
      <c r="A14" s="75"/>
      <c r="B14" s="74" t="s">
        <v>178</v>
      </c>
      <c r="C14" s="77"/>
      <c r="D14" s="77"/>
      <c r="E14" s="83">
        <v>68048.311358250518</v>
      </c>
      <c r="F14" s="83">
        <v>57130.513819204491</v>
      </c>
      <c r="G14" s="83">
        <v>51785.938526187289</v>
      </c>
      <c r="H14" s="83">
        <v>41344.377378683363</v>
      </c>
      <c r="I14" s="83">
        <v>39697.782845071546</v>
      </c>
      <c r="J14" s="83" t="s">
        <v>175</v>
      </c>
      <c r="K14" s="83" t="s">
        <v>175</v>
      </c>
      <c r="L14" s="83" t="s">
        <v>175</v>
      </c>
      <c r="M14" s="83">
        <v>62277.544536247631</v>
      </c>
      <c r="N14" s="83">
        <v>51846.676129406398</v>
      </c>
      <c r="O14" s="77"/>
      <c r="P14" s="83"/>
      <c r="Q14" s="77"/>
      <c r="R14" s="77"/>
      <c r="S14" s="77"/>
    </row>
    <row r="15" spans="1:19" ht="21" customHeight="1">
      <c r="A15" s="29" t="s">
        <v>180</v>
      </c>
      <c r="B15" s="78"/>
      <c r="C15" s="78"/>
      <c r="D15" s="78"/>
      <c r="E15" s="82"/>
      <c r="F15" s="82"/>
      <c r="G15" s="82"/>
      <c r="H15" s="82"/>
      <c r="I15" s="82"/>
      <c r="J15" s="83"/>
      <c r="K15" s="83"/>
      <c r="L15" s="82"/>
      <c r="M15" s="82"/>
      <c r="N15" s="82"/>
      <c r="O15" s="78"/>
      <c r="P15" s="78"/>
      <c r="Q15" s="78"/>
      <c r="R15" s="74"/>
      <c r="S15" s="74"/>
    </row>
    <row r="16" spans="1:19" ht="14.25" customHeight="1">
      <c r="B16" s="79" t="s">
        <v>181</v>
      </c>
      <c r="C16" s="78"/>
      <c r="D16" s="78"/>
      <c r="E16" s="82">
        <v>5.9550145914087818</v>
      </c>
      <c r="F16" s="82">
        <v>6.3786550323100482</v>
      </c>
      <c r="G16" s="82">
        <v>7.5827957642545076</v>
      </c>
      <c r="H16" s="82">
        <v>9.2657682092305489</v>
      </c>
      <c r="I16" s="82">
        <v>7.2042909794491541</v>
      </c>
      <c r="J16" s="82" t="s">
        <v>175</v>
      </c>
      <c r="K16" s="82" t="s">
        <v>175</v>
      </c>
      <c r="L16" s="82" t="s">
        <v>175</v>
      </c>
      <c r="M16" s="82">
        <v>6.0585081337344073</v>
      </c>
      <c r="N16" s="82">
        <v>7.1711595534704937</v>
      </c>
      <c r="O16" s="78"/>
      <c r="P16" s="78"/>
      <c r="Q16" s="78"/>
      <c r="R16" s="74"/>
      <c r="S16" s="74"/>
    </row>
    <row r="17" spans="1:19">
      <c r="A17" s="80"/>
      <c r="B17" s="79" t="s">
        <v>182</v>
      </c>
      <c r="C17" s="79"/>
      <c r="D17" s="79"/>
      <c r="E17" s="82">
        <v>48.672855230395669</v>
      </c>
      <c r="F17" s="82">
        <v>58.520159283524201</v>
      </c>
      <c r="G17" s="82">
        <v>44.210922062627901</v>
      </c>
      <c r="H17" s="82">
        <v>66.089657798310498</v>
      </c>
      <c r="I17" s="82">
        <v>37.531287217292672</v>
      </c>
      <c r="J17" s="82" t="s">
        <v>175</v>
      </c>
      <c r="K17" s="82" t="s">
        <v>175</v>
      </c>
      <c r="L17" s="82" t="s">
        <v>175</v>
      </c>
      <c r="M17" s="82">
        <v>26.42206221391973</v>
      </c>
      <c r="N17" s="82">
        <v>47.32238569133311</v>
      </c>
      <c r="O17" s="79"/>
      <c r="P17" s="79"/>
      <c r="Q17" s="79"/>
      <c r="R17" s="79"/>
      <c r="S17" s="79"/>
    </row>
    <row r="18" spans="1:19">
      <c r="A18" s="80"/>
      <c r="B18" s="79" t="s">
        <v>183</v>
      </c>
      <c r="C18" s="79"/>
      <c r="D18" s="79"/>
      <c r="E18" s="82">
        <v>12.983254535398142</v>
      </c>
      <c r="F18" s="82">
        <v>11.559813023282238</v>
      </c>
      <c r="G18" s="82">
        <v>14.340052803618137</v>
      </c>
      <c r="H18" s="82">
        <v>16.240971362096492</v>
      </c>
      <c r="I18" s="82">
        <v>20.376888636550156</v>
      </c>
      <c r="J18" s="82" t="s">
        <v>175</v>
      </c>
      <c r="K18" s="82" t="s">
        <v>175</v>
      </c>
      <c r="L18" s="82" t="s">
        <v>175</v>
      </c>
      <c r="M18" s="82">
        <v>16.371439595153831</v>
      </c>
      <c r="N18" s="82">
        <v>14.385142396147065</v>
      </c>
      <c r="O18" s="79"/>
      <c r="P18" s="79"/>
      <c r="Q18" s="79"/>
      <c r="R18" s="79"/>
      <c r="S18" s="79"/>
    </row>
    <row r="19" spans="1:19">
      <c r="A19" s="80"/>
      <c r="B19" s="79" t="s">
        <v>184</v>
      </c>
      <c r="C19" s="79"/>
      <c r="D19" s="79"/>
      <c r="E19" s="82">
        <v>10.249301664040461</v>
      </c>
      <c r="F19" s="82">
        <v>9.6530018084001359</v>
      </c>
      <c r="G19" s="82">
        <v>10.827948780067477</v>
      </c>
      <c r="H19" s="82">
        <v>13.037192240349105</v>
      </c>
      <c r="I19" s="82">
        <v>13.206612861427242</v>
      </c>
      <c r="J19" s="82" t="s">
        <v>175</v>
      </c>
      <c r="K19" s="82" t="s">
        <v>175</v>
      </c>
      <c r="L19" s="82" t="s">
        <v>175</v>
      </c>
      <c r="M19" s="82">
        <v>10.108244878965843</v>
      </c>
      <c r="N19" s="82">
        <v>11.031705171047584</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11.135933426158369</v>
      </c>
      <c r="F21" s="82">
        <v>8.1287685025951486</v>
      </c>
      <c r="G21" s="82">
        <v>10.281532848593775</v>
      </c>
      <c r="H21" s="82">
        <v>11.919584723762473</v>
      </c>
      <c r="I21" s="82">
        <v>10.704476084000706</v>
      </c>
      <c r="J21" s="82" t="s">
        <v>175</v>
      </c>
      <c r="K21" s="82" t="s">
        <v>175</v>
      </c>
      <c r="L21" s="82" t="s">
        <v>175</v>
      </c>
      <c r="M21" s="82">
        <v>9.9285522332848704</v>
      </c>
      <c r="N21" s="82">
        <v>10.030351498718119</v>
      </c>
      <c r="O21" s="79"/>
      <c r="P21" s="79"/>
      <c r="Q21" s="79"/>
      <c r="R21" s="79"/>
      <c r="S21" s="79"/>
    </row>
    <row r="22" spans="1:19">
      <c r="A22" s="80"/>
      <c r="B22" s="79" t="s">
        <v>182</v>
      </c>
      <c r="C22" s="79"/>
      <c r="D22" s="79"/>
      <c r="E22" s="82">
        <v>77.510591816039081</v>
      </c>
      <c r="F22" s="82">
        <v>72.572204765606671</v>
      </c>
      <c r="G22" s="82">
        <v>53.066325784025061</v>
      </c>
      <c r="H22" s="82">
        <v>78.285037840031237</v>
      </c>
      <c r="I22" s="82">
        <v>62.292499493255278</v>
      </c>
      <c r="J22" s="82" t="s">
        <v>175</v>
      </c>
      <c r="K22" s="82" t="s">
        <v>175</v>
      </c>
      <c r="L22" s="82" t="s">
        <v>175</v>
      </c>
      <c r="M22" s="82">
        <v>43.960227861058115</v>
      </c>
      <c r="N22" s="82">
        <v>64.361410649370114</v>
      </c>
      <c r="O22" s="79"/>
      <c r="P22" s="79"/>
      <c r="Q22" s="79"/>
      <c r="R22" s="79"/>
      <c r="S22" s="79"/>
    </row>
    <row r="23" spans="1:19">
      <c r="A23" s="80"/>
      <c r="B23" s="79" t="s">
        <v>183</v>
      </c>
      <c r="C23" s="79"/>
      <c r="D23" s="79"/>
      <c r="E23" s="82">
        <v>17.828173578445682</v>
      </c>
      <c r="F23" s="82">
        <v>13.536635447551195</v>
      </c>
      <c r="G23" s="82">
        <v>17.808821006728543</v>
      </c>
      <c r="H23" s="82">
        <v>19.049762170946487</v>
      </c>
      <c r="I23" s="82">
        <v>23.295124227943553</v>
      </c>
      <c r="J23" s="82" t="s">
        <v>175</v>
      </c>
      <c r="K23" s="82" t="s">
        <v>175</v>
      </c>
      <c r="L23" s="82" t="s">
        <v>175</v>
      </c>
      <c r="M23" s="82">
        <v>21.727889041392661</v>
      </c>
      <c r="N23" s="82">
        <v>17.447651917937954</v>
      </c>
      <c r="O23" s="79"/>
      <c r="P23" s="79"/>
      <c r="Q23" s="79"/>
      <c r="R23" s="79"/>
      <c r="S23" s="79"/>
    </row>
    <row r="24" spans="1:19">
      <c r="A24" s="80"/>
      <c r="B24" s="79" t="s">
        <v>184</v>
      </c>
      <c r="C24" s="79"/>
      <c r="D24" s="79"/>
      <c r="E24" s="82">
        <v>14.494337946863487</v>
      </c>
      <c r="F24" s="82">
        <v>11.408625143541787</v>
      </c>
      <c r="G24" s="82">
        <v>13.333992805158287</v>
      </c>
      <c r="H24" s="82">
        <v>15.321461103612959</v>
      </c>
      <c r="I24" s="82">
        <v>16.954688669608114</v>
      </c>
      <c r="J24" s="82" t="s">
        <v>175</v>
      </c>
      <c r="K24" s="82" t="s">
        <v>175</v>
      </c>
      <c r="L24" s="82" t="s">
        <v>175</v>
      </c>
      <c r="M24" s="82">
        <v>14.540878902311363</v>
      </c>
      <c r="N24" s="82">
        <v>13.726541470069625</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14045077.000000002</v>
      </c>
      <c r="F26" s="83">
        <v>40459555.830000006</v>
      </c>
      <c r="G26" s="83">
        <v>24475403.950000003</v>
      </c>
      <c r="H26" s="83">
        <v>31715168.989460412</v>
      </c>
      <c r="I26" s="83">
        <v>8562670</v>
      </c>
      <c r="J26" s="83" t="s">
        <v>175</v>
      </c>
      <c r="K26" s="83" t="s">
        <v>175</v>
      </c>
      <c r="L26" s="83" t="s">
        <v>175</v>
      </c>
      <c r="M26" s="83">
        <v>24752088.364599999</v>
      </c>
      <c r="N26" s="83">
        <v>144009964.13406041</v>
      </c>
      <c r="O26" s="77"/>
      <c r="P26" s="77"/>
      <c r="Q26" s="77"/>
      <c r="R26" s="77"/>
      <c r="S26" s="77"/>
    </row>
    <row r="27" spans="1:19">
      <c r="A27" s="75"/>
      <c r="B27" s="77" t="s">
        <v>188</v>
      </c>
      <c r="C27" s="77"/>
      <c r="D27" s="77"/>
      <c r="E27" s="83">
        <v>8466540.8800000008</v>
      </c>
      <c r="F27" s="83">
        <v>33646962.189999998</v>
      </c>
      <c r="G27" s="83">
        <v>19168104.780000001</v>
      </c>
      <c r="H27" s="83">
        <v>25729626.65000001</v>
      </c>
      <c r="I27" s="83">
        <v>6796854</v>
      </c>
      <c r="J27" s="83" t="s">
        <v>175</v>
      </c>
      <c r="K27" s="83" t="s">
        <v>175</v>
      </c>
      <c r="L27" s="83" t="s">
        <v>175</v>
      </c>
      <c r="M27" s="83">
        <v>16745752.444599999</v>
      </c>
      <c r="N27" s="83">
        <v>110553840.94460002</v>
      </c>
      <c r="O27" s="77"/>
      <c r="P27" s="77"/>
      <c r="Q27" s="77"/>
      <c r="R27" s="77"/>
      <c r="S27" s="77"/>
    </row>
    <row r="28" spans="1:19">
      <c r="A28" s="75"/>
      <c r="B28" s="77" t="s">
        <v>94</v>
      </c>
      <c r="C28" s="77"/>
      <c r="D28" s="77"/>
      <c r="E28" s="83">
        <v>5044367.97</v>
      </c>
      <c r="F28" s="83">
        <v>5073922.49</v>
      </c>
      <c r="G28" s="83">
        <v>4489269.46</v>
      </c>
      <c r="H28" s="83">
        <v>5907093.8500000006</v>
      </c>
      <c r="I28" s="83">
        <v>1743671</v>
      </c>
      <c r="J28" s="83" t="s">
        <v>175</v>
      </c>
      <c r="K28" s="83" t="s">
        <v>175</v>
      </c>
      <c r="L28" s="83" t="s">
        <v>175</v>
      </c>
      <c r="M28" s="83">
        <v>5465543.9500000002</v>
      </c>
      <c r="N28" s="83">
        <v>27723868.720000003</v>
      </c>
      <c r="O28" s="77"/>
      <c r="P28" s="77"/>
      <c r="Q28" s="77"/>
      <c r="R28" s="77"/>
      <c r="S28" s="77"/>
    </row>
    <row r="29" spans="1:19">
      <c r="A29" s="75"/>
      <c r="B29" s="77" t="s">
        <v>95</v>
      </c>
      <c r="C29" s="77"/>
      <c r="D29" s="77"/>
      <c r="E29" s="83">
        <v>349999.33</v>
      </c>
      <c r="F29" s="83">
        <v>957719.0199999999</v>
      </c>
      <c r="G29" s="83">
        <v>506660.19</v>
      </c>
      <c r="H29" s="83">
        <v>56796.219460400003</v>
      </c>
      <c r="I29" s="83">
        <v>-17166</v>
      </c>
      <c r="J29" s="83" t="s">
        <v>175</v>
      </c>
      <c r="K29" s="83" t="s">
        <v>175</v>
      </c>
      <c r="L29" s="83" t="s">
        <v>175</v>
      </c>
      <c r="M29" s="83">
        <v>2415074.4300000002</v>
      </c>
      <c r="N29" s="83">
        <v>4269083.1894604005</v>
      </c>
      <c r="O29" s="77"/>
      <c r="P29" s="77"/>
      <c r="Q29" s="77"/>
      <c r="R29" s="77"/>
      <c r="S29" s="77"/>
    </row>
    <row r="30" spans="1:19">
      <c r="A30" s="75"/>
      <c r="B30" s="77" t="s">
        <v>189</v>
      </c>
      <c r="C30" s="77"/>
      <c r="D30" s="77"/>
      <c r="E30" s="83">
        <v>184168.82</v>
      </c>
      <c r="F30" s="83">
        <v>780952.13</v>
      </c>
      <c r="G30" s="83">
        <v>311369.52</v>
      </c>
      <c r="H30" s="83">
        <v>21652.27</v>
      </c>
      <c r="I30" s="83">
        <v>39311</v>
      </c>
      <c r="J30" s="83" t="s">
        <v>175</v>
      </c>
      <c r="K30" s="83" t="s">
        <v>175</v>
      </c>
      <c r="L30" s="83" t="s">
        <v>175</v>
      </c>
      <c r="M30" s="83">
        <v>125717.54</v>
      </c>
      <c r="N30" s="83">
        <v>1463171.28</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16889658.850130003</v>
      </c>
      <c r="F32" s="83">
        <v>52596107.339999996</v>
      </c>
      <c r="G32" s="83">
        <v>29493951.899999999</v>
      </c>
      <c r="H32" s="83">
        <v>37238159.049455404</v>
      </c>
      <c r="I32" s="83">
        <v>9981876.7379999999</v>
      </c>
      <c r="J32" s="83" t="s">
        <v>175</v>
      </c>
      <c r="K32" s="83" t="s">
        <v>175</v>
      </c>
      <c r="L32" s="83" t="s">
        <v>175</v>
      </c>
      <c r="M32" s="83">
        <v>26675058.735549998</v>
      </c>
      <c r="N32" s="83">
        <v>172874812.6131354</v>
      </c>
      <c r="O32" s="77"/>
      <c r="P32" s="77"/>
      <c r="Q32" s="77"/>
      <c r="R32" s="77"/>
      <c r="S32" s="77"/>
    </row>
    <row r="33" spans="1:19">
      <c r="A33" s="75"/>
      <c r="B33" s="77" t="s">
        <v>188</v>
      </c>
      <c r="C33" s="77"/>
      <c r="D33" s="77"/>
      <c r="E33" s="83">
        <v>10151993.921490001</v>
      </c>
      <c r="F33" s="83">
        <v>44094162.109999999</v>
      </c>
      <c r="G33" s="83">
        <v>23162951.66</v>
      </c>
      <c r="H33" s="83">
        <v>30148374.223600011</v>
      </c>
      <c r="I33" s="83">
        <v>8161235.7379999999</v>
      </c>
      <c r="J33" s="83" t="s">
        <v>175</v>
      </c>
      <c r="K33" s="83" t="s">
        <v>175</v>
      </c>
      <c r="L33" s="83" t="s">
        <v>175</v>
      </c>
      <c r="M33" s="83">
        <v>18058303.716699999</v>
      </c>
      <c r="N33" s="83">
        <v>133777021.36979002</v>
      </c>
      <c r="O33" s="77"/>
      <c r="P33" s="77"/>
      <c r="Q33" s="77"/>
      <c r="R33" s="77"/>
      <c r="S33" s="77"/>
    </row>
    <row r="34" spans="1:19">
      <c r="A34" s="75"/>
      <c r="B34" s="77" t="s">
        <v>94</v>
      </c>
      <c r="C34" s="77"/>
      <c r="D34" s="77"/>
      <c r="E34" s="83">
        <v>6054845.5669999998</v>
      </c>
      <c r="F34" s="83">
        <v>6178468.1500000004</v>
      </c>
      <c r="G34" s="83">
        <v>5367839.68</v>
      </c>
      <c r="H34" s="83">
        <v>6998239.6125299996</v>
      </c>
      <c r="I34" s="83">
        <v>1798541</v>
      </c>
      <c r="J34" s="83" t="s">
        <v>175</v>
      </c>
      <c r="K34" s="83" t="s">
        <v>175</v>
      </c>
      <c r="L34" s="83" t="s">
        <v>175</v>
      </c>
      <c r="M34" s="83">
        <v>5878762.4286000002</v>
      </c>
      <c r="N34" s="83">
        <v>32276696.438129999</v>
      </c>
      <c r="O34" s="77"/>
      <c r="P34" s="77"/>
      <c r="Q34" s="77"/>
      <c r="R34" s="77"/>
      <c r="S34" s="77"/>
    </row>
    <row r="35" spans="1:19">
      <c r="A35" s="75"/>
      <c r="B35" s="77" t="s">
        <v>95</v>
      </c>
      <c r="C35" s="77"/>
      <c r="D35" s="77"/>
      <c r="E35" s="83">
        <v>452008.03129999997</v>
      </c>
      <c r="F35" s="83">
        <v>1287678.51</v>
      </c>
      <c r="G35" s="83">
        <v>587169.93000000017</v>
      </c>
      <c r="H35" s="83">
        <v>64741.383325399998</v>
      </c>
      <c r="I35" s="83">
        <v>-19855</v>
      </c>
      <c r="J35" s="83" t="s">
        <v>175</v>
      </c>
      <c r="K35" s="83" t="s">
        <v>175</v>
      </c>
      <c r="L35" s="83" t="s">
        <v>175</v>
      </c>
      <c r="M35" s="83">
        <v>2597203.3114999998</v>
      </c>
      <c r="N35" s="83">
        <v>4968946.1661254</v>
      </c>
      <c r="O35" s="77"/>
      <c r="P35" s="77"/>
      <c r="Q35" s="77"/>
      <c r="R35" s="77"/>
      <c r="S35" s="77"/>
    </row>
    <row r="36" spans="1:19">
      <c r="A36" s="75"/>
      <c r="B36" s="77" t="s">
        <v>189</v>
      </c>
      <c r="C36" s="77"/>
      <c r="D36" s="77"/>
      <c r="E36" s="83">
        <v>230811.33033999999</v>
      </c>
      <c r="F36" s="83">
        <v>1035798.57</v>
      </c>
      <c r="G36" s="83">
        <v>375990.63</v>
      </c>
      <c r="H36" s="83">
        <v>26803.83</v>
      </c>
      <c r="I36" s="83">
        <v>41955</v>
      </c>
      <c r="J36" s="83" t="s">
        <v>175</v>
      </c>
      <c r="K36" s="83" t="s">
        <v>175</v>
      </c>
      <c r="L36" s="83" t="s">
        <v>175</v>
      </c>
      <c r="M36" s="83">
        <v>140789.27875</v>
      </c>
      <c r="N36" s="83">
        <v>1852148.6390900002</v>
      </c>
      <c r="O36" s="77"/>
      <c r="P36" s="77"/>
      <c r="Q36" s="77"/>
      <c r="R36" s="77"/>
      <c r="S36" s="77"/>
    </row>
    <row r="37" spans="1:19" ht="21" customHeight="1">
      <c r="A37" s="75" t="s">
        <v>191</v>
      </c>
      <c r="C37" s="74"/>
      <c r="D37" s="74"/>
      <c r="E37" s="84"/>
      <c r="F37" s="84"/>
      <c r="G37" s="84"/>
      <c r="H37" s="84"/>
      <c r="I37" s="84"/>
      <c r="J37" s="83"/>
      <c r="K37" s="83"/>
      <c r="L37" s="84"/>
      <c r="M37" s="84"/>
      <c r="N37" s="83"/>
      <c r="O37" s="74"/>
      <c r="P37" s="74"/>
      <c r="Q37" s="74"/>
      <c r="R37" s="74"/>
      <c r="S37" s="74"/>
    </row>
    <row r="38" spans="1:19" ht="12.75" customHeight="1">
      <c r="A38" s="75"/>
      <c r="B38" s="74" t="s">
        <v>192</v>
      </c>
      <c r="C38" s="74"/>
      <c r="D38" s="74"/>
      <c r="E38" s="85">
        <v>313</v>
      </c>
      <c r="F38" s="85">
        <v>960</v>
      </c>
      <c r="G38" s="85">
        <v>595</v>
      </c>
      <c r="H38" s="85">
        <v>1025</v>
      </c>
      <c r="I38" s="85">
        <v>333</v>
      </c>
      <c r="J38" s="83" t="s">
        <v>175</v>
      </c>
      <c r="K38" s="83" t="s">
        <v>175</v>
      </c>
      <c r="L38" s="85" t="s">
        <v>175</v>
      </c>
      <c r="M38" s="85">
        <v>462</v>
      </c>
      <c r="N38" s="85">
        <v>3688</v>
      </c>
      <c r="O38" s="74"/>
      <c r="P38" s="85"/>
      <c r="Q38" s="74"/>
      <c r="R38" s="74"/>
      <c r="S38" s="74"/>
    </row>
    <row r="39" spans="1:19" ht="12.75" customHeight="1">
      <c r="B39" s="74" t="s">
        <v>193</v>
      </c>
      <c r="C39" s="79"/>
      <c r="D39" s="79"/>
      <c r="E39" s="85">
        <v>306</v>
      </c>
      <c r="F39" s="85">
        <v>942</v>
      </c>
      <c r="G39" s="85">
        <v>573</v>
      </c>
      <c r="H39" s="85">
        <v>1009</v>
      </c>
      <c r="I39" s="85">
        <v>327</v>
      </c>
      <c r="J39" s="83" t="s">
        <v>175</v>
      </c>
      <c r="K39" s="83" t="s">
        <v>175</v>
      </c>
      <c r="L39" s="85" t="s">
        <v>175</v>
      </c>
      <c r="M39" s="85">
        <v>442</v>
      </c>
      <c r="N39" s="85">
        <v>3599</v>
      </c>
      <c r="O39" s="79"/>
      <c r="P39" s="81"/>
      <c r="Q39" s="79"/>
      <c r="R39" s="74"/>
      <c r="S39" s="74"/>
    </row>
    <row r="40" spans="1:19">
      <c r="B40" s="74" t="s">
        <v>194</v>
      </c>
      <c r="E40" s="85">
        <v>238.16666666666671</v>
      </c>
      <c r="F40" s="85">
        <v>879.9611083333333</v>
      </c>
      <c r="G40" s="85">
        <v>550.93703333333337</v>
      </c>
      <c r="H40" s="85">
        <v>898.46833333333336</v>
      </c>
      <c r="I40" s="85">
        <v>250.89</v>
      </c>
      <c r="J40" s="83" t="s">
        <v>175</v>
      </c>
      <c r="K40" s="83" t="s">
        <v>175</v>
      </c>
      <c r="L40" s="85" t="s">
        <v>175</v>
      </c>
      <c r="M40" s="85">
        <v>384.36110998833328</v>
      </c>
      <c r="N40" s="85">
        <v>3202.7842516549999</v>
      </c>
      <c r="P40" s="86"/>
    </row>
    <row r="41" spans="1:19" ht="21" customHeight="1">
      <c r="A41" s="29" t="s">
        <v>195</v>
      </c>
      <c r="B41" s="74"/>
      <c r="J41" s="83"/>
      <c r="K41" s="83"/>
    </row>
    <row r="42" spans="1:19" ht="12.75" customHeight="1">
      <c r="B42" s="76" t="s">
        <v>196</v>
      </c>
      <c r="J42" s="83"/>
      <c r="K42" s="83"/>
    </row>
    <row r="43" spans="1:19">
      <c r="B43" s="74" t="s">
        <v>197</v>
      </c>
      <c r="E43" s="85">
        <v>51.385264520000007</v>
      </c>
      <c r="F43" s="85">
        <v>147.68003524699972</v>
      </c>
      <c r="G43" s="85">
        <v>75.565796286000023</v>
      </c>
      <c r="H43" s="85">
        <v>108.89545013600008</v>
      </c>
      <c r="I43" s="85">
        <v>45.389615845999977</v>
      </c>
      <c r="J43" s="83" t="s">
        <v>175</v>
      </c>
      <c r="K43" s="83" t="s">
        <v>175</v>
      </c>
      <c r="L43" s="85" t="s">
        <v>175</v>
      </c>
      <c r="M43" s="85">
        <v>72.95525404</v>
      </c>
      <c r="N43" s="85">
        <v>501.87141607499979</v>
      </c>
      <c r="O43" s="86"/>
    </row>
    <row r="44" spans="1:19">
      <c r="B44" s="74" t="s">
        <v>198</v>
      </c>
      <c r="E44" s="85">
        <v>6.2868717800000011</v>
      </c>
      <c r="F44" s="85">
        <v>16.097017019999999</v>
      </c>
      <c r="G44" s="85">
        <v>12.96059827</v>
      </c>
      <c r="H44" s="85">
        <v>15.26713912000001</v>
      </c>
      <c r="I44" s="85">
        <v>8.7127307439999981</v>
      </c>
      <c r="J44" s="83" t="s">
        <v>175</v>
      </c>
      <c r="K44" s="83" t="s">
        <v>175</v>
      </c>
      <c r="L44" s="85" t="s">
        <v>175</v>
      </c>
      <c r="M44" s="85">
        <v>16.728444449999991</v>
      </c>
      <c r="N44" s="85">
        <v>76.052801383999991</v>
      </c>
      <c r="O44" s="86"/>
    </row>
    <row r="45" spans="1:19">
      <c r="B45" s="74" t="s">
        <v>199</v>
      </c>
      <c r="E45" s="85">
        <v>23.568820835</v>
      </c>
      <c r="F45" s="85">
        <v>81.489207316999753</v>
      </c>
      <c r="G45" s="85">
        <v>39.958011860000013</v>
      </c>
      <c r="H45" s="85">
        <v>62.126825884000063</v>
      </c>
      <c r="I45" s="85">
        <v>16.04759224199999</v>
      </c>
      <c r="J45" s="83" t="s">
        <v>175</v>
      </c>
      <c r="K45" s="83" t="s">
        <v>175</v>
      </c>
      <c r="L45" s="85" t="s">
        <v>175</v>
      </c>
      <c r="M45" s="85">
        <v>26.998236619999989</v>
      </c>
      <c r="N45" s="85">
        <v>250.1886947579998</v>
      </c>
      <c r="O45" s="86"/>
    </row>
    <row r="46" spans="1:19">
      <c r="B46" s="74" t="s">
        <v>200</v>
      </c>
      <c r="E46" s="85">
        <v>29.855692615000002</v>
      </c>
      <c r="F46" s="85">
        <v>97.586224336999749</v>
      </c>
      <c r="G46" s="85">
        <v>52.918610130000012</v>
      </c>
      <c r="H46" s="85">
        <v>77.39396500400008</v>
      </c>
      <c r="I46" s="85">
        <v>24.760322985999988</v>
      </c>
      <c r="J46" s="83" t="s">
        <v>175</v>
      </c>
      <c r="K46" s="83" t="s">
        <v>175</v>
      </c>
      <c r="L46" s="85" t="s">
        <v>175</v>
      </c>
      <c r="M46" s="85">
        <v>43.726681069999984</v>
      </c>
      <c r="N46" s="85">
        <v>326.24149614199985</v>
      </c>
      <c r="O46" s="86"/>
    </row>
    <row r="47" spans="1:19" ht="21" customHeight="1">
      <c r="B47" s="76" t="s">
        <v>201</v>
      </c>
      <c r="E47" s="85"/>
      <c r="F47" s="85"/>
      <c r="G47" s="85"/>
      <c r="H47" s="85"/>
      <c r="I47" s="85"/>
      <c r="J47" s="83"/>
      <c r="K47" s="83"/>
      <c r="L47" s="85"/>
      <c r="M47" s="85"/>
      <c r="N47" s="85"/>
      <c r="O47" s="86"/>
    </row>
    <row r="48" spans="1:19">
      <c r="B48" s="74" t="s">
        <v>197</v>
      </c>
      <c r="E48" s="85">
        <v>27.478612550000015</v>
      </c>
      <c r="F48" s="85">
        <v>115.88471238899987</v>
      </c>
      <c r="G48" s="85">
        <v>55.730989575000024</v>
      </c>
      <c r="H48" s="85">
        <v>84.650600116000049</v>
      </c>
      <c r="I48" s="85">
        <v>30.547968666000003</v>
      </c>
      <c r="J48" s="83" t="s">
        <v>175</v>
      </c>
      <c r="K48" s="83" t="s">
        <v>175</v>
      </c>
      <c r="L48" s="85" t="s">
        <v>175</v>
      </c>
      <c r="M48" s="85">
        <v>44.518071680000006</v>
      </c>
      <c r="N48" s="85">
        <v>358.81095497599989</v>
      </c>
      <c r="O48" s="86"/>
    </row>
    <row r="49" spans="1:15">
      <c r="B49" s="74" t="s">
        <v>198</v>
      </c>
      <c r="E49" s="85">
        <v>3.947847550000001</v>
      </c>
      <c r="F49" s="85">
        <v>12.98017613</v>
      </c>
      <c r="G49" s="85">
        <v>10.797808055000001</v>
      </c>
      <c r="H49" s="85">
        <v>12.888797500000001</v>
      </c>
      <c r="I49" s="85">
        <v>5.2494281440000004</v>
      </c>
      <c r="J49" s="83" t="s">
        <v>175</v>
      </c>
      <c r="K49" s="83" t="s">
        <v>175</v>
      </c>
      <c r="L49" s="85" t="s">
        <v>175</v>
      </c>
      <c r="M49" s="85">
        <v>10.05454297</v>
      </c>
      <c r="N49" s="85">
        <v>55.918600349000002</v>
      </c>
      <c r="O49" s="86"/>
    </row>
    <row r="50" spans="1:15">
      <c r="B50" s="74" t="s">
        <v>199</v>
      </c>
      <c r="E50" s="85">
        <v>17.163844555000011</v>
      </c>
      <c r="F50" s="85">
        <v>69.588931728999896</v>
      </c>
      <c r="G50" s="85">
        <v>32.17506649000002</v>
      </c>
      <c r="H50" s="85">
        <v>52.966540524000038</v>
      </c>
      <c r="I50" s="85">
        <v>14.037272212</v>
      </c>
      <c r="J50" s="83" t="s">
        <v>175</v>
      </c>
      <c r="K50" s="83" t="s">
        <v>175</v>
      </c>
      <c r="L50" s="85" t="s">
        <v>175</v>
      </c>
      <c r="M50" s="85">
        <v>20.342519200000009</v>
      </c>
      <c r="N50" s="85">
        <v>206.27417470999998</v>
      </c>
      <c r="O50" s="86"/>
    </row>
    <row r="51" spans="1:15">
      <c r="B51" s="74" t="s">
        <v>200</v>
      </c>
      <c r="E51" s="85">
        <v>21.111692105000014</v>
      </c>
      <c r="F51" s="85">
        <v>82.569107858999899</v>
      </c>
      <c r="G51" s="85">
        <v>42.972874545000025</v>
      </c>
      <c r="H51" s="85">
        <v>65.855338024000034</v>
      </c>
      <c r="I51" s="85">
        <v>19.286700356000001</v>
      </c>
      <c r="J51" s="83" t="s">
        <v>175</v>
      </c>
      <c r="K51" s="83" t="s">
        <v>175</v>
      </c>
      <c r="L51" s="85" t="s">
        <v>175</v>
      </c>
      <c r="M51" s="85">
        <v>30.397062170000009</v>
      </c>
      <c r="N51" s="85">
        <v>262.19277505899998</v>
      </c>
      <c r="O51" s="86"/>
    </row>
    <row r="54" spans="1:15" ht="12.75" customHeight="1"/>
    <row r="56" spans="1:15">
      <c r="A56" s="4" t="s">
        <v>36</v>
      </c>
    </row>
    <row r="57" spans="1:15">
      <c r="A57" s="4" t="s">
        <v>31</v>
      </c>
    </row>
    <row r="58" spans="1:15">
      <c r="A58" s="4" t="s">
        <v>230</v>
      </c>
    </row>
    <row r="59" spans="1:15">
      <c r="A59" s="4"/>
    </row>
    <row r="60" spans="1:15">
      <c r="A60" s="4"/>
    </row>
    <row r="61" spans="1:15">
      <c r="A61" s="5"/>
    </row>
  </sheetData>
  <hyperlinks>
    <hyperlink ref="G1" location="Contenu!A1" display="retour" xr:uid="{00000000-0004-0000-1800-000000000000}"/>
  </hyperlinks>
  <pageMargins left="0.70866141732283472" right="0.70866141732283472" top="0.74803149606299213" bottom="0.74803149606299213" header="0.31496062992125978" footer="0.31496062992125978"/>
  <pageSetup paperSize="9" scale="57"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tabColor theme="6" tint="0.39997558519241921"/>
    <pageSetUpPr fitToPage="1"/>
  </sheetPr>
  <dimension ref="A1:S59"/>
  <sheetViews>
    <sheetView zoomScale="81" zoomScaleNormal="81" workbookViewId="0">
      <pane ySplit="4" topLeftCell="A5" activePane="bottomLeft" state="frozen"/>
      <selection activeCell="C18" sqref="C18"/>
      <selection pane="bottomLeft" activeCell="P7" sqref="P7"/>
    </sheetView>
  </sheetViews>
  <sheetFormatPr baseColWidth="10" defaultColWidth="11.453125" defaultRowHeight="12.5"/>
  <cols>
    <col min="1" max="1" width="2.26953125" style="29" customWidth="1"/>
    <col min="2" max="2" width="47.7265625" style="4" customWidth="1"/>
    <col min="3" max="4" width="3.7265625" style="4" customWidth="1"/>
    <col min="5" max="12" width="10.7265625" style="4" customWidth="1"/>
    <col min="13" max="13" width="12.1796875" style="4" customWidth="1"/>
    <col min="14" max="14" width="13.54296875" style="4" customWidth="1"/>
    <col min="15" max="15" width="10.7265625" style="4" customWidth="1"/>
    <col min="16" max="19" width="11.453125" style="4" customWidth="1"/>
    <col min="20" max="20" width="11.453125" style="56" customWidth="1"/>
    <col min="21" max="16384" width="11.453125" style="56"/>
  </cols>
  <sheetData>
    <row r="1" spans="1:19" ht="13">
      <c r="A1" s="6" t="s">
        <v>257</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40676.810376282789</v>
      </c>
      <c r="F6" s="83">
        <v>49900.820566588787</v>
      </c>
      <c r="G6" s="83">
        <v>40254.807410714282</v>
      </c>
      <c r="H6" s="83">
        <v>40394.494807172006</v>
      </c>
      <c r="I6" s="83">
        <v>32032.489028213167</v>
      </c>
      <c r="J6" s="83" t="s">
        <v>175</v>
      </c>
      <c r="K6" s="83" t="s">
        <v>175</v>
      </c>
      <c r="L6" s="83" t="s">
        <v>175</v>
      </c>
      <c r="M6" s="83">
        <v>48362.096997134511</v>
      </c>
      <c r="N6" s="83">
        <v>44542.383664697467</v>
      </c>
      <c r="O6" s="77"/>
      <c r="P6" s="77"/>
      <c r="Q6" s="77"/>
      <c r="R6" s="77"/>
      <c r="S6" s="77"/>
    </row>
    <row r="7" spans="1:19" ht="12.75" customHeight="1">
      <c r="A7" s="75"/>
      <c r="B7" s="74" t="s">
        <v>176</v>
      </c>
      <c r="C7" s="77"/>
      <c r="D7" s="77"/>
      <c r="E7" s="83">
        <v>47480.223876852913</v>
      </c>
      <c r="F7" s="83">
        <v>54230.94151285047</v>
      </c>
      <c r="G7" s="83">
        <v>44333.943819444445</v>
      </c>
      <c r="H7" s="83">
        <v>45077.485160021744</v>
      </c>
      <c r="I7" s="83">
        <v>34940.134796238242</v>
      </c>
      <c r="J7" s="83" t="s">
        <v>175</v>
      </c>
      <c r="K7" s="83" t="s">
        <v>175</v>
      </c>
      <c r="L7" s="83" t="s">
        <v>175</v>
      </c>
      <c r="M7" s="83">
        <v>59675.611330467844</v>
      </c>
      <c r="N7" s="83">
        <v>50957.83873987574</v>
      </c>
      <c r="O7" s="77"/>
      <c r="P7" s="77"/>
      <c r="Q7" s="77"/>
      <c r="R7" s="77"/>
      <c r="S7" s="77"/>
    </row>
    <row r="8" spans="1:19" ht="21" customHeight="1">
      <c r="A8" s="75"/>
      <c r="B8" s="74" t="s">
        <v>177</v>
      </c>
      <c r="C8" s="77"/>
      <c r="D8" s="77"/>
      <c r="E8" s="83">
        <v>42680.234536390832</v>
      </c>
      <c r="F8" s="83">
        <v>52720.05013998194</v>
      </c>
      <c r="G8" s="83">
        <v>41602.630773612364</v>
      </c>
      <c r="H8" s="83">
        <v>42649.154592255793</v>
      </c>
      <c r="I8" s="83">
        <v>34247.672885711094</v>
      </c>
      <c r="J8" s="83" t="s">
        <v>175</v>
      </c>
      <c r="K8" s="83" t="s">
        <v>175</v>
      </c>
      <c r="L8" s="83" t="s">
        <v>175</v>
      </c>
      <c r="M8" s="83">
        <v>55787.780443629999</v>
      </c>
      <c r="N8" s="83">
        <v>47920.544701177401</v>
      </c>
      <c r="O8" s="77"/>
      <c r="P8" s="77"/>
      <c r="Q8" s="77"/>
      <c r="R8" s="77"/>
      <c r="S8" s="77"/>
    </row>
    <row r="9" spans="1:19" ht="12.75" customHeight="1">
      <c r="A9" s="75"/>
      <c r="B9" s="74" t="s">
        <v>178</v>
      </c>
      <c r="C9" s="77"/>
      <c r="D9" s="77"/>
      <c r="E9" s="83">
        <v>49818.731413758731</v>
      </c>
      <c r="F9" s="83">
        <v>57294.808446701049</v>
      </c>
      <c r="G9" s="83">
        <v>45818.346033559959</v>
      </c>
      <c r="H9" s="83">
        <v>47593.530811494209</v>
      </c>
      <c r="I9" s="83">
        <v>37356.394816221647</v>
      </c>
      <c r="J9" s="83" t="s">
        <v>175</v>
      </c>
      <c r="K9" s="83" t="s">
        <v>175</v>
      </c>
      <c r="L9" s="83" t="s">
        <v>175</v>
      </c>
      <c r="M9" s="83">
        <v>68838.410851803943</v>
      </c>
      <c r="N9" s="83">
        <v>54822.557490226551</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48131.265016419617</v>
      </c>
      <c r="F11" s="83">
        <v>57484.581839953273</v>
      </c>
      <c r="G11" s="83">
        <v>45448.56931547619</v>
      </c>
      <c r="H11" s="83">
        <v>47183.682731524343</v>
      </c>
      <c r="I11" s="83">
        <v>36809.589341692787</v>
      </c>
      <c r="J11" s="83" t="s">
        <v>175</v>
      </c>
      <c r="K11" s="83" t="s">
        <v>175</v>
      </c>
      <c r="L11" s="83" t="s">
        <v>175</v>
      </c>
      <c r="M11" s="83">
        <v>55727.149340175449</v>
      </c>
      <c r="N11" s="83">
        <v>51434.504567898795</v>
      </c>
      <c r="O11" s="77"/>
      <c r="P11" s="77"/>
      <c r="Q11" s="77"/>
      <c r="R11" s="77"/>
      <c r="S11" s="77"/>
    </row>
    <row r="12" spans="1:19" ht="12.75" customHeight="1">
      <c r="A12" s="75"/>
      <c r="B12" s="74" t="s">
        <v>176</v>
      </c>
      <c r="C12" s="77"/>
      <c r="D12" s="77"/>
      <c r="E12" s="83">
        <v>55517.182422691003</v>
      </c>
      <c r="F12" s="83">
        <v>62432.53387266356</v>
      </c>
      <c r="G12" s="83">
        <v>50076.37726190476</v>
      </c>
      <c r="H12" s="83">
        <v>52663.515934115014</v>
      </c>
      <c r="I12" s="83">
        <v>40219.097178683383</v>
      </c>
      <c r="J12" s="83" t="s">
        <v>175</v>
      </c>
      <c r="K12" s="83" t="s">
        <v>175</v>
      </c>
      <c r="L12" s="83" t="s">
        <v>175</v>
      </c>
      <c r="M12" s="83">
        <v>68715.370975847967</v>
      </c>
      <c r="N12" s="83">
        <v>58747.310650860411</v>
      </c>
      <c r="O12" s="77"/>
      <c r="P12" s="77"/>
      <c r="Q12" s="77"/>
      <c r="R12" s="77"/>
      <c r="S12" s="77"/>
    </row>
    <row r="13" spans="1:19" ht="21" customHeight="1">
      <c r="A13" s="75"/>
      <c r="B13" s="74" t="s">
        <v>177</v>
      </c>
      <c r="C13" s="77"/>
      <c r="D13" s="77"/>
      <c r="E13" s="83">
        <v>50501.837789910285</v>
      </c>
      <c r="F13" s="83">
        <v>60732.26857731014</v>
      </c>
      <c r="G13" s="83">
        <v>46970.291749984404</v>
      </c>
      <c r="H13" s="83">
        <v>49817.287941213261</v>
      </c>
      <c r="I13" s="83">
        <v>39355.130153055521</v>
      </c>
      <c r="J13" s="83" t="s">
        <v>175</v>
      </c>
      <c r="K13" s="83" t="s">
        <v>175</v>
      </c>
      <c r="L13" s="83" t="s">
        <v>175</v>
      </c>
      <c r="M13" s="83">
        <v>64283.68836701379</v>
      </c>
      <c r="N13" s="83">
        <v>55335.37436799518</v>
      </c>
      <c r="O13" s="77"/>
      <c r="P13" s="77"/>
      <c r="Q13" s="77"/>
      <c r="R13" s="77"/>
      <c r="S13" s="77"/>
    </row>
    <row r="14" spans="1:19">
      <c r="A14" s="75"/>
      <c r="B14" s="74" t="s">
        <v>178</v>
      </c>
      <c r="C14" s="77"/>
      <c r="D14" s="77"/>
      <c r="E14" s="83">
        <v>58251.528197048872</v>
      </c>
      <c r="F14" s="83">
        <v>65959.76336182213</v>
      </c>
      <c r="G14" s="83">
        <v>51753.049330268186</v>
      </c>
      <c r="H14" s="83">
        <v>55602.98360377099</v>
      </c>
      <c r="I14" s="83">
        <v>43000.420064797225</v>
      </c>
      <c r="J14" s="83" t="s">
        <v>175</v>
      </c>
      <c r="K14" s="83" t="s">
        <v>175</v>
      </c>
      <c r="L14" s="83" t="s">
        <v>175</v>
      </c>
      <c r="M14" s="83">
        <v>79266.166422236158</v>
      </c>
      <c r="N14" s="83">
        <v>63202.794608177428</v>
      </c>
      <c r="O14" s="77"/>
      <c r="P14" s="77"/>
      <c r="Q14" s="77"/>
      <c r="R14" s="77"/>
      <c r="S14" s="77"/>
    </row>
    <row r="15" spans="1:19" ht="21" customHeight="1">
      <c r="A15" s="29" t="s">
        <v>180</v>
      </c>
      <c r="B15" s="78"/>
      <c r="C15" s="78"/>
      <c r="D15" s="78"/>
      <c r="E15" s="82"/>
      <c r="F15" s="82"/>
      <c r="G15" s="82"/>
      <c r="H15" s="82"/>
      <c r="I15" s="82"/>
      <c r="J15" s="83"/>
      <c r="K15" s="83"/>
      <c r="L15" s="82"/>
      <c r="M15" s="82"/>
      <c r="N15" s="82"/>
      <c r="O15" s="78"/>
      <c r="P15" s="78"/>
      <c r="Q15" s="78"/>
      <c r="R15" s="74"/>
      <c r="S15" s="74"/>
    </row>
    <row r="16" spans="1:19" ht="14.25" customHeight="1">
      <c r="B16" s="79" t="s">
        <v>181</v>
      </c>
      <c r="C16" s="78"/>
      <c r="D16" s="78"/>
      <c r="E16" s="82">
        <v>5.4774849983079585</v>
      </c>
      <c r="F16" s="82">
        <v>5.3166565716794247</v>
      </c>
      <c r="G16" s="82">
        <v>6.499625162847992</v>
      </c>
      <c r="H16" s="82">
        <v>6.1416003111905644</v>
      </c>
      <c r="I16" s="82">
        <v>4.2151261504741493</v>
      </c>
      <c r="J16" s="82" t="s">
        <v>175</v>
      </c>
      <c r="K16" s="82" t="s">
        <v>175</v>
      </c>
      <c r="L16" s="82" t="s">
        <v>175</v>
      </c>
      <c r="M16" s="82">
        <v>6.0416553752411657</v>
      </c>
      <c r="N16" s="82">
        <v>5.7161801769766747</v>
      </c>
      <c r="O16" s="78"/>
      <c r="P16" s="78"/>
      <c r="Q16" s="78"/>
      <c r="R16" s="74"/>
      <c r="S16" s="74"/>
    </row>
    <row r="17" spans="1:19">
      <c r="A17" s="80"/>
      <c r="B17" s="79" t="s">
        <v>182</v>
      </c>
      <c r="C17" s="79"/>
      <c r="D17" s="79"/>
      <c r="E17" s="82">
        <v>39.683268647399551</v>
      </c>
      <c r="F17" s="82">
        <v>79.061092433422189</v>
      </c>
      <c r="G17" s="82">
        <v>37.288722921329168</v>
      </c>
      <c r="H17" s="82">
        <v>63.225987723510343</v>
      </c>
      <c r="I17" s="82">
        <v>96.449888236046434</v>
      </c>
      <c r="J17" s="82" t="s">
        <v>175</v>
      </c>
      <c r="K17" s="82" t="s">
        <v>175</v>
      </c>
      <c r="L17" s="82" t="s">
        <v>175</v>
      </c>
      <c r="M17" s="82">
        <v>37.201423884629698</v>
      </c>
      <c r="N17" s="82">
        <v>48.705852458024687</v>
      </c>
      <c r="O17" s="79"/>
      <c r="P17" s="79"/>
      <c r="Q17" s="79"/>
      <c r="R17" s="79"/>
      <c r="S17" s="79"/>
    </row>
    <row r="18" spans="1:19">
      <c r="A18" s="80"/>
      <c r="B18" s="79" t="s">
        <v>183</v>
      </c>
      <c r="C18" s="79"/>
      <c r="D18" s="79"/>
      <c r="E18" s="82">
        <v>9.4396003716745316</v>
      </c>
      <c r="F18" s="82">
        <v>7.0529798992281796</v>
      </c>
      <c r="G18" s="82">
        <v>9.3440085724248654</v>
      </c>
      <c r="H18" s="82">
        <v>8.215557266024069</v>
      </c>
      <c r="I18" s="82">
        <v>5.8035202527812606</v>
      </c>
      <c r="J18" s="82" t="s">
        <v>175</v>
      </c>
      <c r="K18" s="82" t="s">
        <v>175</v>
      </c>
      <c r="L18" s="82" t="s">
        <v>175</v>
      </c>
      <c r="M18" s="82">
        <v>10.305683323450358</v>
      </c>
      <c r="N18" s="82">
        <v>8.4297691165479272</v>
      </c>
      <c r="O18" s="79"/>
      <c r="P18" s="79"/>
      <c r="Q18" s="79"/>
      <c r="R18" s="79"/>
      <c r="S18" s="79"/>
    </row>
    <row r="19" spans="1:19">
      <c r="A19" s="80"/>
      <c r="B19" s="79" t="s">
        <v>184</v>
      </c>
      <c r="C19" s="79"/>
      <c r="D19" s="79"/>
      <c r="E19" s="82">
        <v>7.6256579665125157</v>
      </c>
      <c r="F19" s="82">
        <v>6.4753214037994828</v>
      </c>
      <c r="G19" s="82">
        <v>7.4717078642142889</v>
      </c>
      <c r="H19" s="82">
        <v>7.2707935266451358</v>
      </c>
      <c r="I19" s="82">
        <v>5.4741341929696476</v>
      </c>
      <c r="J19" s="82" t="s">
        <v>175</v>
      </c>
      <c r="K19" s="82" t="s">
        <v>175</v>
      </c>
      <c r="L19" s="82" t="s">
        <v>175</v>
      </c>
      <c r="M19" s="82">
        <v>8.0700786949037688</v>
      </c>
      <c r="N19" s="82">
        <v>7.1860440042629872</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6.9219390961429141</v>
      </c>
      <c r="F21" s="82">
        <v>6.0182344609309899</v>
      </c>
      <c r="G21" s="82">
        <v>7.7958042497584819</v>
      </c>
      <c r="H21" s="82">
        <v>7.6503657074019271</v>
      </c>
      <c r="I21" s="82">
        <v>5.7909530938475706</v>
      </c>
      <c r="J21" s="82" t="s">
        <v>175</v>
      </c>
      <c r="K21" s="82" t="s">
        <v>175</v>
      </c>
      <c r="L21" s="82" t="s">
        <v>175</v>
      </c>
      <c r="M21" s="82">
        <v>9.0062879219345078</v>
      </c>
      <c r="N21" s="82">
        <v>7.2304718530735919</v>
      </c>
      <c r="O21" s="79"/>
      <c r="P21" s="79"/>
      <c r="Q21" s="79"/>
      <c r="R21" s="79"/>
      <c r="S21" s="79"/>
    </row>
    <row r="22" spans="1:19">
      <c r="A22" s="80"/>
      <c r="B22" s="79" t="s">
        <v>182</v>
      </c>
      <c r="C22" s="79"/>
      <c r="D22" s="79"/>
      <c r="E22" s="82">
        <v>47.555114393633801</v>
      </c>
      <c r="F22" s="82">
        <v>102.75833683779783</v>
      </c>
      <c r="G22" s="82">
        <v>42.803013714674989</v>
      </c>
      <c r="H22" s="82">
        <v>107.55853046296606</v>
      </c>
      <c r="I22" s="82">
        <v>394.50317333900563</v>
      </c>
      <c r="J22" s="82" t="s">
        <v>175</v>
      </c>
      <c r="K22" s="82" t="s">
        <v>175</v>
      </c>
      <c r="L22" s="82" t="s">
        <v>175</v>
      </c>
      <c r="M22" s="82">
        <v>80.920059984157021</v>
      </c>
      <c r="N22" s="82">
        <v>73.58951473345553</v>
      </c>
      <c r="O22" s="79"/>
      <c r="P22" s="79"/>
      <c r="Q22" s="79"/>
      <c r="R22" s="79"/>
      <c r="S22" s="79"/>
    </row>
    <row r="23" spans="1:19">
      <c r="A23" s="80"/>
      <c r="B23" s="79" t="s">
        <v>183</v>
      </c>
      <c r="C23" s="79"/>
      <c r="D23" s="79"/>
      <c r="E23" s="82">
        <v>10.052049785435011</v>
      </c>
      <c r="F23" s="82">
        <v>7.678243946181861</v>
      </c>
      <c r="G23" s="82">
        <v>10.188998525001326</v>
      </c>
      <c r="H23" s="82">
        <v>9.3095011716985248</v>
      </c>
      <c r="I23" s="82">
        <v>6.2167291886323817</v>
      </c>
      <c r="J23" s="82" t="s">
        <v>175</v>
      </c>
      <c r="K23" s="82" t="s">
        <v>175</v>
      </c>
      <c r="L23" s="82" t="s">
        <v>175</v>
      </c>
      <c r="M23" s="82">
        <v>11.698652984092881</v>
      </c>
      <c r="N23" s="82">
        <v>9.2793719211455539</v>
      </c>
      <c r="O23" s="79"/>
      <c r="P23" s="79"/>
      <c r="Q23" s="79"/>
      <c r="R23" s="79"/>
      <c r="S23" s="79"/>
    </row>
    <row r="24" spans="1:19">
      <c r="A24" s="80"/>
      <c r="B24" s="79" t="s">
        <v>184</v>
      </c>
      <c r="C24" s="79"/>
      <c r="D24" s="79"/>
      <c r="E24" s="82">
        <v>8.2980369585793952</v>
      </c>
      <c r="F24" s="82">
        <v>7.1444042557590057</v>
      </c>
      <c r="G24" s="82">
        <v>8.229916645397779</v>
      </c>
      <c r="H24" s="82">
        <v>8.5679227361449843</v>
      </c>
      <c r="I24" s="82">
        <v>6.1202834629246903</v>
      </c>
      <c r="J24" s="82" t="s">
        <v>175</v>
      </c>
      <c r="K24" s="82" t="s">
        <v>175</v>
      </c>
      <c r="L24" s="82" t="s">
        <v>175</v>
      </c>
      <c r="M24" s="82">
        <v>10.220998228847675</v>
      </c>
      <c r="N24" s="82">
        <v>8.240299879429358</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43128195.580000006</v>
      </c>
      <c r="F26" s="83">
        <v>95494987.810000002</v>
      </c>
      <c r="G26" s="83">
        <v>46018145.049999997</v>
      </c>
      <c r="H26" s="83">
        <v>45991935.679369688</v>
      </c>
      <c r="I26" s="83">
        <v>12489831</v>
      </c>
      <c r="J26" s="83" t="s">
        <v>175</v>
      </c>
      <c r="K26" s="83" t="s">
        <v>175</v>
      </c>
      <c r="L26" s="83" t="s">
        <v>175</v>
      </c>
      <c r="M26" s="83">
        <v>105810410.02510002</v>
      </c>
      <c r="N26" s="83">
        <v>348933505.14446974</v>
      </c>
      <c r="O26" s="77"/>
      <c r="P26" s="77"/>
      <c r="Q26" s="77"/>
      <c r="R26" s="77"/>
      <c r="S26" s="77"/>
    </row>
    <row r="27" spans="1:19">
      <c r="A27" s="75"/>
      <c r="B27" s="77" t="s">
        <v>188</v>
      </c>
      <c r="C27" s="77"/>
      <c r="D27" s="77"/>
      <c r="E27" s="83">
        <v>35673562.700000003</v>
      </c>
      <c r="F27" s="83">
        <v>85430204.810000002</v>
      </c>
      <c r="G27" s="83">
        <v>40576845.869999997</v>
      </c>
      <c r="H27" s="83">
        <v>38980687.488920987</v>
      </c>
      <c r="I27" s="83">
        <v>10218364</v>
      </c>
      <c r="J27" s="83" t="s">
        <v>175</v>
      </c>
      <c r="K27" s="83" t="s">
        <v>175</v>
      </c>
      <c r="L27" s="83" t="s">
        <v>175</v>
      </c>
      <c r="M27" s="83">
        <v>82699185.865100011</v>
      </c>
      <c r="N27" s="83">
        <v>293578850.73402101</v>
      </c>
      <c r="O27" s="77"/>
      <c r="P27" s="77"/>
      <c r="Q27" s="77"/>
      <c r="R27" s="77"/>
      <c r="S27" s="77"/>
    </row>
    <row r="28" spans="1:19">
      <c r="A28" s="75"/>
      <c r="B28" s="77" t="s">
        <v>94</v>
      </c>
      <c r="C28" s="77"/>
      <c r="D28" s="77"/>
      <c r="E28" s="83">
        <v>5966593.6399999997</v>
      </c>
      <c r="F28" s="83">
        <v>7413167.0599999996</v>
      </c>
      <c r="G28" s="83">
        <v>4111769.5</v>
      </c>
      <c r="H28" s="83">
        <v>4519085.6904999996</v>
      </c>
      <c r="I28" s="83">
        <v>927539</v>
      </c>
      <c r="J28" s="83" t="s">
        <v>175</v>
      </c>
      <c r="K28" s="83" t="s">
        <v>175</v>
      </c>
      <c r="L28" s="83" t="s">
        <v>175</v>
      </c>
      <c r="M28" s="83">
        <v>19346109.510000002</v>
      </c>
      <c r="N28" s="83">
        <v>42284264.4005</v>
      </c>
      <c r="O28" s="77"/>
      <c r="P28" s="77"/>
      <c r="Q28" s="77"/>
      <c r="R28" s="77"/>
      <c r="S28" s="77"/>
    </row>
    <row r="29" spans="1:19">
      <c r="A29" s="75"/>
      <c r="B29" s="77" t="s">
        <v>95</v>
      </c>
      <c r="C29" s="77"/>
      <c r="D29" s="77"/>
      <c r="E29" s="83">
        <v>1138108.99</v>
      </c>
      <c r="F29" s="83">
        <v>840699.25</v>
      </c>
      <c r="G29" s="83">
        <v>189783.27</v>
      </c>
      <c r="H29" s="83">
        <v>1110060.3199787</v>
      </c>
      <c r="I29" s="83">
        <v>829352</v>
      </c>
      <c r="J29" s="83" t="s">
        <v>175</v>
      </c>
      <c r="K29" s="83" t="s">
        <v>175</v>
      </c>
      <c r="L29" s="83" t="s">
        <v>175</v>
      </c>
      <c r="M29" s="83">
        <v>3700056.89</v>
      </c>
      <c r="N29" s="83">
        <v>7808060.7199786995</v>
      </c>
      <c r="O29" s="77"/>
      <c r="P29" s="77"/>
      <c r="Q29" s="77"/>
      <c r="R29" s="77"/>
      <c r="S29" s="77"/>
    </row>
    <row r="30" spans="1:19">
      <c r="A30" s="75"/>
      <c r="B30" s="77" t="s">
        <v>189</v>
      </c>
      <c r="C30" s="77"/>
      <c r="D30" s="77"/>
      <c r="E30" s="83">
        <v>349930.25</v>
      </c>
      <c r="F30" s="83">
        <v>1810916.69</v>
      </c>
      <c r="G30" s="83">
        <v>1139746.4099999999</v>
      </c>
      <c r="H30" s="83">
        <v>1382102.1799699999</v>
      </c>
      <c r="I30" s="83">
        <v>514576</v>
      </c>
      <c r="J30" s="83" t="s">
        <v>175</v>
      </c>
      <c r="K30" s="83" t="s">
        <v>175</v>
      </c>
      <c r="L30" s="83" t="s">
        <v>175</v>
      </c>
      <c r="M30" s="83">
        <v>65057.760000000002</v>
      </c>
      <c r="N30" s="83">
        <v>5262329.2899699993</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50378700.03010001</v>
      </c>
      <c r="F32" s="83">
        <v>109981337.62</v>
      </c>
      <c r="G32" s="83">
        <v>51913128.020000003</v>
      </c>
      <c r="H32" s="83">
        <v>53654384.689359695</v>
      </c>
      <c r="I32" s="83">
        <v>14338008</v>
      </c>
      <c r="J32" s="83" t="s">
        <v>175</v>
      </c>
      <c r="K32" s="83" t="s">
        <v>175</v>
      </c>
      <c r="L32" s="83" t="s">
        <v>175</v>
      </c>
      <c r="M32" s="83">
        <v>121873422.46593602</v>
      </c>
      <c r="N32" s="83">
        <v>402138980.82539576</v>
      </c>
      <c r="O32" s="77"/>
      <c r="P32" s="77"/>
      <c r="Q32" s="77"/>
      <c r="R32" s="77"/>
      <c r="S32" s="77"/>
    </row>
    <row r="33" spans="1:19">
      <c r="A33" s="75"/>
      <c r="B33" s="77" t="s">
        <v>188</v>
      </c>
      <c r="C33" s="77"/>
      <c r="D33" s="77"/>
      <c r="E33" s="83">
        <v>42211119.419400007</v>
      </c>
      <c r="F33" s="83">
        <v>98413604.109999999</v>
      </c>
      <c r="G33" s="83">
        <v>45812157.869999997</v>
      </c>
      <c r="H33" s="83">
        <v>45532253.83592099</v>
      </c>
      <c r="I33" s="83">
        <v>11742259</v>
      </c>
      <c r="J33" s="83" t="s">
        <v>175</v>
      </c>
      <c r="K33" s="83" t="s">
        <v>175</v>
      </c>
      <c r="L33" s="83" t="s">
        <v>175</v>
      </c>
      <c r="M33" s="83">
        <v>95293425.371700019</v>
      </c>
      <c r="N33" s="83">
        <v>339004819.60702097</v>
      </c>
      <c r="O33" s="77"/>
      <c r="P33" s="77"/>
      <c r="Q33" s="77"/>
      <c r="R33" s="77"/>
      <c r="S33" s="77"/>
    </row>
    <row r="34" spans="1:19">
      <c r="A34" s="75"/>
      <c r="B34" s="77" t="s">
        <v>94</v>
      </c>
      <c r="C34" s="77"/>
      <c r="D34" s="77"/>
      <c r="E34" s="83">
        <v>6477449.565299999</v>
      </c>
      <c r="F34" s="83">
        <v>8470893.8800000027</v>
      </c>
      <c r="G34" s="83">
        <v>4664830.41</v>
      </c>
      <c r="H34" s="83">
        <v>5288039.0405000011</v>
      </c>
      <c r="I34" s="83">
        <v>1087633</v>
      </c>
      <c r="J34" s="83" t="s">
        <v>175</v>
      </c>
      <c r="K34" s="83" t="s">
        <v>175</v>
      </c>
      <c r="L34" s="83" t="s">
        <v>175</v>
      </c>
      <c r="M34" s="83">
        <v>22209858.997000001</v>
      </c>
      <c r="N34" s="83">
        <v>48198704.892800003</v>
      </c>
      <c r="O34" s="77"/>
      <c r="P34" s="77"/>
      <c r="Q34" s="77"/>
      <c r="R34" s="77"/>
      <c r="S34" s="77"/>
    </row>
    <row r="35" spans="1:19">
      <c r="A35" s="75"/>
      <c r="B35" s="77" t="s">
        <v>95</v>
      </c>
      <c r="C35" s="77"/>
      <c r="D35" s="77"/>
      <c r="E35" s="83">
        <v>1268863.27128</v>
      </c>
      <c r="F35" s="83">
        <v>1039868.91</v>
      </c>
      <c r="G35" s="83">
        <v>211605.42</v>
      </c>
      <c r="H35" s="83">
        <v>1198730.7480387001</v>
      </c>
      <c r="I35" s="83">
        <v>940339</v>
      </c>
      <c r="J35" s="83" t="s">
        <v>175</v>
      </c>
      <c r="K35" s="83" t="s">
        <v>175</v>
      </c>
      <c r="L35" s="83" t="s">
        <v>175</v>
      </c>
      <c r="M35" s="83">
        <v>4295611.0165999997</v>
      </c>
      <c r="N35" s="83">
        <v>8955018.3659186997</v>
      </c>
      <c r="O35" s="77"/>
      <c r="P35" s="77"/>
      <c r="Q35" s="77"/>
      <c r="R35" s="77"/>
      <c r="S35" s="77"/>
    </row>
    <row r="36" spans="1:19">
      <c r="A36" s="75"/>
      <c r="B36" s="77" t="s">
        <v>189</v>
      </c>
      <c r="C36" s="77"/>
      <c r="D36" s="77"/>
      <c r="E36" s="83">
        <v>421267.77412000002</v>
      </c>
      <c r="F36" s="83">
        <v>2056970.72</v>
      </c>
      <c r="G36" s="83">
        <v>1224534.32</v>
      </c>
      <c r="H36" s="83">
        <v>1635361.0649000001</v>
      </c>
      <c r="I36" s="83">
        <v>567777</v>
      </c>
      <c r="J36" s="83" t="s">
        <v>175</v>
      </c>
      <c r="K36" s="83" t="s">
        <v>175</v>
      </c>
      <c r="L36" s="83" t="s">
        <v>175</v>
      </c>
      <c r="M36" s="83">
        <v>74527.080635999999</v>
      </c>
      <c r="N36" s="83">
        <v>5980437.9596560001</v>
      </c>
      <c r="O36" s="77"/>
      <c r="P36" s="77"/>
      <c r="Q36" s="77"/>
      <c r="R36" s="77"/>
      <c r="S36" s="77"/>
    </row>
    <row r="37" spans="1:19" ht="21" customHeight="1">
      <c r="A37" s="75" t="s">
        <v>191</v>
      </c>
      <c r="C37" s="74"/>
      <c r="D37" s="74"/>
      <c r="E37" s="84"/>
      <c r="F37" s="84"/>
      <c r="G37" s="84"/>
      <c r="H37" s="84"/>
      <c r="I37" s="84"/>
      <c r="J37" s="83"/>
      <c r="K37" s="83"/>
      <c r="L37" s="84"/>
      <c r="M37" s="84"/>
      <c r="N37" s="83"/>
      <c r="O37" s="74"/>
      <c r="P37" s="74"/>
      <c r="Q37" s="74"/>
      <c r="R37" s="74"/>
      <c r="S37" s="74"/>
    </row>
    <row r="38" spans="1:19" ht="12.75" customHeight="1">
      <c r="A38" s="75"/>
      <c r="B38" s="74" t="s">
        <v>192</v>
      </c>
      <c r="C38" s="74"/>
      <c r="D38" s="74"/>
      <c r="E38" s="85">
        <v>907</v>
      </c>
      <c r="F38" s="85">
        <v>1744</v>
      </c>
      <c r="G38" s="85">
        <v>1024</v>
      </c>
      <c r="H38" s="85">
        <v>990</v>
      </c>
      <c r="I38" s="85">
        <v>327</v>
      </c>
      <c r="J38" s="83" t="s">
        <v>175</v>
      </c>
      <c r="K38" s="83" t="s">
        <v>175</v>
      </c>
      <c r="L38" s="85" t="s">
        <v>175</v>
      </c>
      <c r="M38" s="85">
        <v>1736</v>
      </c>
      <c r="N38" s="83">
        <v>6728</v>
      </c>
      <c r="O38" s="74"/>
      <c r="P38" s="74"/>
      <c r="Q38" s="74"/>
      <c r="R38" s="74"/>
      <c r="S38" s="74"/>
    </row>
    <row r="39" spans="1:19" ht="12.75" customHeight="1">
      <c r="B39" s="74" t="s">
        <v>193</v>
      </c>
      <c r="C39" s="79"/>
      <c r="D39" s="79"/>
      <c r="E39" s="85">
        <v>877</v>
      </c>
      <c r="F39" s="85">
        <v>1712</v>
      </c>
      <c r="G39" s="85">
        <v>1008</v>
      </c>
      <c r="H39" s="85">
        <v>965</v>
      </c>
      <c r="I39" s="85">
        <v>319</v>
      </c>
      <c r="J39" s="83" t="s">
        <v>175</v>
      </c>
      <c r="K39" s="83" t="s">
        <v>175</v>
      </c>
      <c r="L39" s="85" t="s">
        <v>175</v>
      </c>
      <c r="M39" s="85">
        <v>1710</v>
      </c>
      <c r="N39" s="83">
        <v>6591</v>
      </c>
      <c r="O39" s="79"/>
      <c r="P39" s="79"/>
      <c r="Q39" s="79"/>
      <c r="R39" s="74"/>
      <c r="S39" s="74"/>
    </row>
    <row r="40" spans="1:19">
      <c r="B40" s="74" t="s">
        <v>194</v>
      </c>
      <c r="E40" s="85">
        <v>835.83333333333326</v>
      </c>
      <c r="F40" s="85">
        <v>1620.4499916666671</v>
      </c>
      <c r="G40" s="85">
        <v>975.34326833333341</v>
      </c>
      <c r="H40" s="85">
        <v>913.98499833333335</v>
      </c>
      <c r="I40" s="85">
        <v>298.36666666666667</v>
      </c>
      <c r="J40" s="83" t="s">
        <v>175</v>
      </c>
      <c r="K40" s="83" t="s">
        <v>175</v>
      </c>
      <c r="L40" s="85" t="s">
        <v>175</v>
      </c>
      <c r="M40" s="85">
        <v>1482.388888883333</v>
      </c>
      <c r="N40" s="83">
        <v>6126.3671472166679</v>
      </c>
    </row>
    <row r="41" spans="1:19" ht="21" customHeight="1">
      <c r="A41" s="29" t="s">
        <v>195</v>
      </c>
      <c r="B41" s="74"/>
      <c r="E41" s="86"/>
      <c r="F41" s="86"/>
      <c r="G41" s="86"/>
      <c r="H41" s="86"/>
      <c r="I41" s="86"/>
      <c r="J41" s="83"/>
      <c r="K41" s="83"/>
      <c r="L41" s="86"/>
      <c r="M41" s="86"/>
      <c r="N41" s="83"/>
    </row>
    <row r="42" spans="1:19" ht="12.75" customHeight="1">
      <c r="B42" s="76" t="s">
        <v>196</v>
      </c>
      <c r="J42" s="83"/>
      <c r="K42" s="83"/>
      <c r="N42" s="83"/>
    </row>
    <row r="43" spans="1:19">
      <c r="B43" s="74" t="s">
        <v>197</v>
      </c>
      <c r="E43" s="85">
        <v>160.10997753000012</v>
      </c>
      <c r="F43" s="85">
        <v>322.00688100100729</v>
      </c>
      <c r="G43" s="85">
        <v>155.08586645299968</v>
      </c>
      <c r="H43" s="85">
        <v>157.12517114499957</v>
      </c>
      <c r="I43" s="85">
        <v>75.679822764999926</v>
      </c>
      <c r="J43" s="83" t="s">
        <v>175</v>
      </c>
      <c r="K43" s="83" t="s">
        <v>175</v>
      </c>
      <c r="L43" s="85" t="s">
        <v>175</v>
      </c>
      <c r="M43" s="85">
        <v>283.03501172999984</v>
      </c>
      <c r="N43" s="83">
        <v>1153.0427306240063</v>
      </c>
      <c r="O43" s="86"/>
    </row>
    <row r="44" spans="1:19">
      <c r="B44" s="74" t="s">
        <v>198</v>
      </c>
      <c r="E44" s="85">
        <v>22.099994025000001</v>
      </c>
      <c r="F44" s="85">
        <v>21.65414045399999</v>
      </c>
      <c r="G44" s="85">
        <v>27.032301485000001</v>
      </c>
      <c r="H44" s="85">
        <v>15.262711342999999</v>
      </c>
      <c r="I44" s="85">
        <v>3.3074170000000001</v>
      </c>
      <c r="J44" s="83" t="s">
        <v>175</v>
      </c>
      <c r="K44" s="83" t="s">
        <v>175</v>
      </c>
      <c r="L44" s="85" t="s">
        <v>175</v>
      </c>
      <c r="M44" s="85">
        <v>45.965982520000018</v>
      </c>
      <c r="N44" s="83">
        <v>135.32254682700002</v>
      </c>
      <c r="O44" s="86"/>
    </row>
    <row r="45" spans="1:19">
      <c r="B45" s="74" t="s">
        <v>199</v>
      </c>
      <c r="E45" s="85">
        <v>92.906475430000128</v>
      </c>
      <c r="F45" s="85">
        <v>242.73428032700721</v>
      </c>
      <c r="G45" s="85">
        <v>107.87661335999969</v>
      </c>
      <c r="H45" s="85">
        <v>117.46007833099959</v>
      </c>
      <c r="I45" s="85">
        <v>54.966638540999917</v>
      </c>
      <c r="J45" s="83" t="s">
        <v>175</v>
      </c>
      <c r="K45" s="83" t="s">
        <v>175</v>
      </c>
      <c r="L45" s="85" t="s">
        <v>175</v>
      </c>
      <c r="M45" s="85">
        <v>165.92786196999981</v>
      </c>
      <c r="N45" s="83">
        <v>781.87194795900632</v>
      </c>
      <c r="O45" s="86"/>
    </row>
    <row r="46" spans="1:19">
      <c r="B46" s="74" t="s">
        <v>200</v>
      </c>
      <c r="E46" s="85">
        <v>115.00646945500013</v>
      </c>
      <c r="F46" s="85">
        <v>264.3884207810072</v>
      </c>
      <c r="G46" s="85">
        <v>134.90891484499969</v>
      </c>
      <c r="H46" s="85">
        <v>132.72278967399959</v>
      </c>
      <c r="I46" s="85">
        <v>58.274055540999917</v>
      </c>
      <c r="J46" s="83" t="s">
        <v>175</v>
      </c>
      <c r="K46" s="83" t="s">
        <v>175</v>
      </c>
      <c r="L46" s="85" t="s">
        <v>175</v>
      </c>
      <c r="M46" s="85">
        <v>211.89384448999982</v>
      </c>
      <c r="N46" s="83">
        <v>917.19449478600632</v>
      </c>
      <c r="O46" s="86"/>
    </row>
    <row r="47" spans="1:19" ht="21" customHeight="1">
      <c r="B47" s="76" t="s">
        <v>201</v>
      </c>
      <c r="E47" s="85"/>
      <c r="F47" s="85"/>
      <c r="G47" s="85"/>
      <c r="H47" s="85"/>
      <c r="I47" s="85"/>
      <c r="J47" s="83"/>
      <c r="K47" s="83"/>
      <c r="L47" s="85"/>
      <c r="M47" s="85"/>
      <c r="N47" s="83"/>
      <c r="O47" s="86"/>
    </row>
    <row r="48" spans="1:19">
      <c r="B48" s="74" t="s">
        <v>197</v>
      </c>
      <c r="E48" s="85">
        <v>126.69860104500015</v>
      </c>
      <c r="F48" s="85">
        <v>284.46881076400643</v>
      </c>
      <c r="G48" s="85">
        <v>129.30032203299979</v>
      </c>
      <c r="H48" s="85">
        <v>126.1377608479994</v>
      </c>
      <c r="I48" s="85">
        <v>55.08592365199992</v>
      </c>
      <c r="J48" s="83" t="s">
        <v>175</v>
      </c>
      <c r="K48" s="83" t="s">
        <v>175</v>
      </c>
      <c r="L48" s="85" t="s">
        <v>175</v>
      </c>
      <c r="M48" s="85">
        <v>189.86734766000021</v>
      </c>
      <c r="N48" s="83">
        <v>911.55876600200588</v>
      </c>
      <c r="O48" s="86"/>
    </row>
    <row r="49" spans="1:15">
      <c r="B49" s="74" t="s">
        <v>198</v>
      </c>
      <c r="E49" s="85">
        <v>18.441759865000009</v>
      </c>
      <c r="F49" s="85">
        <v>16.66044870599999</v>
      </c>
      <c r="G49" s="85">
        <v>23.549743639999999</v>
      </c>
      <c r="H49" s="85">
        <v>8.971859282999997</v>
      </c>
      <c r="I49" s="85">
        <v>0.808612</v>
      </c>
      <c r="J49" s="83" t="s">
        <v>175</v>
      </c>
      <c r="K49" s="83" t="s">
        <v>175</v>
      </c>
      <c r="L49" s="85" t="s">
        <v>175</v>
      </c>
      <c r="M49" s="85">
        <v>21.131966540000011</v>
      </c>
      <c r="N49" s="83">
        <v>89.564390033999999</v>
      </c>
      <c r="O49" s="86"/>
    </row>
    <row r="50" spans="1:15">
      <c r="B50" s="74" t="s">
        <v>199</v>
      </c>
      <c r="E50" s="85">
        <v>87.245887030000119</v>
      </c>
      <c r="F50" s="85">
        <v>222.96764885300649</v>
      </c>
      <c r="G50" s="85">
        <v>98.930233184999778</v>
      </c>
      <c r="H50" s="85">
        <v>103.65754106499941</v>
      </c>
      <c r="I50" s="85">
        <v>51.313156857999921</v>
      </c>
      <c r="J50" s="83" t="s">
        <v>175</v>
      </c>
      <c r="K50" s="83" t="s">
        <v>175</v>
      </c>
      <c r="L50" s="85" t="s">
        <v>175</v>
      </c>
      <c r="M50" s="85">
        <v>146.17067472000019</v>
      </c>
      <c r="N50" s="83">
        <v>710.28514171100596</v>
      </c>
      <c r="O50" s="86"/>
    </row>
    <row r="51" spans="1:15">
      <c r="B51" s="74" t="s">
        <v>200</v>
      </c>
      <c r="E51" s="85">
        <v>105.68764689500013</v>
      </c>
      <c r="F51" s="85">
        <v>239.62809755900648</v>
      </c>
      <c r="G51" s="85">
        <v>122.47997682499978</v>
      </c>
      <c r="H51" s="85">
        <v>112.62940034799941</v>
      </c>
      <c r="I51" s="85">
        <v>52.121768857999918</v>
      </c>
      <c r="J51" s="83" t="s">
        <v>175</v>
      </c>
      <c r="K51" s="83" t="s">
        <v>175</v>
      </c>
      <c r="L51" s="85" t="s">
        <v>175</v>
      </c>
      <c r="M51" s="85">
        <v>167.3026412600002</v>
      </c>
      <c r="N51" s="83">
        <v>799.84953174500583</v>
      </c>
      <c r="O51" s="86"/>
    </row>
    <row r="52" spans="1:15">
      <c r="K52" s="83"/>
    </row>
    <row r="56" spans="1:15">
      <c r="A56" s="4" t="s">
        <v>36</v>
      </c>
    </row>
    <row r="57" spans="1:15">
      <c r="A57" s="4" t="s">
        <v>31</v>
      </c>
    </row>
    <row r="58" spans="1:15">
      <c r="A58" s="4" t="s">
        <v>230</v>
      </c>
    </row>
    <row r="59" spans="1:15">
      <c r="A59" s="5"/>
    </row>
  </sheetData>
  <hyperlinks>
    <hyperlink ref="G1" location="Contenu!A1" display="retour" xr:uid="{00000000-0004-0000-1900-000000000000}"/>
  </hyperlinks>
  <pageMargins left="0.70866141732283472" right="0.70866141732283472" top="0.74803149606299213" bottom="0.74803149606299213" header="0.31496062992125978" footer="0.31496062992125978"/>
  <pageSetup paperSize="9" scale="6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tabColor theme="6" tint="0.39997558519241921"/>
    <pageSetUpPr fitToPage="1"/>
  </sheetPr>
  <dimension ref="A1:S58"/>
  <sheetViews>
    <sheetView zoomScale="84" zoomScaleNormal="84" workbookViewId="0">
      <pane ySplit="4" topLeftCell="A5" activePane="bottomLeft" state="frozen"/>
      <selection activeCell="C18" sqref="C18"/>
      <selection pane="bottomLeft" activeCell="Q7" sqref="Q7"/>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258</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202</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t="s">
        <v>175</v>
      </c>
      <c r="F6" s="83" t="s">
        <v>175</v>
      </c>
      <c r="G6" s="83" t="s">
        <v>175</v>
      </c>
      <c r="H6" s="83" t="s">
        <v>175</v>
      </c>
      <c r="I6" s="83" t="s">
        <v>175</v>
      </c>
      <c r="J6" s="83" t="s">
        <v>175</v>
      </c>
      <c r="K6" s="83" t="s">
        <v>175</v>
      </c>
      <c r="L6" s="83">
        <v>21070.28744</v>
      </c>
      <c r="M6" s="83" t="s">
        <v>175</v>
      </c>
      <c r="N6" s="83">
        <v>21070.28744</v>
      </c>
      <c r="O6" s="77"/>
      <c r="P6" s="77"/>
      <c r="Q6" s="77"/>
      <c r="R6" s="77"/>
      <c r="S6" s="77"/>
    </row>
    <row r="7" spans="1:19" ht="12.75" customHeight="1">
      <c r="A7" s="75"/>
      <c r="B7" s="74" t="s">
        <v>176</v>
      </c>
      <c r="C7" s="77"/>
      <c r="D7" s="77"/>
      <c r="E7" s="83" t="s">
        <v>175</v>
      </c>
      <c r="F7" s="83" t="s">
        <v>175</v>
      </c>
      <c r="G7" s="83" t="s">
        <v>175</v>
      </c>
      <c r="H7" s="83" t="s">
        <v>175</v>
      </c>
      <c r="I7" s="83" t="s">
        <v>175</v>
      </c>
      <c r="J7" s="83" t="s">
        <v>175</v>
      </c>
      <c r="K7" s="83" t="s">
        <v>175</v>
      </c>
      <c r="L7" s="83">
        <v>27515.507268571429</v>
      </c>
      <c r="M7" s="83" t="s">
        <v>175</v>
      </c>
      <c r="N7" s="83">
        <v>27515.507268571429</v>
      </c>
      <c r="O7" s="77"/>
      <c r="P7" s="77"/>
      <c r="Q7" s="77"/>
      <c r="R7" s="77"/>
      <c r="S7" s="77"/>
    </row>
    <row r="8" spans="1:19" ht="21" customHeight="1">
      <c r="A8" s="75"/>
      <c r="B8" s="74" t="s">
        <v>177</v>
      </c>
      <c r="C8" s="77"/>
      <c r="D8" s="77"/>
      <c r="E8" s="83" t="s">
        <v>175</v>
      </c>
      <c r="F8" s="83" t="s">
        <v>175</v>
      </c>
      <c r="G8" s="83" t="s">
        <v>175</v>
      </c>
      <c r="H8" s="83" t="s">
        <v>175</v>
      </c>
      <c r="I8" s="83" t="s">
        <v>175</v>
      </c>
      <c r="J8" s="83" t="s">
        <v>175</v>
      </c>
      <c r="K8" s="83" t="s">
        <v>175</v>
      </c>
      <c r="L8" s="83">
        <v>24308.30850177016</v>
      </c>
      <c r="M8" s="83" t="s">
        <v>175</v>
      </c>
      <c r="N8" s="83">
        <v>24308.30850177016</v>
      </c>
      <c r="O8" s="77"/>
      <c r="P8" s="77"/>
      <c r="Q8" s="77"/>
      <c r="R8" s="77"/>
      <c r="S8" s="77"/>
    </row>
    <row r="9" spans="1:19" ht="12.75" customHeight="1">
      <c r="A9" s="75"/>
      <c r="B9" s="74" t="s">
        <v>178</v>
      </c>
      <c r="C9" s="77"/>
      <c r="D9" s="77"/>
      <c r="E9" s="83" t="s">
        <v>175</v>
      </c>
      <c r="F9" s="83" t="s">
        <v>175</v>
      </c>
      <c r="G9" s="83" t="s">
        <v>175</v>
      </c>
      <c r="H9" s="83" t="s">
        <v>175</v>
      </c>
      <c r="I9" s="83" t="s">
        <v>175</v>
      </c>
      <c r="J9" s="83" t="s">
        <v>175</v>
      </c>
      <c r="K9" s="83" t="s">
        <v>175</v>
      </c>
      <c r="L9" s="83">
        <v>31744.011142314695</v>
      </c>
      <c r="M9" s="83" t="s">
        <v>175</v>
      </c>
      <c r="N9" s="83">
        <v>31744.011142314695</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t="s">
        <v>175</v>
      </c>
      <c r="F11" s="83" t="s">
        <v>175</v>
      </c>
      <c r="G11" s="83" t="s">
        <v>175</v>
      </c>
      <c r="H11" s="83" t="s">
        <v>175</v>
      </c>
      <c r="I11" s="83" t="s">
        <v>175</v>
      </c>
      <c r="J11" s="83" t="s">
        <v>175</v>
      </c>
      <c r="K11" s="83" t="s">
        <v>175</v>
      </c>
      <c r="L11" s="83">
        <v>23247.619154285716</v>
      </c>
      <c r="M11" s="83" t="s">
        <v>175</v>
      </c>
      <c r="N11" s="83">
        <v>23247.619154285716</v>
      </c>
      <c r="O11" s="77"/>
      <c r="P11" s="77"/>
      <c r="Q11" s="77"/>
      <c r="R11" s="77"/>
      <c r="S11" s="77"/>
    </row>
    <row r="12" spans="1:19" ht="12.75" customHeight="1">
      <c r="A12" s="75"/>
      <c r="B12" s="74" t="s">
        <v>176</v>
      </c>
      <c r="C12" s="77"/>
      <c r="D12" s="77"/>
      <c r="E12" s="83" t="s">
        <v>175</v>
      </c>
      <c r="F12" s="83" t="s">
        <v>175</v>
      </c>
      <c r="G12" s="83" t="s">
        <v>175</v>
      </c>
      <c r="H12" s="83" t="s">
        <v>175</v>
      </c>
      <c r="I12" s="83" t="s">
        <v>175</v>
      </c>
      <c r="J12" s="83" t="s">
        <v>175</v>
      </c>
      <c r="K12" s="83" t="s">
        <v>175</v>
      </c>
      <c r="L12" s="83">
        <v>30260.636788571432</v>
      </c>
      <c r="M12" s="83" t="s">
        <v>175</v>
      </c>
      <c r="N12" s="83">
        <v>30260.636788571432</v>
      </c>
      <c r="O12" s="77"/>
      <c r="P12" s="77"/>
      <c r="Q12" s="77"/>
      <c r="R12" s="77"/>
      <c r="S12" s="77"/>
    </row>
    <row r="13" spans="1:19" ht="21" customHeight="1">
      <c r="A13" s="75"/>
      <c r="B13" s="74" t="s">
        <v>177</v>
      </c>
      <c r="C13" s="77"/>
      <c r="D13" s="77"/>
      <c r="E13" s="83" t="s">
        <v>175</v>
      </c>
      <c r="F13" s="83" t="s">
        <v>175</v>
      </c>
      <c r="G13" s="83" t="s">
        <v>175</v>
      </c>
      <c r="H13" s="83" t="s">
        <v>175</v>
      </c>
      <c r="I13" s="83" t="s">
        <v>175</v>
      </c>
      <c r="J13" s="83" t="s">
        <v>175</v>
      </c>
      <c r="K13" s="83" t="s">
        <v>175</v>
      </c>
      <c r="L13" s="83">
        <v>26820.246280135143</v>
      </c>
      <c r="M13" s="83" t="s">
        <v>175</v>
      </c>
      <c r="N13" s="83">
        <v>26820.246280135143</v>
      </c>
      <c r="O13" s="77"/>
      <c r="P13" s="77"/>
      <c r="Q13" s="77"/>
      <c r="R13" s="77"/>
      <c r="S13" s="77"/>
    </row>
    <row r="14" spans="1:19">
      <c r="A14" s="75"/>
      <c r="B14" s="74" t="s">
        <v>178</v>
      </c>
      <c r="C14" s="77"/>
      <c r="D14" s="77"/>
      <c r="E14" s="83" t="s">
        <v>175</v>
      </c>
      <c r="F14" s="83" t="s">
        <v>175</v>
      </c>
      <c r="G14" s="83" t="s">
        <v>175</v>
      </c>
      <c r="H14" s="83" t="s">
        <v>175</v>
      </c>
      <c r="I14" s="83" t="s">
        <v>175</v>
      </c>
      <c r="J14" s="83" t="s">
        <v>175</v>
      </c>
      <c r="K14" s="83" t="s">
        <v>175</v>
      </c>
      <c r="L14" s="83">
        <v>34911.004257121313</v>
      </c>
      <c r="M14" s="83" t="s">
        <v>175</v>
      </c>
      <c r="N14" s="83">
        <v>34911.004257121313</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83" t="s">
        <v>175</v>
      </c>
      <c r="F16" s="83" t="s">
        <v>175</v>
      </c>
      <c r="G16" s="83" t="s">
        <v>175</v>
      </c>
      <c r="H16" s="83" t="s">
        <v>175</v>
      </c>
      <c r="I16" s="83" t="s">
        <v>175</v>
      </c>
      <c r="J16" s="83" t="s">
        <v>175</v>
      </c>
      <c r="K16" s="83" t="s">
        <v>175</v>
      </c>
      <c r="L16" s="82">
        <v>10.211039138929658</v>
      </c>
      <c r="M16" s="82" t="s">
        <v>175</v>
      </c>
      <c r="N16" s="82">
        <v>10.211039138929658</v>
      </c>
      <c r="O16" s="78"/>
      <c r="P16" s="78"/>
      <c r="Q16" s="78"/>
      <c r="R16" s="74"/>
      <c r="S16" s="74"/>
    </row>
    <row r="17" spans="1:19">
      <c r="A17" s="80"/>
      <c r="B17" s="79" t="s">
        <v>182</v>
      </c>
      <c r="C17" s="79"/>
      <c r="D17" s="79"/>
      <c r="E17" s="83" t="s">
        <v>175</v>
      </c>
      <c r="F17" s="83" t="s">
        <v>175</v>
      </c>
      <c r="G17" s="83" t="s">
        <v>175</v>
      </c>
      <c r="H17" s="83" t="s">
        <v>175</v>
      </c>
      <c r="I17" s="83" t="s">
        <v>175</v>
      </c>
      <c r="J17" s="83" t="s">
        <v>175</v>
      </c>
      <c r="K17" s="83" t="s">
        <v>175</v>
      </c>
      <c r="L17" s="82">
        <v>26.416132950198111</v>
      </c>
      <c r="M17" s="82" t="s">
        <v>175</v>
      </c>
      <c r="N17" s="82">
        <v>26.416132950198111</v>
      </c>
      <c r="O17" s="79"/>
      <c r="P17" s="79"/>
      <c r="Q17" s="79"/>
      <c r="R17" s="79"/>
      <c r="S17" s="79"/>
    </row>
    <row r="18" spans="1:19">
      <c r="A18" s="80"/>
      <c r="B18" s="79" t="s">
        <v>183</v>
      </c>
      <c r="C18" s="79"/>
      <c r="D18" s="79"/>
      <c r="E18" s="83" t="s">
        <v>175</v>
      </c>
      <c r="F18" s="83" t="s">
        <v>175</v>
      </c>
      <c r="G18" s="83" t="s">
        <v>175</v>
      </c>
      <c r="H18" s="83" t="s">
        <v>175</v>
      </c>
      <c r="I18" s="83" t="s">
        <v>175</v>
      </c>
      <c r="J18" s="83" t="s">
        <v>175</v>
      </c>
      <c r="K18" s="83" t="s">
        <v>175</v>
      </c>
      <c r="L18" s="82">
        <v>21.439396226105082</v>
      </c>
      <c r="M18" s="82" t="s">
        <v>175</v>
      </c>
      <c r="N18" s="82">
        <v>21.439396226105082</v>
      </c>
      <c r="O18" s="79"/>
      <c r="P18" s="79"/>
      <c r="Q18" s="79"/>
      <c r="R18" s="79"/>
      <c r="S18" s="79"/>
    </row>
    <row r="19" spans="1:19">
      <c r="A19" s="80"/>
      <c r="B19" s="79" t="s">
        <v>184</v>
      </c>
      <c r="C19" s="79"/>
      <c r="D19" s="79"/>
      <c r="E19" s="83" t="s">
        <v>175</v>
      </c>
      <c r="F19" s="83" t="s">
        <v>175</v>
      </c>
      <c r="G19" s="83" t="s">
        <v>175</v>
      </c>
      <c r="H19" s="83" t="s">
        <v>175</v>
      </c>
      <c r="I19" s="83" t="s">
        <v>175</v>
      </c>
      <c r="J19" s="83" t="s">
        <v>175</v>
      </c>
      <c r="K19" s="83" t="s">
        <v>175</v>
      </c>
      <c r="L19" s="82">
        <v>11.834493335019001</v>
      </c>
      <c r="M19" s="82" t="s">
        <v>175</v>
      </c>
      <c r="N19" s="82">
        <v>11.834493335019001</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3" t="s">
        <v>175</v>
      </c>
      <c r="F21" s="83" t="s">
        <v>175</v>
      </c>
      <c r="G21" s="83" t="s">
        <v>175</v>
      </c>
      <c r="H21" s="83" t="s">
        <v>175</v>
      </c>
      <c r="I21" s="83" t="s">
        <v>175</v>
      </c>
      <c r="J21" s="83" t="s">
        <v>175</v>
      </c>
      <c r="K21" s="83" t="s">
        <v>175</v>
      </c>
      <c r="L21" s="82">
        <v>18.914629130925739</v>
      </c>
      <c r="M21" s="82" t="s">
        <v>175</v>
      </c>
      <c r="N21" s="82">
        <v>18.914629130925739</v>
      </c>
      <c r="O21" s="79"/>
      <c r="P21" s="79"/>
      <c r="Q21" s="79"/>
      <c r="R21" s="79"/>
      <c r="S21" s="79"/>
    </row>
    <row r="22" spans="1:19">
      <c r="A22" s="80"/>
      <c r="B22" s="79" t="s">
        <v>182</v>
      </c>
      <c r="C22" s="79"/>
      <c r="D22" s="79"/>
      <c r="E22" s="83" t="s">
        <v>175</v>
      </c>
      <c r="F22" s="83" t="s">
        <v>175</v>
      </c>
      <c r="G22" s="83" t="s">
        <v>175</v>
      </c>
      <c r="H22" s="83" t="s">
        <v>175</v>
      </c>
      <c r="I22" s="83" t="s">
        <v>175</v>
      </c>
      <c r="J22" s="83" t="s">
        <v>175</v>
      </c>
      <c r="K22" s="83" t="s">
        <v>175</v>
      </c>
      <c r="L22" s="82">
        <v>47.33279556353461</v>
      </c>
      <c r="M22" s="82" t="s">
        <v>175</v>
      </c>
      <c r="N22" s="82">
        <v>47.33279556353461</v>
      </c>
      <c r="O22" s="79"/>
      <c r="P22" s="79"/>
      <c r="Q22" s="79"/>
      <c r="R22" s="79"/>
      <c r="S22" s="79"/>
    </row>
    <row r="23" spans="1:19">
      <c r="A23" s="80"/>
      <c r="B23" s="79" t="s">
        <v>183</v>
      </c>
      <c r="C23" s="79"/>
      <c r="D23" s="79"/>
      <c r="E23" s="83" t="s">
        <v>175</v>
      </c>
      <c r="F23" s="83" t="s">
        <v>175</v>
      </c>
      <c r="G23" s="83" t="s">
        <v>175</v>
      </c>
      <c r="H23" s="83" t="s">
        <v>175</v>
      </c>
      <c r="I23" s="83" t="s">
        <v>175</v>
      </c>
      <c r="J23" s="83" t="s">
        <v>175</v>
      </c>
      <c r="K23" s="83" t="s">
        <v>175</v>
      </c>
      <c r="L23" s="82">
        <v>35.158516587946409</v>
      </c>
      <c r="M23" s="82" t="s">
        <v>175</v>
      </c>
      <c r="N23" s="82">
        <v>35.158516587946409</v>
      </c>
      <c r="O23" s="79"/>
      <c r="P23" s="79"/>
      <c r="Q23" s="79"/>
      <c r="R23" s="79"/>
      <c r="S23" s="79"/>
    </row>
    <row r="24" spans="1:19">
      <c r="A24" s="80"/>
      <c r="B24" s="79" t="s">
        <v>184</v>
      </c>
      <c r="C24" s="79"/>
      <c r="D24" s="79"/>
      <c r="E24" s="83" t="s">
        <v>175</v>
      </c>
      <c r="F24" s="83" t="s">
        <v>175</v>
      </c>
      <c r="G24" s="83" t="s">
        <v>175</v>
      </c>
      <c r="H24" s="83" t="s">
        <v>175</v>
      </c>
      <c r="I24" s="83" t="s">
        <v>175</v>
      </c>
      <c r="J24" s="83" t="s">
        <v>175</v>
      </c>
      <c r="K24" s="83" t="s">
        <v>175</v>
      </c>
      <c r="L24" s="82">
        <v>20.173650225353217</v>
      </c>
      <c r="M24" s="82" t="s">
        <v>175</v>
      </c>
      <c r="N24" s="82">
        <v>20.173650225353217</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t="s">
        <v>175</v>
      </c>
      <c r="F26" s="83" t="s">
        <v>175</v>
      </c>
      <c r="G26" s="83" t="s">
        <v>175</v>
      </c>
      <c r="H26" s="83" t="s">
        <v>175</v>
      </c>
      <c r="I26" s="83" t="s">
        <v>175</v>
      </c>
      <c r="J26" s="83" t="s">
        <v>175</v>
      </c>
      <c r="K26" s="83" t="s">
        <v>175</v>
      </c>
      <c r="L26" s="83">
        <v>27933420.479999997</v>
      </c>
      <c r="M26" s="83" t="s">
        <v>175</v>
      </c>
      <c r="N26" s="83">
        <v>27933420.479999997</v>
      </c>
      <c r="O26" s="77"/>
      <c r="P26" s="77"/>
      <c r="Q26" s="77"/>
      <c r="R26" s="77"/>
      <c r="S26" s="77"/>
    </row>
    <row r="27" spans="1:19">
      <c r="A27" s="75"/>
      <c r="B27" s="77" t="s">
        <v>188</v>
      </c>
      <c r="C27" s="77"/>
      <c r="D27" s="77"/>
      <c r="E27" s="83" t="s">
        <v>175</v>
      </c>
      <c r="F27" s="83" t="s">
        <v>175</v>
      </c>
      <c r="G27" s="83" t="s">
        <v>175</v>
      </c>
      <c r="H27" s="83" t="s">
        <v>175</v>
      </c>
      <c r="I27" s="83" t="s">
        <v>175</v>
      </c>
      <c r="J27" s="83" t="s">
        <v>175</v>
      </c>
      <c r="K27" s="83" t="s">
        <v>175</v>
      </c>
      <c r="L27" s="83">
        <v>18436501.510000002</v>
      </c>
      <c r="M27" s="83" t="s">
        <v>175</v>
      </c>
      <c r="N27" s="83">
        <v>18436501.510000002</v>
      </c>
      <c r="O27" s="77"/>
      <c r="P27" s="77"/>
      <c r="Q27" s="77"/>
      <c r="R27" s="77"/>
      <c r="S27" s="77"/>
    </row>
    <row r="28" spans="1:19">
      <c r="A28" s="75"/>
      <c r="B28" s="77" t="s">
        <v>94</v>
      </c>
      <c r="C28" s="77"/>
      <c r="D28" s="77"/>
      <c r="E28" s="83" t="s">
        <v>175</v>
      </c>
      <c r="F28" s="83" t="s">
        <v>175</v>
      </c>
      <c r="G28" s="83" t="s">
        <v>175</v>
      </c>
      <c r="H28" s="83" t="s">
        <v>175</v>
      </c>
      <c r="I28" s="83" t="s">
        <v>175</v>
      </c>
      <c r="J28" s="83" t="s">
        <v>175</v>
      </c>
      <c r="K28" s="83" t="s">
        <v>175</v>
      </c>
      <c r="L28" s="83">
        <v>5639567.3499999996</v>
      </c>
      <c r="M28" s="83" t="s">
        <v>175</v>
      </c>
      <c r="N28" s="83">
        <v>5639567.3499999996</v>
      </c>
      <c r="O28" s="77"/>
      <c r="P28" s="77"/>
      <c r="Q28" s="77"/>
      <c r="R28" s="77"/>
      <c r="S28" s="77"/>
    </row>
    <row r="29" spans="1:19">
      <c r="A29" s="75"/>
      <c r="B29" s="77" t="s">
        <v>95</v>
      </c>
      <c r="C29" s="77"/>
      <c r="D29" s="77"/>
      <c r="E29" s="83" t="s">
        <v>175</v>
      </c>
      <c r="F29" s="83" t="s">
        <v>175</v>
      </c>
      <c r="G29" s="83" t="s">
        <v>175</v>
      </c>
      <c r="H29" s="83" t="s">
        <v>175</v>
      </c>
      <c r="I29" s="83" t="s">
        <v>175</v>
      </c>
      <c r="J29" s="83" t="s">
        <v>175</v>
      </c>
      <c r="K29" s="83" t="s">
        <v>175</v>
      </c>
      <c r="L29" s="83">
        <v>2822260.56</v>
      </c>
      <c r="M29" s="83" t="s">
        <v>175</v>
      </c>
      <c r="N29" s="83">
        <v>2822260.56</v>
      </c>
      <c r="O29" s="77"/>
      <c r="P29" s="77"/>
      <c r="Q29" s="77"/>
      <c r="R29" s="77"/>
      <c r="S29" s="77"/>
    </row>
    <row r="30" spans="1:19">
      <c r="A30" s="75"/>
      <c r="B30" s="77" t="s">
        <v>189</v>
      </c>
      <c r="C30" s="77"/>
      <c r="D30" s="77"/>
      <c r="E30" s="83" t="s">
        <v>175</v>
      </c>
      <c r="F30" s="83" t="s">
        <v>175</v>
      </c>
      <c r="G30" s="83" t="s">
        <v>175</v>
      </c>
      <c r="H30" s="83" t="s">
        <v>175</v>
      </c>
      <c r="I30" s="83" t="s">
        <v>175</v>
      </c>
      <c r="J30" s="83" t="s">
        <v>175</v>
      </c>
      <c r="K30" s="83" t="s">
        <v>175</v>
      </c>
      <c r="L30" s="83">
        <v>1035091.06</v>
      </c>
      <c r="M30" s="83" t="s">
        <v>175</v>
      </c>
      <c r="N30" s="83">
        <v>1035091.06</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t="s">
        <v>175</v>
      </c>
      <c r="F32" s="83" t="s">
        <v>175</v>
      </c>
      <c r="G32" s="83" t="s">
        <v>175</v>
      </c>
      <c r="H32" s="83" t="s">
        <v>175</v>
      </c>
      <c r="I32" s="83" t="s">
        <v>175</v>
      </c>
      <c r="J32" s="83" t="s">
        <v>175</v>
      </c>
      <c r="K32" s="83" t="s">
        <v>175</v>
      </c>
      <c r="L32" s="83">
        <v>30733997.760000002</v>
      </c>
      <c r="M32" s="83" t="s">
        <v>175</v>
      </c>
      <c r="N32" s="83">
        <v>30733997.760000002</v>
      </c>
      <c r="O32" s="77"/>
      <c r="P32" s="77"/>
      <c r="Q32" s="77"/>
      <c r="R32" s="77"/>
      <c r="S32" s="77"/>
    </row>
    <row r="33" spans="1:19">
      <c r="A33" s="75"/>
      <c r="B33" s="77" t="s">
        <v>188</v>
      </c>
      <c r="C33" s="77"/>
      <c r="D33" s="77"/>
      <c r="E33" s="83" t="s">
        <v>175</v>
      </c>
      <c r="F33" s="83" t="s">
        <v>175</v>
      </c>
      <c r="G33" s="83" t="s">
        <v>175</v>
      </c>
      <c r="H33" s="83" t="s">
        <v>175</v>
      </c>
      <c r="I33" s="83" t="s">
        <v>175</v>
      </c>
      <c r="J33" s="83" t="s">
        <v>175</v>
      </c>
      <c r="K33" s="83" t="s">
        <v>175</v>
      </c>
      <c r="L33" s="83">
        <v>20341666.760000002</v>
      </c>
      <c r="M33" s="83" t="s">
        <v>175</v>
      </c>
      <c r="N33" s="83">
        <v>20341666.760000002</v>
      </c>
      <c r="O33" s="77"/>
      <c r="P33" s="77"/>
      <c r="Q33" s="77"/>
      <c r="R33" s="77"/>
      <c r="S33" s="77"/>
    </row>
    <row r="34" spans="1:19">
      <c r="A34" s="75"/>
      <c r="B34" s="77" t="s">
        <v>94</v>
      </c>
      <c r="C34" s="77"/>
      <c r="D34" s="77"/>
      <c r="E34" s="83" t="s">
        <v>175</v>
      </c>
      <c r="F34" s="83" t="s">
        <v>175</v>
      </c>
      <c r="G34" s="83" t="s">
        <v>175</v>
      </c>
      <c r="H34" s="83" t="s">
        <v>175</v>
      </c>
      <c r="I34" s="83" t="s">
        <v>175</v>
      </c>
      <c r="J34" s="83" t="s">
        <v>175</v>
      </c>
      <c r="K34" s="83" t="s">
        <v>175</v>
      </c>
      <c r="L34" s="83">
        <v>6136390.4300000006</v>
      </c>
      <c r="M34" s="83" t="s">
        <v>175</v>
      </c>
      <c r="N34" s="83">
        <v>6136390.4300000006</v>
      </c>
      <c r="O34" s="77"/>
      <c r="P34" s="77"/>
      <c r="Q34" s="77"/>
      <c r="R34" s="77"/>
      <c r="S34" s="77"/>
    </row>
    <row r="35" spans="1:19">
      <c r="A35" s="75"/>
      <c r="B35" s="77" t="s">
        <v>95</v>
      </c>
      <c r="C35" s="77"/>
      <c r="D35" s="77"/>
      <c r="E35" s="83" t="s">
        <v>175</v>
      </c>
      <c r="F35" s="83" t="s">
        <v>175</v>
      </c>
      <c r="G35" s="83" t="s">
        <v>175</v>
      </c>
      <c r="H35" s="83" t="s">
        <v>175</v>
      </c>
      <c r="I35" s="83" t="s">
        <v>175</v>
      </c>
      <c r="J35" s="83" t="s">
        <v>175</v>
      </c>
      <c r="K35" s="83" t="s">
        <v>175</v>
      </c>
      <c r="L35" s="83">
        <v>3125027.88</v>
      </c>
      <c r="M35" s="83" t="s">
        <v>175</v>
      </c>
      <c r="N35" s="83">
        <v>3125027.88</v>
      </c>
      <c r="O35" s="77"/>
      <c r="P35" s="77"/>
      <c r="Q35" s="77"/>
      <c r="R35" s="77"/>
      <c r="S35" s="77"/>
    </row>
    <row r="36" spans="1:19">
      <c r="A36" s="75"/>
      <c r="B36" s="77" t="s">
        <v>189</v>
      </c>
      <c r="C36" s="77"/>
      <c r="D36" s="77"/>
      <c r="E36" s="83" t="s">
        <v>175</v>
      </c>
      <c r="F36" s="83" t="s">
        <v>175</v>
      </c>
      <c r="G36" s="83" t="s">
        <v>175</v>
      </c>
      <c r="H36" s="83" t="s">
        <v>175</v>
      </c>
      <c r="I36" s="83" t="s">
        <v>175</v>
      </c>
      <c r="J36" s="83" t="s">
        <v>175</v>
      </c>
      <c r="K36" s="83" t="s">
        <v>175</v>
      </c>
      <c r="L36" s="83">
        <v>1130912.69</v>
      </c>
      <c r="M36" s="83" t="s">
        <v>175</v>
      </c>
      <c r="N36" s="83">
        <v>1130912.69</v>
      </c>
      <c r="O36" s="77"/>
      <c r="P36" s="77"/>
      <c r="Q36" s="77"/>
      <c r="R36" s="77"/>
      <c r="S36" s="77"/>
    </row>
    <row r="37" spans="1:19" ht="21" customHeight="1">
      <c r="A37" s="75" t="s">
        <v>191</v>
      </c>
      <c r="C37" s="74"/>
      <c r="D37" s="74"/>
      <c r="E37" s="84"/>
      <c r="F37" s="84"/>
      <c r="G37" s="84"/>
      <c r="H37" s="84"/>
      <c r="I37" s="84"/>
      <c r="J37" s="84"/>
      <c r="K37" s="84"/>
      <c r="L37" s="84"/>
      <c r="M37" s="84"/>
      <c r="N37" s="83"/>
      <c r="O37" s="74"/>
      <c r="P37" s="74"/>
      <c r="Q37" s="74"/>
      <c r="R37" s="74"/>
      <c r="S37" s="74"/>
    </row>
    <row r="38" spans="1:19" ht="12.75" customHeight="1">
      <c r="A38" s="75"/>
      <c r="B38" s="74" t="s">
        <v>192</v>
      </c>
      <c r="C38" s="74"/>
      <c r="D38" s="74"/>
      <c r="E38" s="83" t="s">
        <v>175</v>
      </c>
      <c r="F38" s="83" t="s">
        <v>175</v>
      </c>
      <c r="G38" s="83" t="s">
        <v>175</v>
      </c>
      <c r="H38" s="83" t="s">
        <v>175</v>
      </c>
      <c r="I38" s="83" t="s">
        <v>175</v>
      </c>
      <c r="J38" s="83" t="s">
        <v>175</v>
      </c>
      <c r="K38" s="83" t="s">
        <v>175</v>
      </c>
      <c r="L38" s="84">
        <v>903</v>
      </c>
      <c r="M38" s="84" t="s">
        <v>175</v>
      </c>
      <c r="N38" s="83">
        <v>903</v>
      </c>
      <c r="O38" s="74"/>
      <c r="P38" s="74"/>
      <c r="Q38" s="74"/>
      <c r="R38" s="74"/>
      <c r="S38" s="74"/>
    </row>
    <row r="39" spans="1:19" ht="12.75" customHeight="1">
      <c r="B39" s="74" t="s">
        <v>193</v>
      </c>
      <c r="C39" s="79"/>
      <c r="D39" s="79"/>
      <c r="E39" s="83" t="s">
        <v>175</v>
      </c>
      <c r="F39" s="83" t="s">
        <v>175</v>
      </c>
      <c r="G39" s="83" t="s">
        <v>175</v>
      </c>
      <c r="H39" s="83" t="s">
        <v>175</v>
      </c>
      <c r="I39" s="83" t="s">
        <v>175</v>
      </c>
      <c r="J39" s="83" t="s">
        <v>175</v>
      </c>
      <c r="K39" s="83" t="s">
        <v>175</v>
      </c>
      <c r="L39" s="84">
        <v>875</v>
      </c>
      <c r="M39" s="84" t="s">
        <v>175</v>
      </c>
      <c r="N39" s="83">
        <v>875</v>
      </c>
      <c r="O39" s="79"/>
      <c r="P39" s="79"/>
      <c r="Q39" s="79"/>
      <c r="R39" s="74"/>
      <c r="S39" s="74"/>
    </row>
    <row r="40" spans="1:19">
      <c r="B40" s="74" t="s">
        <v>194</v>
      </c>
      <c r="E40" s="83" t="s">
        <v>175</v>
      </c>
      <c r="F40" s="83" t="s">
        <v>175</v>
      </c>
      <c r="G40" s="83" t="s">
        <v>175</v>
      </c>
      <c r="H40" s="83" t="s">
        <v>175</v>
      </c>
      <c r="I40" s="83" t="s">
        <v>175</v>
      </c>
      <c r="J40" s="83" t="s">
        <v>175</v>
      </c>
      <c r="K40" s="83" t="s">
        <v>175</v>
      </c>
      <c r="L40" s="85">
        <v>758.44444333333331</v>
      </c>
      <c r="M40" s="85" t="s">
        <v>175</v>
      </c>
      <c r="N40" s="83">
        <v>758.44444333333331</v>
      </c>
    </row>
    <row r="41" spans="1:19" ht="21" customHeight="1">
      <c r="A41" s="29" t="s">
        <v>195</v>
      </c>
      <c r="B41" s="74"/>
      <c r="E41" s="84"/>
      <c r="F41" s="84"/>
      <c r="G41" s="84"/>
      <c r="H41" s="84"/>
      <c r="I41" s="84"/>
      <c r="J41" s="84"/>
      <c r="K41" s="84"/>
      <c r="N41" s="83"/>
    </row>
    <row r="42" spans="1:19" ht="12.75" customHeight="1">
      <c r="B42" s="76" t="s">
        <v>196</v>
      </c>
      <c r="N42" s="83"/>
    </row>
    <row r="43" spans="1:19">
      <c r="B43" s="74" t="s">
        <v>197</v>
      </c>
      <c r="E43" s="83" t="s">
        <v>175</v>
      </c>
      <c r="F43" s="83" t="s">
        <v>175</v>
      </c>
      <c r="G43" s="83" t="s">
        <v>175</v>
      </c>
      <c r="H43" s="83" t="s">
        <v>175</v>
      </c>
      <c r="I43" s="83" t="s">
        <v>175</v>
      </c>
      <c r="J43" s="83" t="s">
        <v>175</v>
      </c>
      <c r="K43" s="83" t="s">
        <v>175</v>
      </c>
      <c r="L43" s="85">
        <v>85.691572434000022</v>
      </c>
      <c r="M43" s="85" t="s">
        <v>175</v>
      </c>
      <c r="N43" s="83">
        <v>85.691572434000022</v>
      </c>
      <c r="O43" s="85"/>
    </row>
    <row r="44" spans="1:19">
      <c r="B44" s="74" t="s">
        <v>198</v>
      </c>
      <c r="E44" s="83" t="s">
        <v>175</v>
      </c>
      <c r="F44" s="83" t="s">
        <v>175</v>
      </c>
      <c r="G44" s="83" t="s">
        <v>175</v>
      </c>
      <c r="H44" s="83" t="s">
        <v>175</v>
      </c>
      <c r="I44" s="83" t="s">
        <v>175</v>
      </c>
      <c r="J44" s="83" t="s">
        <v>175</v>
      </c>
      <c r="K44" s="83" t="s">
        <v>175</v>
      </c>
      <c r="L44" s="85">
        <v>33.123697614999998</v>
      </c>
      <c r="M44" s="85" t="s">
        <v>175</v>
      </c>
      <c r="N44" s="83">
        <v>33.123697614999998</v>
      </c>
      <c r="O44" s="85"/>
    </row>
    <row r="45" spans="1:19">
      <c r="B45" s="74" t="s">
        <v>199</v>
      </c>
      <c r="E45" s="83" t="s">
        <v>175</v>
      </c>
      <c r="F45" s="83" t="s">
        <v>175</v>
      </c>
      <c r="G45" s="83" t="s">
        <v>175</v>
      </c>
      <c r="H45" s="83" t="s">
        <v>175</v>
      </c>
      <c r="I45" s="83" t="s">
        <v>175</v>
      </c>
      <c r="J45" s="83" t="s">
        <v>175</v>
      </c>
      <c r="K45" s="83" t="s">
        <v>175</v>
      </c>
      <c r="L45" s="85">
        <v>40.812716495000018</v>
      </c>
      <c r="M45" s="85" t="s">
        <v>175</v>
      </c>
      <c r="N45" s="83">
        <v>40.812716495000018</v>
      </c>
      <c r="O45" s="85"/>
    </row>
    <row r="46" spans="1:19">
      <c r="B46" s="74" t="s">
        <v>200</v>
      </c>
      <c r="E46" s="83" t="s">
        <v>175</v>
      </c>
      <c r="F46" s="83" t="s">
        <v>175</v>
      </c>
      <c r="G46" s="83" t="s">
        <v>175</v>
      </c>
      <c r="H46" s="83" t="s">
        <v>175</v>
      </c>
      <c r="I46" s="83" t="s">
        <v>175</v>
      </c>
      <c r="J46" s="83" t="s">
        <v>175</v>
      </c>
      <c r="K46" s="83" t="s">
        <v>175</v>
      </c>
      <c r="L46" s="83">
        <v>73.936414110000015</v>
      </c>
      <c r="M46" s="83" t="s">
        <v>175</v>
      </c>
      <c r="N46" s="83">
        <v>73.936414110000015</v>
      </c>
      <c r="O46" s="85"/>
    </row>
    <row r="47" spans="1:19" ht="21" customHeight="1">
      <c r="B47" s="76" t="s">
        <v>201</v>
      </c>
      <c r="E47" s="83"/>
      <c r="F47" s="83"/>
      <c r="G47" s="83"/>
      <c r="H47" s="83"/>
      <c r="I47" s="83"/>
      <c r="J47" s="83"/>
      <c r="K47" s="83"/>
      <c r="L47" s="85"/>
      <c r="M47" s="85"/>
      <c r="N47" s="83"/>
      <c r="O47" s="86"/>
    </row>
    <row r="48" spans="1:19">
      <c r="B48" s="74" t="s">
        <v>197</v>
      </c>
      <c r="E48" s="83" t="s">
        <v>175</v>
      </c>
      <c r="F48" s="83" t="s">
        <v>175</v>
      </c>
      <c r="G48" s="83" t="s">
        <v>175</v>
      </c>
      <c r="H48" s="83" t="s">
        <v>175</v>
      </c>
      <c r="I48" s="83" t="s">
        <v>175</v>
      </c>
      <c r="J48" s="83" t="s">
        <v>175</v>
      </c>
      <c r="K48" s="83" t="s">
        <v>175</v>
      </c>
      <c r="L48" s="85">
        <v>46.260489378000024</v>
      </c>
      <c r="M48" s="85" t="s">
        <v>175</v>
      </c>
      <c r="N48" s="83">
        <v>46.260489378000024</v>
      </c>
      <c r="O48" s="85"/>
    </row>
    <row r="49" spans="1:15">
      <c r="B49" s="74" t="s">
        <v>198</v>
      </c>
      <c r="E49" s="83" t="s">
        <v>175</v>
      </c>
      <c r="F49" s="83" t="s">
        <v>175</v>
      </c>
      <c r="G49" s="83" t="s">
        <v>175</v>
      </c>
      <c r="H49" s="83" t="s">
        <v>175</v>
      </c>
      <c r="I49" s="83" t="s">
        <v>175</v>
      </c>
      <c r="J49" s="83" t="s">
        <v>175</v>
      </c>
      <c r="K49" s="83" t="s">
        <v>175</v>
      </c>
      <c r="L49" s="85">
        <v>18.486125520000002</v>
      </c>
      <c r="M49" s="85" t="s">
        <v>175</v>
      </c>
      <c r="N49" s="83">
        <v>18.486125520000002</v>
      </c>
      <c r="O49" s="85"/>
    </row>
    <row r="50" spans="1:15">
      <c r="B50" s="74" t="s">
        <v>199</v>
      </c>
      <c r="E50" s="83" t="s">
        <v>175</v>
      </c>
      <c r="F50" s="83" t="s">
        <v>175</v>
      </c>
      <c r="G50" s="83" t="s">
        <v>175</v>
      </c>
      <c r="H50" s="83" t="s">
        <v>175</v>
      </c>
      <c r="I50" s="83" t="s">
        <v>175</v>
      </c>
      <c r="J50" s="83" t="s">
        <v>175</v>
      </c>
      <c r="K50" s="83" t="s">
        <v>175</v>
      </c>
      <c r="L50" s="85">
        <v>24.88728436000002</v>
      </c>
      <c r="M50" s="85" t="s">
        <v>175</v>
      </c>
      <c r="N50" s="83">
        <v>24.88728436000002</v>
      </c>
      <c r="O50" s="85"/>
    </row>
    <row r="51" spans="1:15">
      <c r="B51" s="74" t="s">
        <v>200</v>
      </c>
      <c r="E51" s="83" t="s">
        <v>175</v>
      </c>
      <c r="F51" s="83" t="s">
        <v>175</v>
      </c>
      <c r="G51" s="83" t="s">
        <v>175</v>
      </c>
      <c r="H51" s="83" t="s">
        <v>175</v>
      </c>
      <c r="I51" s="83" t="s">
        <v>175</v>
      </c>
      <c r="J51" s="83" t="s">
        <v>175</v>
      </c>
      <c r="K51" s="83" t="s">
        <v>175</v>
      </c>
      <c r="L51" s="83">
        <v>43.373409880000025</v>
      </c>
      <c r="M51" s="83" t="s">
        <v>175</v>
      </c>
      <c r="N51" s="83">
        <v>43.373409880000025</v>
      </c>
      <c r="O51" s="85"/>
    </row>
    <row r="54" spans="1:15">
      <c r="A54" s="4" t="s">
        <v>203</v>
      </c>
    </row>
    <row r="56" spans="1:15">
      <c r="A56" s="4" t="s">
        <v>36</v>
      </c>
    </row>
    <row r="57" spans="1:15">
      <c r="A57" s="4" t="s">
        <v>31</v>
      </c>
    </row>
    <row r="58" spans="1:15">
      <c r="A58" s="4" t="s">
        <v>230</v>
      </c>
    </row>
  </sheetData>
  <hyperlinks>
    <hyperlink ref="G1" location="Contenu!A1" display="retour" xr:uid="{00000000-0004-0000-1A00-000000000000}"/>
  </hyperlinks>
  <pageMargins left="0.70866141732283472" right="0.70866141732283472" top="0.74803149606299213" bottom="0.74803149606299213" header="0.31496062992125978" footer="0.31496062992125978"/>
  <pageSetup paperSize="9" scale="6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tabColor theme="6" tint="0.39997558519241921"/>
    <pageSetUpPr fitToPage="1"/>
  </sheetPr>
  <dimension ref="A1:S58"/>
  <sheetViews>
    <sheetView zoomScale="89" zoomScaleNormal="89" workbookViewId="0">
      <pane ySplit="4" topLeftCell="A5" activePane="bottomLeft" state="frozen"/>
      <selection activeCell="C18" sqref="C18"/>
      <selection pane="bottomLeft" activeCell="P8" sqref="P8"/>
    </sheetView>
  </sheetViews>
  <sheetFormatPr baseColWidth="10" defaultColWidth="11.453125" defaultRowHeight="12.5"/>
  <cols>
    <col min="1" max="1" width="2.816406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259</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13532.046164079824</v>
      </c>
      <c r="F6" s="83">
        <v>20152.932999589659</v>
      </c>
      <c r="G6" s="83">
        <v>15256.443307543521</v>
      </c>
      <c r="H6" s="83">
        <v>15832.021310534466</v>
      </c>
      <c r="I6" s="83">
        <v>14648.770083102492</v>
      </c>
      <c r="J6" s="83">
        <v>16818.225769854133</v>
      </c>
      <c r="K6" s="83" t="s">
        <v>175</v>
      </c>
      <c r="L6" s="83">
        <v>15343.618072164947</v>
      </c>
      <c r="M6" s="83" t="s">
        <v>175</v>
      </c>
      <c r="N6" s="83">
        <v>16780.904896878154</v>
      </c>
      <c r="O6" s="77"/>
      <c r="P6" s="77"/>
      <c r="Q6" s="77"/>
      <c r="R6" s="77"/>
      <c r="S6" s="77"/>
    </row>
    <row r="7" spans="1:19" ht="12.75" customHeight="1">
      <c r="A7" s="75"/>
      <c r="B7" s="74" t="s">
        <v>176</v>
      </c>
      <c r="C7" s="77"/>
      <c r="D7" s="77"/>
      <c r="E7" s="83">
        <v>21747.081807095346</v>
      </c>
      <c r="F7" s="83">
        <v>29704.727714402954</v>
      </c>
      <c r="G7" s="83">
        <v>21937.36778852353</v>
      </c>
      <c r="H7" s="83">
        <v>22892.859489743205</v>
      </c>
      <c r="I7" s="83">
        <v>19212.742382271466</v>
      </c>
      <c r="J7" s="83">
        <v>23595.534359805511</v>
      </c>
      <c r="K7" s="83" t="s">
        <v>175</v>
      </c>
      <c r="L7" s="83">
        <v>22456.681113402061</v>
      </c>
      <c r="M7" s="83" t="s">
        <v>175</v>
      </c>
      <c r="N7" s="83">
        <v>24559.134464832736</v>
      </c>
      <c r="O7" s="77"/>
      <c r="P7" s="77"/>
      <c r="Q7" s="77"/>
      <c r="R7" s="77"/>
      <c r="S7" s="77"/>
    </row>
    <row r="8" spans="1:19" ht="21" customHeight="1">
      <c r="A8" s="75"/>
      <c r="B8" s="74" t="s">
        <v>177</v>
      </c>
      <c r="C8" s="77"/>
      <c r="D8" s="77"/>
      <c r="E8" s="83">
        <v>17875.380483280453</v>
      </c>
      <c r="F8" s="83">
        <v>23200.352702832679</v>
      </c>
      <c r="G8" s="83">
        <v>20510.197125877981</v>
      </c>
      <c r="H8" s="83">
        <v>22227.889782582093</v>
      </c>
      <c r="I8" s="83">
        <v>22292.255485375848</v>
      </c>
      <c r="J8" s="83">
        <v>21452.395108690038</v>
      </c>
      <c r="K8" s="83" t="s">
        <v>175</v>
      </c>
      <c r="L8" s="83">
        <v>20434.593885034792</v>
      </c>
      <c r="M8" s="83" t="s">
        <v>175</v>
      </c>
      <c r="N8" s="83">
        <v>21466.383517091181</v>
      </c>
      <c r="O8" s="77"/>
      <c r="P8" s="77"/>
      <c r="Q8" s="77"/>
      <c r="R8" s="77"/>
      <c r="S8" s="77"/>
    </row>
    <row r="9" spans="1:19" ht="12.75" customHeight="1">
      <c r="A9" s="75"/>
      <c r="B9" s="74" t="s">
        <v>178</v>
      </c>
      <c r="C9" s="77"/>
      <c r="D9" s="77"/>
      <c r="E9" s="83">
        <v>28727.167864290954</v>
      </c>
      <c r="F9" s="83">
        <v>34196.519183078199</v>
      </c>
      <c r="G9" s="83">
        <v>29491.784467421159</v>
      </c>
      <c r="H9" s="83">
        <v>32141.187001028113</v>
      </c>
      <c r="I9" s="83">
        <v>29237.632875018451</v>
      </c>
      <c r="J9" s="83">
        <v>30097.153695874644</v>
      </c>
      <c r="K9" s="83" t="s">
        <v>175</v>
      </c>
      <c r="L9" s="83">
        <v>29907.754246737019</v>
      </c>
      <c r="M9" s="83" t="s">
        <v>175</v>
      </c>
      <c r="N9" s="83">
        <v>31416.410647079501</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14677.229188780488</v>
      </c>
      <c r="F11" s="83">
        <v>21939.081091505948</v>
      </c>
      <c r="G11" s="83">
        <v>16606.865428755642</v>
      </c>
      <c r="H11" s="83">
        <v>16688.238634199515</v>
      </c>
      <c r="I11" s="83">
        <v>15399.423822714682</v>
      </c>
      <c r="J11" s="83">
        <v>19056.449481361426</v>
      </c>
      <c r="K11" s="83" t="s">
        <v>175</v>
      </c>
      <c r="L11" s="83">
        <v>16443.874701030927</v>
      </c>
      <c r="M11" s="83" t="s">
        <v>175</v>
      </c>
      <c r="N11" s="83">
        <v>18204.168370250642</v>
      </c>
      <c r="O11" s="77"/>
      <c r="P11" s="77"/>
      <c r="Q11" s="77"/>
      <c r="R11" s="77"/>
      <c r="S11" s="77"/>
    </row>
    <row r="12" spans="1:19" ht="12.75" customHeight="1">
      <c r="A12" s="75"/>
      <c r="B12" s="74" t="s">
        <v>176</v>
      </c>
      <c r="C12" s="77"/>
      <c r="D12" s="77"/>
      <c r="E12" s="83">
        <v>23464.218263946786</v>
      </c>
      <c r="F12" s="83">
        <v>31966.910188756665</v>
      </c>
      <c r="G12" s="83">
        <v>23885.75807221148</v>
      </c>
      <c r="H12" s="83">
        <v>24169.866738165536</v>
      </c>
      <c r="I12" s="83">
        <v>20024.914127423821</v>
      </c>
      <c r="J12" s="83">
        <v>26223.909643435982</v>
      </c>
      <c r="K12" s="83" t="s">
        <v>175</v>
      </c>
      <c r="L12" s="83">
        <v>24107.797061855672</v>
      </c>
      <c r="M12" s="83" t="s">
        <v>175</v>
      </c>
      <c r="N12" s="83">
        <v>26471.492477985958</v>
      </c>
      <c r="O12" s="77"/>
      <c r="P12" s="77"/>
      <c r="Q12" s="77"/>
      <c r="R12" s="77"/>
      <c r="S12" s="77"/>
    </row>
    <row r="13" spans="1:19" ht="21" customHeight="1">
      <c r="A13" s="75"/>
      <c r="B13" s="74" t="s">
        <v>177</v>
      </c>
      <c r="C13" s="77"/>
      <c r="D13" s="77"/>
      <c r="E13" s="83">
        <v>19388.12896501831</v>
      </c>
      <c r="F13" s="83">
        <v>25256.592641346509</v>
      </c>
      <c r="G13" s="83">
        <v>22325.654592003913</v>
      </c>
      <c r="H13" s="83">
        <v>23430.004403770763</v>
      </c>
      <c r="I13" s="83">
        <v>23434.58790301617</v>
      </c>
      <c r="J13" s="83">
        <v>24307.349017499979</v>
      </c>
      <c r="K13" s="83" t="s">
        <v>175</v>
      </c>
      <c r="L13" s="83">
        <v>21899.913034302524</v>
      </c>
      <c r="M13" s="83" t="s">
        <v>175</v>
      </c>
      <c r="N13" s="83">
        <v>23287.043353555957</v>
      </c>
      <c r="O13" s="77"/>
      <c r="P13" s="77"/>
      <c r="Q13" s="77"/>
      <c r="R13" s="77"/>
      <c r="S13" s="77"/>
    </row>
    <row r="14" spans="1:19">
      <c r="A14" s="75"/>
      <c r="B14" s="74" t="s">
        <v>178</v>
      </c>
      <c r="C14" s="77"/>
      <c r="D14" s="77"/>
      <c r="E14" s="83">
        <v>30995.447704290953</v>
      </c>
      <c r="F14" s="83">
        <v>36800.776900019024</v>
      </c>
      <c r="G14" s="83">
        <v>32111.128176241291</v>
      </c>
      <c r="H14" s="83">
        <v>33934.083549910523</v>
      </c>
      <c r="I14" s="83">
        <v>30473.582373729219</v>
      </c>
      <c r="J14" s="83">
        <v>33449.763290367264</v>
      </c>
      <c r="K14" s="83" t="s">
        <v>175</v>
      </c>
      <c r="L14" s="83">
        <v>32106.706521556836</v>
      </c>
      <c r="M14" s="83" t="s">
        <v>175</v>
      </c>
      <c r="N14" s="83">
        <v>33862.727504519447</v>
      </c>
      <c r="O14" s="77"/>
      <c r="P14" s="77"/>
      <c r="Q14" s="77"/>
      <c r="R14" s="77"/>
      <c r="S14" s="77"/>
    </row>
    <row r="15" spans="1:19" ht="21" customHeight="1">
      <c r="A15" s="29" t="s">
        <v>180</v>
      </c>
      <c r="B15" s="78"/>
      <c r="C15" s="78"/>
      <c r="D15" s="78"/>
      <c r="E15" s="82"/>
      <c r="F15" s="82"/>
      <c r="G15" s="82"/>
      <c r="H15" s="82"/>
      <c r="I15" s="82"/>
      <c r="J15" s="82"/>
      <c r="K15" s="83"/>
      <c r="L15" s="82"/>
      <c r="M15" s="82"/>
      <c r="N15" s="82"/>
      <c r="O15" s="78"/>
      <c r="P15" s="78"/>
      <c r="Q15" s="78"/>
      <c r="R15" s="74"/>
      <c r="S15" s="74"/>
    </row>
    <row r="16" spans="1:19" ht="14.25" customHeight="1">
      <c r="B16" s="79" t="s">
        <v>181</v>
      </c>
      <c r="C16" s="78"/>
      <c r="D16" s="78"/>
      <c r="E16" s="82">
        <v>10.568357924722944</v>
      </c>
      <c r="F16" s="82">
        <v>7.506927618322063</v>
      </c>
      <c r="G16" s="82">
        <v>10.049897533582266</v>
      </c>
      <c r="H16" s="82">
        <v>10.870262333188071</v>
      </c>
      <c r="I16" s="82">
        <v>8.3127890513985303</v>
      </c>
      <c r="J16" s="82">
        <v>10.727846013810284</v>
      </c>
      <c r="K16" s="82" t="s">
        <v>175</v>
      </c>
      <c r="L16" s="82">
        <v>11.899553997921132</v>
      </c>
      <c r="M16" s="82" t="s">
        <v>175</v>
      </c>
      <c r="N16" s="82">
        <v>9.3146832138740567</v>
      </c>
      <c r="O16" s="78"/>
      <c r="P16" s="78"/>
      <c r="Q16" s="78"/>
      <c r="R16" s="74"/>
      <c r="S16" s="74"/>
    </row>
    <row r="17" spans="1:19">
      <c r="A17" s="80"/>
      <c r="B17" s="79" t="s">
        <v>182</v>
      </c>
      <c r="C17" s="79"/>
      <c r="D17" s="79"/>
      <c r="E17" s="82">
        <v>66.864356226040158</v>
      </c>
      <c r="F17" s="82">
        <v>146.00273044013787</v>
      </c>
      <c r="G17" s="82">
        <v>45.313731612608208</v>
      </c>
      <c r="H17" s="82">
        <v>167.55171760813994</v>
      </c>
      <c r="I17" s="82">
        <v>56.981077423908651</v>
      </c>
      <c r="J17" s="82">
        <v>50.600674248161589</v>
      </c>
      <c r="K17" s="82" t="s">
        <v>175</v>
      </c>
      <c r="L17" s="82">
        <v>75.224131589350037</v>
      </c>
      <c r="M17" s="82" t="s">
        <v>175</v>
      </c>
      <c r="N17" s="82">
        <v>76.048771743563435</v>
      </c>
      <c r="O17" s="79"/>
      <c r="P17" s="79"/>
      <c r="Q17" s="79"/>
      <c r="R17" s="79"/>
      <c r="S17" s="79"/>
    </row>
    <row r="18" spans="1:19">
      <c r="A18" s="80"/>
      <c r="B18" s="79" t="s">
        <v>183</v>
      </c>
      <c r="C18" s="79"/>
      <c r="D18" s="79"/>
      <c r="E18" s="82">
        <v>21.920433235500767</v>
      </c>
      <c r="F18" s="82">
        <v>12.062048912064322</v>
      </c>
      <c r="G18" s="82">
        <v>25.863923757141592</v>
      </c>
      <c r="H18" s="82">
        <v>14.353057951236897</v>
      </c>
      <c r="I18" s="82">
        <v>13.371221738839107</v>
      </c>
      <c r="J18" s="82">
        <v>24.858068160173957</v>
      </c>
      <c r="K18" s="82" t="s">
        <v>175</v>
      </c>
      <c r="L18" s="82">
        <v>23.884142502136992</v>
      </c>
      <c r="M18" s="82" t="s">
        <v>175</v>
      </c>
      <c r="N18" s="82">
        <v>16.914039842712114</v>
      </c>
      <c r="O18" s="79"/>
      <c r="P18" s="79"/>
      <c r="Q18" s="79"/>
      <c r="R18" s="79"/>
      <c r="S18" s="79"/>
    </row>
    <row r="19" spans="1:19">
      <c r="A19" s="80"/>
      <c r="B19" s="79" t="s">
        <v>184</v>
      </c>
      <c r="C19" s="79"/>
      <c r="D19" s="79"/>
      <c r="E19" s="82">
        <v>16.508409440138969</v>
      </c>
      <c r="F19" s="82">
        <v>11.141584374971956</v>
      </c>
      <c r="G19" s="82">
        <v>16.465713762161467</v>
      </c>
      <c r="H19" s="82">
        <v>13.220540831122481</v>
      </c>
      <c r="I19" s="82">
        <v>10.829875216878182</v>
      </c>
      <c r="J19" s="82">
        <v>16.669175356845244</v>
      </c>
      <c r="K19" s="82" t="s">
        <v>175</v>
      </c>
      <c r="L19" s="82">
        <v>18.128293474478607</v>
      </c>
      <c r="M19" s="82" t="s">
        <v>175</v>
      </c>
      <c r="N19" s="82">
        <v>13.836629220988959</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25.634838789497277</v>
      </c>
      <c r="F21" s="82">
        <v>13.864058071534711</v>
      </c>
      <c r="G21" s="82">
        <v>20.347766838448489</v>
      </c>
      <c r="H21" s="82">
        <v>23.846979066367521</v>
      </c>
      <c r="I21" s="82">
        <v>14.761309084785664</v>
      </c>
      <c r="J21" s="82">
        <v>20.007158583391167</v>
      </c>
      <c r="K21" s="82" t="s">
        <v>175</v>
      </c>
      <c r="L21" s="82">
        <v>29.449865697333436</v>
      </c>
      <c r="M21" s="82" t="s">
        <v>175</v>
      </c>
      <c r="N21" s="82">
        <v>18.688940214255627</v>
      </c>
      <c r="O21" s="79"/>
      <c r="P21" s="79"/>
      <c r="Q21" s="79"/>
      <c r="R21" s="79"/>
      <c r="S21" s="79"/>
    </row>
    <row r="22" spans="1:19">
      <c r="A22" s="80"/>
      <c r="B22" s="79" t="s">
        <v>182</v>
      </c>
      <c r="C22" s="79"/>
      <c r="D22" s="79"/>
      <c r="E22" s="82">
        <v>160.4982818983656</v>
      </c>
      <c r="F22" s="82">
        <v>258.08520082414981</v>
      </c>
      <c r="G22" s="82">
        <v>99.147176801064646</v>
      </c>
      <c r="H22" s="82">
        <v>447.67211451213643</v>
      </c>
      <c r="I22" s="82">
        <v>134.06817050797352</v>
      </c>
      <c r="J22" s="82">
        <v>98.54936925688375</v>
      </c>
      <c r="K22" s="82" t="s">
        <v>175</v>
      </c>
      <c r="L22" s="82">
        <v>145.01383582240041</v>
      </c>
      <c r="M22" s="82" t="s">
        <v>175</v>
      </c>
      <c r="N22" s="82">
        <v>158.99842102976103</v>
      </c>
      <c r="O22" s="79"/>
      <c r="P22" s="79"/>
      <c r="Q22" s="79"/>
      <c r="R22" s="79"/>
      <c r="S22" s="79"/>
    </row>
    <row r="23" spans="1:19">
      <c r="A23" s="80"/>
      <c r="B23" s="79" t="s">
        <v>183</v>
      </c>
      <c r="C23" s="79"/>
      <c r="D23" s="79"/>
      <c r="E23" s="82">
        <v>47.209138114803245</v>
      </c>
      <c r="F23" s="82">
        <v>17.714281137162313</v>
      </c>
      <c r="G23" s="82">
        <v>36.388479856561361</v>
      </c>
      <c r="H23" s="82">
        <v>26.260653937502497</v>
      </c>
      <c r="I23" s="82">
        <v>19.739888335677456</v>
      </c>
      <c r="J23" s="82">
        <v>34.566291497927914</v>
      </c>
      <c r="K23" s="82" t="s">
        <v>175</v>
      </c>
      <c r="L23" s="82">
        <v>59.942842732068108</v>
      </c>
      <c r="M23" s="82" t="s">
        <v>175</v>
      </c>
      <c r="N23" s="82">
        <v>27.074215137711999</v>
      </c>
      <c r="O23" s="79"/>
      <c r="P23" s="79"/>
      <c r="Q23" s="79"/>
      <c r="R23" s="79"/>
      <c r="S23" s="79"/>
    </row>
    <row r="24" spans="1:19">
      <c r="A24" s="80"/>
      <c r="B24" s="79" t="s">
        <v>184</v>
      </c>
      <c r="C24" s="79"/>
      <c r="D24" s="79"/>
      <c r="E24" s="82">
        <v>36.479127981312267</v>
      </c>
      <c r="F24" s="82">
        <v>16.576513386567182</v>
      </c>
      <c r="G24" s="82">
        <v>26.618936557588679</v>
      </c>
      <c r="H24" s="82">
        <v>24.80554892866083</v>
      </c>
      <c r="I24" s="82">
        <v>17.206450267252734</v>
      </c>
      <c r="J24" s="82">
        <v>25.590424187164974</v>
      </c>
      <c r="K24" s="82" t="s">
        <v>175</v>
      </c>
      <c r="L24" s="82">
        <v>42.411604325281814</v>
      </c>
      <c r="M24" s="82" t="s">
        <v>175</v>
      </c>
      <c r="N24" s="82">
        <v>23.134822756215499</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24387865.700000003</v>
      </c>
      <c r="F26" s="83">
        <v>85064438.629999995</v>
      </c>
      <c r="G26" s="83">
        <v>42920044.999999993</v>
      </c>
      <c r="H26" s="83">
        <v>24669319.259142399</v>
      </c>
      <c r="I26" s="83">
        <v>8294692</v>
      </c>
      <c r="J26" s="83">
        <v>17113447.719999999</v>
      </c>
      <c r="K26" s="178" t="s">
        <v>175</v>
      </c>
      <c r="L26" s="83">
        <v>27925724.669999998</v>
      </c>
      <c r="M26" s="83" t="s">
        <v>175</v>
      </c>
      <c r="N26" s="83">
        <v>230375532.97914237</v>
      </c>
      <c r="O26" s="77"/>
      <c r="P26" s="77"/>
      <c r="Q26" s="77"/>
      <c r="R26" s="77"/>
      <c r="S26" s="77"/>
    </row>
    <row r="27" spans="1:19">
      <c r="A27" s="75"/>
      <c r="B27" s="77" t="s">
        <v>188</v>
      </c>
      <c r="C27" s="77"/>
      <c r="D27" s="77"/>
      <c r="E27" s="83">
        <v>12205905.640000001</v>
      </c>
      <c r="F27" s="83">
        <v>49112697.719999999</v>
      </c>
      <c r="G27" s="83">
        <v>23662743.57</v>
      </c>
      <c r="H27" s="83">
        <v>13045585.5598804</v>
      </c>
      <c r="I27" s="83">
        <v>5288206</v>
      </c>
      <c r="J27" s="83">
        <v>10376845.300000001</v>
      </c>
      <c r="K27" s="178" t="s">
        <v>175</v>
      </c>
      <c r="L27" s="83">
        <v>14883309.529999999</v>
      </c>
      <c r="M27" s="83" t="s">
        <v>175</v>
      </c>
      <c r="N27" s="83">
        <v>128575293.31988041</v>
      </c>
      <c r="O27" s="77"/>
      <c r="P27" s="77"/>
      <c r="Q27" s="77"/>
      <c r="R27" s="77"/>
      <c r="S27" s="77"/>
    </row>
    <row r="28" spans="1:19">
      <c r="A28" s="75"/>
      <c r="B28" s="77" t="s">
        <v>94</v>
      </c>
      <c r="C28" s="77"/>
      <c r="D28" s="77"/>
      <c r="E28" s="83">
        <v>7409962.1500000013</v>
      </c>
      <c r="F28" s="83">
        <v>23277723.719999999</v>
      </c>
      <c r="G28" s="83">
        <v>10362113.869999999</v>
      </c>
      <c r="H28" s="83">
        <v>5818130.6596680004</v>
      </c>
      <c r="I28" s="83">
        <v>1647594</v>
      </c>
      <c r="J28" s="83">
        <v>4181599.4</v>
      </c>
      <c r="K28" s="178" t="s">
        <v>175</v>
      </c>
      <c r="L28" s="83">
        <v>6899671.1500000004</v>
      </c>
      <c r="M28" s="83" t="s">
        <v>175</v>
      </c>
      <c r="N28" s="83">
        <v>59596794.949667998</v>
      </c>
      <c r="O28" s="77"/>
      <c r="P28" s="77"/>
      <c r="Q28" s="77"/>
      <c r="R28" s="77"/>
      <c r="S28" s="77"/>
    </row>
    <row r="29" spans="1:19">
      <c r="A29" s="75"/>
      <c r="B29" s="77" t="s">
        <v>95</v>
      </c>
      <c r="C29" s="77"/>
      <c r="D29" s="77"/>
      <c r="E29" s="83">
        <v>4711754.51</v>
      </c>
      <c r="F29" s="83">
        <v>8545991.7300000004</v>
      </c>
      <c r="G29" s="83">
        <v>8080001.5499999998</v>
      </c>
      <c r="H29" s="83">
        <v>5106556.0395539999</v>
      </c>
      <c r="I29" s="83">
        <v>1290616</v>
      </c>
      <c r="J29" s="83">
        <v>1616843.11</v>
      </c>
      <c r="K29" s="178" t="s">
        <v>175</v>
      </c>
      <c r="L29" s="83">
        <v>5619843</v>
      </c>
      <c r="M29" s="83" t="s">
        <v>175</v>
      </c>
      <c r="N29" s="83">
        <v>34971605.939553998</v>
      </c>
      <c r="O29" s="77"/>
      <c r="P29" s="77"/>
      <c r="Q29" s="77"/>
      <c r="R29" s="77"/>
      <c r="S29" s="77"/>
    </row>
    <row r="30" spans="1:19">
      <c r="A30" s="75"/>
      <c r="B30" s="77" t="s">
        <v>189</v>
      </c>
      <c r="C30" s="77"/>
      <c r="D30" s="77"/>
      <c r="E30" s="83">
        <v>60243.4</v>
      </c>
      <c r="F30" s="83">
        <v>4128025.46</v>
      </c>
      <c r="G30" s="83">
        <v>815186.01</v>
      </c>
      <c r="H30" s="83">
        <v>699047.00003999996</v>
      </c>
      <c r="I30" s="83">
        <v>68276</v>
      </c>
      <c r="J30" s="83">
        <v>938159.91000000015</v>
      </c>
      <c r="K30" s="178" t="s">
        <v>175</v>
      </c>
      <c r="L30" s="83">
        <v>522900.99</v>
      </c>
      <c r="M30" s="83" t="s">
        <v>175</v>
      </c>
      <c r="N30" s="83">
        <v>7231838.7700400008</v>
      </c>
      <c r="O30" s="77"/>
      <c r="P30" s="77"/>
      <c r="Q30" s="77"/>
      <c r="R30" s="77"/>
      <c r="S30" s="77"/>
    </row>
    <row r="31" spans="1:19" ht="21" customHeight="1">
      <c r="A31" s="75" t="s">
        <v>190</v>
      </c>
      <c r="B31" s="77"/>
      <c r="C31" s="77"/>
      <c r="D31" s="77"/>
      <c r="E31" s="83"/>
      <c r="F31" s="83"/>
      <c r="G31" s="83"/>
      <c r="H31" s="83"/>
      <c r="I31" s="83"/>
      <c r="J31" s="83"/>
      <c r="K31" s="178"/>
      <c r="L31" s="83"/>
      <c r="M31" s="83"/>
      <c r="N31" s="83"/>
      <c r="O31" s="77"/>
      <c r="P31" s="77"/>
      <c r="Q31" s="77"/>
      <c r="R31" s="77"/>
      <c r="S31" s="77"/>
    </row>
    <row r="32" spans="1:19" ht="12.75" customHeight="1">
      <c r="A32" s="75"/>
      <c r="B32" s="77" t="s">
        <v>187</v>
      </c>
      <c r="C32" s="77"/>
      <c r="D32" s="77"/>
      <c r="E32" s="83">
        <v>26488271.599990003</v>
      </c>
      <c r="F32" s="83">
        <v>91744810.459999993</v>
      </c>
      <c r="G32" s="83">
        <v>46717528.100000009</v>
      </c>
      <c r="H32" s="83">
        <v>26001766.259232402</v>
      </c>
      <c r="I32" s="83">
        <v>8707918</v>
      </c>
      <c r="J32" s="83">
        <v>18946465.41</v>
      </c>
      <c r="K32" s="178" t="s">
        <v>175</v>
      </c>
      <c r="L32" s="83">
        <v>29904223.670000002</v>
      </c>
      <c r="M32" s="83" t="s">
        <v>175</v>
      </c>
      <c r="N32" s="83">
        <v>248510983.4992224</v>
      </c>
      <c r="O32" s="77"/>
      <c r="P32" s="77"/>
      <c r="Q32" s="77"/>
      <c r="R32" s="77"/>
      <c r="S32" s="77"/>
    </row>
    <row r="33" spans="1:19">
      <c r="A33" s="75"/>
      <c r="B33" s="77" t="s">
        <v>188</v>
      </c>
      <c r="C33" s="77"/>
      <c r="D33" s="77"/>
      <c r="E33" s="83">
        <v>13238860.72828</v>
      </c>
      <c r="F33" s="83">
        <v>53465540.619999997</v>
      </c>
      <c r="G33" s="83">
        <v>25757248.280000001</v>
      </c>
      <c r="H33" s="83">
        <v>13751108.6345804</v>
      </c>
      <c r="I33" s="83">
        <v>5559192</v>
      </c>
      <c r="J33" s="83">
        <v>11757829.33</v>
      </c>
      <c r="K33" s="178" t="s">
        <v>175</v>
      </c>
      <c r="L33" s="83">
        <v>15950558.460000001</v>
      </c>
      <c r="M33" s="83" t="s">
        <v>175</v>
      </c>
      <c r="N33" s="83">
        <v>139480338.05286041</v>
      </c>
      <c r="O33" s="77"/>
      <c r="P33" s="77"/>
      <c r="Q33" s="77"/>
      <c r="R33" s="77"/>
      <c r="S33" s="77"/>
    </row>
    <row r="34" spans="1:19">
      <c r="A34" s="75"/>
      <c r="B34" s="77" t="s">
        <v>94</v>
      </c>
      <c r="C34" s="77"/>
      <c r="D34" s="77"/>
      <c r="E34" s="83">
        <v>7925864.145800001</v>
      </c>
      <c r="F34" s="83">
        <v>24437819.510000002</v>
      </c>
      <c r="G34" s="83">
        <v>11289562.49</v>
      </c>
      <c r="H34" s="83">
        <v>6164861.5576680005</v>
      </c>
      <c r="I34" s="83">
        <v>1669802</v>
      </c>
      <c r="J34" s="83">
        <v>4422322.9200000009</v>
      </c>
      <c r="K34" s="178" t="s">
        <v>175</v>
      </c>
      <c r="L34" s="83">
        <v>7434004.6900000004</v>
      </c>
      <c r="M34" s="83" t="s">
        <v>175</v>
      </c>
      <c r="N34" s="83">
        <v>63344237.313468002</v>
      </c>
      <c r="O34" s="77"/>
      <c r="P34" s="77"/>
      <c r="Q34" s="77"/>
      <c r="R34" s="77"/>
      <c r="S34" s="77"/>
    </row>
    <row r="35" spans="1:19">
      <c r="A35" s="75"/>
      <c r="B35" s="77" t="s">
        <v>95</v>
      </c>
      <c r="C35" s="77"/>
      <c r="D35" s="77"/>
      <c r="E35" s="83">
        <v>5256147.5107000005</v>
      </c>
      <c r="F35" s="83">
        <v>9254993.8699999992</v>
      </c>
      <c r="G35" s="83">
        <v>8785203.6900000013</v>
      </c>
      <c r="H35" s="83">
        <v>5345554.2227540007</v>
      </c>
      <c r="I35" s="83">
        <v>1405886</v>
      </c>
      <c r="J35" s="83">
        <v>1787878.37</v>
      </c>
      <c r="K35" s="178" t="s">
        <v>175</v>
      </c>
      <c r="L35" s="83">
        <v>5955995.54</v>
      </c>
      <c r="M35" s="83" t="s">
        <v>175</v>
      </c>
      <c r="N35" s="83">
        <v>37791659.203454003</v>
      </c>
      <c r="O35" s="77"/>
      <c r="P35" s="77"/>
      <c r="Q35" s="77"/>
      <c r="R35" s="77"/>
      <c r="S35" s="77"/>
    </row>
    <row r="36" spans="1:19">
      <c r="A36" s="75"/>
      <c r="B36" s="77" t="s">
        <v>189</v>
      </c>
      <c r="C36" s="77"/>
      <c r="D36" s="77"/>
      <c r="E36" s="83">
        <v>67399.215210000009</v>
      </c>
      <c r="F36" s="83">
        <v>4586456.46</v>
      </c>
      <c r="G36" s="83">
        <v>885513.64</v>
      </c>
      <c r="H36" s="83">
        <v>740241.84423000005</v>
      </c>
      <c r="I36" s="83">
        <v>73038</v>
      </c>
      <c r="J36" s="83">
        <v>978434.79</v>
      </c>
      <c r="K36" s="178" t="s">
        <v>175</v>
      </c>
      <c r="L36" s="83">
        <v>563664.98</v>
      </c>
      <c r="M36" s="83" t="s">
        <v>175</v>
      </c>
      <c r="N36" s="83">
        <v>7894748.9294399992</v>
      </c>
      <c r="O36" s="77"/>
      <c r="P36" s="77"/>
      <c r="Q36" s="77"/>
      <c r="R36" s="77"/>
      <c r="S36" s="77"/>
    </row>
    <row r="37" spans="1:19" ht="21" customHeight="1">
      <c r="A37" s="75" t="s">
        <v>191</v>
      </c>
      <c r="C37" s="74"/>
      <c r="D37" s="74"/>
      <c r="E37" s="84"/>
      <c r="F37" s="84"/>
      <c r="G37" s="84"/>
      <c r="H37" s="84"/>
      <c r="I37" s="84"/>
      <c r="J37" s="84"/>
      <c r="K37" s="178"/>
      <c r="L37" s="84"/>
      <c r="M37" s="84"/>
      <c r="N37" s="83"/>
      <c r="O37" s="74"/>
      <c r="P37" s="74"/>
      <c r="Q37" s="74"/>
      <c r="R37" s="74"/>
      <c r="S37" s="74"/>
    </row>
    <row r="38" spans="1:19" ht="12.75" customHeight="1">
      <c r="A38" s="75"/>
      <c r="B38" s="74" t="s">
        <v>192</v>
      </c>
      <c r="C38" s="74"/>
      <c r="D38" s="74"/>
      <c r="E38" s="85">
        <v>925</v>
      </c>
      <c r="F38" s="85">
        <v>2494</v>
      </c>
      <c r="G38" s="85">
        <v>1599</v>
      </c>
      <c r="H38" s="85">
        <v>847</v>
      </c>
      <c r="I38" s="85">
        <v>376</v>
      </c>
      <c r="J38" s="85">
        <v>625</v>
      </c>
      <c r="K38" s="178" t="s">
        <v>175</v>
      </c>
      <c r="L38" s="85">
        <v>998</v>
      </c>
      <c r="M38" s="85" t="s">
        <v>175</v>
      </c>
      <c r="N38" s="83">
        <v>7864</v>
      </c>
      <c r="O38" s="74"/>
      <c r="P38" s="74"/>
      <c r="Q38" s="74"/>
      <c r="R38" s="74"/>
      <c r="S38" s="74"/>
    </row>
    <row r="39" spans="1:19" ht="12.75" customHeight="1">
      <c r="B39" s="74" t="s">
        <v>193</v>
      </c>
      <c r="C39" s="79"/>
      <c r="D39" s="79"/>
      <c r="E39" s="85">
        <v>902</v>
      </c>
      <c r="F39" s="85">
        <v>2437</v>
      </c>
      <c r="G39" s="85">
        <v>1551</v>
      </c>
      <c r="H39" s="85">
        <v>824</v>
      </c>
      <c r="I39" s="85">
        <v>361</v>
      </c>
      <c r="J39" s="85">
        <v>617</v>
      </c>
      <c r="K39" s="178" t="s">
        <v>175</v>
      </c>
      <c r="L39" s="85">
        <v>970</v>
      </c>
      <c r="M39" s="85" t="s">
        <v>175</v>
      </c>
      <c r="N39" s="83">
        <v>7662</v>
      </c>
      <c r="O39" s="79"/>
      <c r="P39" s="79"/>
      <c r="Q39" s="79"/>
      <c r="R39" s="74"/>
      <c r="S39" s="74"/>
    </row>
    <row r="40" spans="1:19">
      <c r="B40" s="74" t="s">
        <v>194</v>
      </c>
      <c r="E40" s="85">
        <v>682.83333333333326</v>
      </c>
      <c r="F40" s="85">
        <v>2116.894443333334</v>
      </c>
      <c r="G40" s="85">
        <v>1153.706296666667</v>
      </c>
      <c r="H40" s="85">
        <v>586.90166666666664</v>
      </c>
      <c r="I40" s="85">
        <v>237.22166666666661</v>
      </c>
      <c r="J40" s="85">
        <v>483.71499999999992</v>
      </c>
      <c r="K40" s="178" t="s">
        <v>175</v>
      </c>
      <c r="L40" s="85">
        <v>728.33889500000009</v>
      </c>
      <c r="M40" s="85" t="s">
        <v>175</v>
      </c>
      <c r="N40" s="83">
        <v>5989.6113016666677</v>
      </c>
    </row>
    <row r="41" spans="1:19" ht="21" customHeight="1">
      <c r="A41" s="29" t="s">
        <v>195</v>
      </c>
      <c r="B41" s="74"/>
      <c r="E41" s="86"/>
      <c r="F41" s="86"/>
      <c r="G41" s="86"/>
      <c r="H41" s="86"/>
      <c r="I41" s="86"/>
      <c r="J41" s="86"/>
      <c r="K41" s="178"/>
      <c r="L41" s="86"/>
      <c r="M41" s="86"/>
      <c r="N41" s="83"/>
    </row>
    <row r="42" spans="1:19" ht="12.75" customHeight="1">
      <c r="B42" s="76" t="s">
        <v>196</v>
      </c>
      <c r="K42" s="178"/>
      <c r="N42" s="83"/>
    </row>
    <row r="43" spans="1:19">
      <c r="B43" s="74" t="s">
        <v>197</v>
      </c>
      <c r="E43" s="85">
        <v>85.349115390000051</v>
      </c>
      <c r="F43" s="85">
        <v>324.63347509199968</v>
      </c>
      <c r="G43" s="85">
        <v>154.32993170500009</v>
      </c>
      <c r="H43" s="85">
        <v>75.80313839199998</v>
      </c>
      <c r="I43" s="85">
        <v>43.427061334999948</v>
      </c>
      <c r="J43" s="85">
        <v>57.513875497999976</v>
      </c>
      <c r="K43" s="178" t="s">
        <v>175</v>
      </c>
      <c r="L43" s="85">
        <v>81.515660181000086</v>
      </c>
      <c r="M43" s="85" t="s">
        <v>175</v>
      </c>
      <c r="N43" s="83">
        <v>822.57225759299968</v>
      </c>
      <c r="O43" s="86"/>
    </row>
    <row r="44" spans="1:19">
      <c r="B44" s="74" t="s">
        <v>198</v>
      </c>
      <c r="E44" s="85">
        <v>13.489997525</v>
      </c>
      <c r="F44" s="85">
        <v>16.691468663999999</v>
      </c>
      <c r="G44" s="85">
        <v>34.228035184999989</v>
      </c>
      <c r="H44" s="85">
        <v>4.9178845300000003</v>
      </c>
      <c r="I44" s="85">
        <v>6.3354365400000008</v>
      </c>
      <c r="J44" s="85">
        <v>12.19351341</v>
      </c>
      <c r="K44" s="178" t="s">
        <v>175</v>
      </c>
      <c r="L44" s="85">
        <v>12.894798245</v>
      </c>
      <c r="M44" s="85" t="s">
        <v>175</v>
      </c>
      <c r="N44" s="83">
        <v>100.75113409899998</v>
      </c>
      <c r="O44" s="86"/>
    </row>
    <row r="45" spans="1:19">
      <c r="B45" s="74" t="s">
        <v>199</v>
      </c>
      <c r="E45" s="85">
        <v>41.14882175500005</v>
      </c>
      <c r="F45" s="85">
        <v>202.0386434979998</v>
      </c>
      <c r="G45" s="85">
        <v>59.96769919999997</v>
      </c>
      <c r="H45" s="85">
        <v>57.409368985999983</v>
      </c>
      <c r="I45" s="85">
        <v>26.998280863999948</v>
      </c>
      <c r="J45" s="85">
        <v>24.820915125999971</v>
      </c>
      <c r="K45" s="178" t="s">
        <v>175</v>
      </c>
      <c r="L45" s="85">
        <v>40.612720340000102</v>
      </c>
      <c r="M45" s="85" t="s">
        <v>175</v>
      </c>
      <c r="N45" s="83">
        <v>452.99644976899987</v>
      </c>
      <c r="O45" s="86"/>
    </row>
    <row r="46" spans="1:19">
      <c r="B46" s="74" t="s">
        <v>200</v>
      </c>
      <c r="E46" s="85">
        <v>54.63881928000005</v>
      </c>
      <c r="F46" s="85">
        <v>218.73011216199978</v>
      </c>
      <c r="G46" s="85">
        <v>94.195734384999952</v>
      </c>
      <c r="H46" s="85">
        <v>62.327253515999985</v>
      </c>
      <c r="I46" s="85">
        <v>33.333717403999948</v>
      </c>
      <c r="J46" s="85">
        <v>37.014428535999969</v>
      </c>
      <c r="K46" s="178" t="s">
        <v>175</v>
      </c>
      <c r="L46" s="85">
        <v>53.507518585000099</v>
      </c>
      <c r="M46" s="85" t="s">
        <v>175</v>
      </c>
      <c r="N46" s="83">
        <v>553.74758386799977</v>
      </c>
      <c r="O46" s="86"/>
    </row>
    <row r="47" spans="1:19" ht="21" customHeight="1">
      <c r="B47" s="76" t="s">
        <v>201</v>
      </c>
      <c r="E47" s="85"/>
      <c r="F47" s="85"/>
      <c r="G47" s="85"/>
      <c r="H47" s="85"/>
      <c r="I47" s="85"/>
      <c r="J47" s="85"/>
      <c r="K47" s="178"/>
      <c r="L47" s="85"/>
      <c r="M47" s="85"/>
      <c r="N47" s="83"/>
      <c r="O47" s="86"/>
    </row>
    <row r="48" spans="1:19">
      <c r="B48" s="74" t="s">
        <v>197</v>
      </c>
      <c r="E48" s="85">
        <v>35.186490050000003</v>
      </c>
      <c r="F48" s="85">
        <v>175.77825968599907</v>
      </c>
      <c r="G48" s="85">
        <v>76.22458092399998</v>
      </c>
      <c r="H48" s="85">
        <v>34.553642946000011</v>
      </c>
      <c r="I48" s="85">
        <v>24.45582555899999</v>
      </c>
      <c r="J48" s="85">
        <v>30.838961835999999</v>
      </c>
      <c r="K48" s="178" t="s">
        <v>175</v>
      </c>
      <c r="L48" s="85">
        <v>32.937331869999987</v>
      </c>
      <c r="M48" s="85" t="s">
        <v>175</v>
      </c>
      <c r="N48" s="83">
        <v>409.97509287099911</v>
      </c>
      <c r="O48" s="86"/>
    </row>
    <row r="49" spans="1:15">
      <c r="B49" s="74" t="s">
        <v>198</v>
      </c>
      <c r="E49" s="85">
        <v>5.6199978549999994</v>
      </c>
      <c r="F49" s="85">
        <v>9.4426181439999972</v>
      </c>
      <c r="G49" s="85">
        <v>15.643410635</v>
      </c>
      <c r="H49" s="85">
        <v>1.84063285</v>
      </c>
      <c r="I49" s="85">
        <v>2.6926600000000001</v>
      </c>
      <c r="J49" s="85">
        <v>6.2608214000000011</v>
      </c>
      <c r="K49" s="178" t="s">
        <v>175</v>
      </c>
      <c r="L49" s="85">
        <v>6.6890169099999994</v>
      </c>
      <c r="M49" s="85" t="s">
        <v>175</v>
      </c>
      <c r="N49" s="83">
        <v>48.189157793999989</v>
      </c>
      <c r="O49" s="86"/>
    </row>
    <row r="50" spans="1:15">
      <c r="B50" s="74" t="s">
        <v>199</v>
      </c>
      <c r="E50" s="85">
        <v>19.106470399999999</v>
      </c>
      <c r="F50" s="85">
        <v>137.57261619199909</v>
      </c>
      <c r="G50" s="85">
        <v>42.623379874999991</v>
      </c>
      <c r="H50" s="85">
        <v>31.377741086000011</v>
      </c>
      <c r="I50" s="85">
        <v>18.287844077999988</v>
      </c>
      <c r="J50" s="85">
        <v>17.849759788</v>
      </c>
      <c r="K50" s="178" t="s">
        <v>175</v>
      </c>
      <c r="L50" s="85">
        <v>16.182082059999988</v>
      </c>
      <c r="M50" s="85" t="s">
        <v>175</v>
      </c>
      <c r="N50" s="83">
        <v>282.99989347899907</v>
      </c>
      <c r="O50" s="86"/>
    </row>
    <row r="51" spans="1:15">
      <c r="B51" s="74" t="s">
        <v>200</v>
      </c>
      <c r="E51" s="85">
        <v>24.726468255</v>
      </c>
      <c r="F51" s="85">
        <v>147.01523433599908</v>
      </c>
      <c r="G51" s="85">
        <v>58.266790509999993</v>
      </c>
      <c r="H51" s="85">
        <v>33.218373936000013</v>
      </c>
      <c r="I51" s="85">
        <v>20.980504077999989</v>
      </c>
      <c r="J51" s="85">
        <v>24.110581188000001</v>
      </c>
      <c r="K51" s="178" t="s">
        <v>175</v>
      </c>
      <c r="L51" s="85">
        <v>22.871098969999988</v>
      </c>
      <c r="M51" s="85" t="s">
        <v>175</v>
      </c>
      <c r="N51" s="83">
        <v>331.18905127299905</v>
      </c>
      <c r="O51" s="86"/>
    </row>
    <row r="56" spans="1:15">
      <c r="A56" s="4" t="s">
        <v>36</v>
      </c>
    </row>
    <row r="57" spans="1:15">
      <c r="A57" s="4" t="s">
        <v>31</v>
      </c>
    </row>
    <row r="58" spans="1:15">
      <c r="A58" s="4" t="s">
        <v>230</v>
      </c>
    </row>
  </sheetData>
  <hyperlinks>
    <hyperlink ref="G1" location="Contenu!A1" display="retour" xr:uid="{00000000-0004-0000-1B00-000000000000}"/>
  </hyperlinks>
  <pageMargins left="0.70866141732283472" right="0.70866141732283472" top="0.74803149606299213" bottom="0.74803149606299213" header="0.31496062992125978" footer="0.31496062992125978"/>
  <pageSetup paperSize="9" scale="6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8">
    <tabColor theme="6" tint="0.39997558519241921"/>
    <pageSetUpPr fitToPage="1"/>
  </sheetPr>
  <dimension ref="A1:S58"/>
  <sheetViews>
    <sheetView zoomScale="76" zoomScaleNormal="76" workbookViewId="0">
      <pane ySplit="4" topLeftCell="A5" activePane="bottomLeft" state="frozen"/>
      <selection activeCell="C18" sqref="C18"/>
      <selection pane="bottomLeft" activeCell="U29" sqref="U29"/>
    </sheetView>
  </sheetViews>
  <sheetFormatPr baseColWidth="10" defaultColWidth="11.453125" defaultRowHeight="12.5"/>
  <cols>
    <col min="1" max="1" width="3"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260</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t="s">
        <v>175</v>
      </c>
      <c r="F6" s="83" t="s">
        <v>175</v>
      </c>
      <c r="G6" s="83">
        <v>11713.849328277356</v>
      </c>
      <c r="H6" s="83">
        <v>12923.183437908498</v>
      </c>
      <c r="I6" s="83" t="s">
        <v>175</v>
      </c>
      <c r="J6" s="83" t="s">
        <v>175</v>
      </c>
      <c r="K6" s="83" t="s">
        <v>175</v>
      </c>
      <c r="L6" s="83">
        <v>12756.65827292111</v>
      </c>
      <c r="M6" s="83" t="s">
        <v>175</v>
      </c>
      <c r="N6" s="83">
        <v>12438.638126428026</v>
      </c>
      <c r="O6" s="77"/>
      <c r="P6" s="77"/>
      <c r="Q6" s="77"/>
      <c r="R6" s="77"/>
      <c r="S6" s="77"/>
    </row>
    <row r="7" spans="1:19" ht="12.75" customHeight="1">
      <c r="A7" s="75"/>
      <c r="B7" s="74" t="s">
        <v>176</v>
      </c>
      <c r="C7" s="77"/>
      <c r="D7" s="77"/>
      <c r="E7" s="83" t="s">
        <v>175</v>
      </c>
      <c r="F7" s="83" t="s">
        <v>175</v>
      </c>
      <c r="G7" s="83">
        <v>20403.747497291439</v>
      </c>
      <c r="H7" s="83">
        <v>14060.237098039217</v>
      </c>
      <c r="I7" s="83" t="s">
        <v>175</v>
      </c>
      <c r="J7" s="83" t="s">
        <v>175</v>
      </c>
      <c r="K7" s="83" t="s">
        <v>175</v>
      </c>
      <c r="L7" s="83">
        <v>17445.240927505332</v>
      </c>
      <c r="M7" s="83" t="s">
        <v>175</v>
      </c>
      <c r="N7" s="83">
        <v>17499.000879664891</v>
      </c>
      <c r="O7" s="77"/>
      <c r="P7" s="77"/>
      <c r="Q7" s="77"/>
      <c r="R7" s="77"/>
      <c r="S7" s="77"/>
    </row>
    <row r="8" spans="1:19" ht="21" customHeight="1">
      <c r="A8" s="75"/>
      <c r="B8" s="74" t="s">
        <v>177</v>
      </c>
      <c r="C8" s="77"/>
      <c r="D8" s="77"/>
      <c r="E8" s="83" t="s">
        <v>175</v>
      </c>
      <c r="F8" s="83" t="s">
        <v>175</v>
      </c>
      <c r="G8" s="83">
        <v>14736.466719476695</v>
      </c>
      <c r="H8" s="83">
        <v>15602.495661254305</v>
      </c>
      <c r="I8" s="83" t="s">
        <v>175</v>
      </c>
      <c r="J8" s="83" t="s">
        <v>175</v>
      </c>
      <c r="K8" s="83" t="s">
        <v>175</v>
      </c>
      <c r="L8" s="83">
        <v>17164.897506495519</v>
      </c>
      <c r="M8" s="83" t="s">
        <v>175</v>
      </c>
      <c r="N8" s="83">
        <v>15822.300326363189</v>
      </c>
      <c r="O8" s="77"/>
      <c r="P8" s="77"/>
      <c r="Q8" s="77"/>
      <c r="R8" s="77"/>
      <c r="S8" s="77"/>
    </row>
    <row r="9" spans="1:19" ht="12.75" customHeight="1">
      <c r="A9" s="75"/>
      <c r="B9" s="74" t="s">
        <v>178</v>
      </c>
      <c r="C9" s="77"/>
      <c r="D9" s="77"/>
      <c r="E9" s="83" t="s">
        <v>175</v>
      </c>
      <c r="F9" s="83" t="s">
        <v>175</v>
      </c>
      <c r="G9" s="83">
        <v>25668.688192923786</v>
      </c>
      <c r="H9" s="83">
        <v>16975.290134384068</v>
      </c>
      <c r="I9" s="83" t="s">
        <v>175</v>
      </c>
      <c r="J9" s="83" t="s">
        <v>175</v>
      </c>
      <c r="K9" s="83" t="s">
        <v>175</v>
      </c>
      <c r="L9" s="83">
        <v>23473.684572423739</v>
      </c>
      <c r="M9" s="83" t="s">
        <v>175</v>
      </c>
      <c r="N9" s="83">
        <v>22259.225207386982</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t="s">
        <v>175</v>
      </c>
      <c r="F11" s="83" t="s">
        <v>175</v>
      </c>
      <c r="G11" s="83">
        <v>12826.05460455038</v>
      </c>
      <c r="H11" s="83">
        <v>14527.741200209151</v>
      </c>
      <c r="I11" s="83" t="s">
        <v>175</v>
      </c>
      <c r="J11" s="83" t="s">
        <v>175</v>
      </c>
      <c r="K11" s="83" t="s">
        <v>175</v>
      </c>
      <c r="L11" s="83">
        <v>13681.131268656718</v>
      </c>
      <c r="M11" s="83" t="s">
        <v>175</v>
      </c>
      <c r="N11" s="83">
        <v>13627.21688810358</v>
      </c>
      <c r="O11" s="77"/>
      <c r="P11" s="77"/>
      <c r="Q11" s="77"/>
      <c r="R11" s="77"/>
      <c r="S11" s="77"/>
    </row>
    <row r="12" spans="1:19" ht="12.75" customHeight="1">
      <c r="A12" s="75"/>
      <c r="B12" s="74" t="s">
        <v>176</v>
      </c>
      <c r="C12" s="77"/>
      <c r="D12" s="77"/>
      <c r="E12" s="83" t="s">
        <v>175</v>
      </c>
      <c r="F12" s="83" t="s">
        <v>175</v>
      </c>
      <c r="G12" s="83">
        <v>22343.634767063922</v>
      </c>
      <c r="H12" s="83">
        <v>15786.684969189544</v>
      </c>
      <c r="I12" s="83" t="s">
        <v>175</v>
      </c>
      <c r="J12" s="83" t="s">
        <v>175</v>
      </c>
      <c r="K12" s="83" t="s">
        <v>175</v>
      </c>
      <c r="L12" s="83">
        <v>18658.926257995739</v>
      </c>
      <c r="M12" s="83" t="s">
        <v>175</v>
      </c>
      <c r="N12" s="83">
        <v>19117.31215591394</v>
      </c>
      <c r="O12" s="77"/>
      <c r="P12" s="77"/>
      <c r="Q12" s="77"/>
      <c r="R12" s="77"/>
      <c r="S12" s="77"/>
    </row>
    <row r="13" spans="1:19" ht="21" customHeight="1">
      <c r="A13" s="75"/>
      <c r="B13" s="74" t="s">
        <v>177</v>
      </c>
      <c r="C13" s="77"/>
      <c r="D13" s="77"/>
      <c r="E13" s="83" t="s">
        <v>175</v>
      </c>
      <c r="F13" s="83" t="s">
        <v>175</v>
      </c>
      <c r="G13" s="83">
        <v>16135.663139005348</v>
      </c>
      <c r="H13" s="83">
        <v>17539.720002672428</v>
      </c>
      <c r="I13" s="83" t="s">
        <v>175</v>
      </c>
      <c r="J13" s="83" t="s">
        <v>175</v>
      </c>
      <c r="K13" s="83" t="s">
        <v>175</v>
      </c>
      <c r="L13" s="83">
        <v>18408.834898234629</v>
      </c>
      <c r="M13" s="83" t="s">
        <v>175</v>
      </c>
      <c r="N13" s="83">
        <v>17334.206206863946</v>
      </c>
      <c r="O13" s="77"/>
      <c r="P13" s="77"/>
      <c r="Q13" s="77"/>
      <c r="R13" s="77"/>
      <c r="S13" s="77"/>
    </row>
    <row r="14" spans="1:19">
      <c r="A14" s="75"/>
      <c r="B14" s="74" t="s">
        <v>178</v>
      </c>
      <c r="C14" s="77"/>
      <c r="D14" s="77"/>
      <c r="E14" s="83" t="s">
        <v>175</v>
      </c>
      <c r="F14" s="83" t="s">
        <v>175</v>
      </c>
      <c r="G14" s="83">
        <v>28109.139951299167</v>
      </c>
      <c r="H14" s="83">
        <v>19059.675576131245</v>
      </c>
      <c r="I14" s="83" t="s">
        <v>175</v>
      </c>
      <c r="J14" s="83" t="s">
        <v>175</v>
      </c>
      <c r="K14" s="83" t="s">
        <v>175</v>
      </c>
      <c r="L14" s="83">
        <v>25106.775610632954</v>
      </c>
      <c r="M14" s="83" t="s">
        <v>175</v>
      </c>
      <c r="N14" s="83">
        <v>24317.763029140107</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179" t="s">
        <v>175</v>
      </c>
      <c r="F16" s="179" t="s">
        <v>175</v>
      </c>
      <c r="G16" s="179">
        <v>10.943673275963636</v>
      </c>
      <c r="H16" s="179">
        <v>19.856399513871686</v>
      </c>
      <c r="I16" s="179" t="s">
        <v>175</v>
      </c>
      <c r="J16" s="179" t="s">
        <v>175</v>
      </c>
      <c r="K16" s="179" t="s">
        <v>175</v>
      </c>
      <c r="L16" s="179">
        <v>8.9543474201636251</v>
      </c>
      <c r="M16" s="179" t="s">
        <v>175</v>
      </c>
      <c r="N16" s="179">
        <v>11.400168008834271</v>
      </c>
      <c r="O16" s="78"/>
      <c r="P16" s="78"/>
      <c r="Q16" s="78"/>
      <c r="R16" s="74"/>
      <c r="S16" s="74"/>
    </row>
    <row r="17" spans="1:19">
      <c r="A17" s="80"/>
      <c r="B17" s="79" t="s">
        <v>182</v>
      </c>
      <c r="C17" s="79"/>
      <c r="D17" s="79"/>
      <c r="E17" s="179" t="s">
        <v>175</v>
      </c>
      <c r="F17" s="179" t="s">
        <v>175</v>
      </c>
      <c r="G17" s="179">
        <v>52.220473899363611</v>
      </c>
      <c r="H17" s="179">
        <v>589.90955723354227</v>
      </c>
      <c r="I17" s="179" t="s">
        <v>175</v>
      </c>
      <c r="J17" s="179" t="s">
        <v>175</v>
      </c>
      <c r="K17" s="179" t="s">
        <v>175</v>
      </c>
      <c r="L17" s="179">
        <v>51.227709565744718</v>
      </c>
      <c r="M17" s="179" t="s">
        <v>175</v>
      </c>
      <c r="N17" s="179">
        <v>70.154014450421045</v>
      </c>
      <c r="O17" s="79"/>
      <c r="P17" s="79"/>
      <c r="Q17" s="79"/>
      <c r="R17" s="79"/>
      <c r="S17" s="79"/>
    </row>
    <row r="18" spans="1:19">
      <c r="A18" s="80"/>
      <c r="B18" s="79" t="s">
        <v>183</v>
      </c>
      <c r="C18" s="79"/>
      <c r="D18" s="79"/>
      <c r="E18" s="179" t="s">
        <v>175</v>
      </c>
      <c r="F18" s="179" t="s">
        <v>175</v>
      </c>
      <c r="G18" s="179">
        <v>42.355016175463277</v>
      </c>
      <c r="H18" s="179">
        <v>22.2082132993363</v>
      </c>
      <c r="I18" s="179" t="s">
        <v>175</v>
      </c>
      <c r="J18" s="179" t="s">
        <v>175</v>
      </c>
      <c r="K18" s="179" t="s">
        <v>175</v>
      </c>
      <c r="L18" s="179">
        <v>18.400707729354618</v>
      </c>
      <c r="M18" s="179" t="s">
        <v>175</v>
      </c>
      <c r="N18" s="179">
        <v>24.110772712086462</v>
      </c>
      <c r="O18" s="79"/>
      <c r="P18" s="79"/>
      <c r="Q18" s="79"/>
      <c r="R18" s="79"/>
      <c r="S18" s="79"/>
    </row>
    <row r="19" spans="1:19">
      <c r="A19" s="80"/>
      <c r="B19" s="79" t="s">
        <v>184</v>
      </c>
      <c r="C19" s="79"/>
      <c r="D19" s="79"/>
      <c r="E19" s="179" t="s">
        <v>175</v>
      </c>
      <c r="F19" s="179" t="s">
        <v>175</v>
      </c>
      <c r="G19" s="179">
        <v>23.386598525135394</v>
      </c>
      <c r="H19" s="179">
        <v>21.402478256683548</v>
      </c>
      <c r="I19" s="179" t="s">
        <v>175</v>
      </c>
      <c r="J19" s="179" t="s">
        <v>175</v>
      </c>
      <c r="K19" s="179" t="s">
        <v>175</v>
      </c>
      <c r="L19" s="179">
        <v>13.537951140961482</v>
      </c>
      <c r="M19" s="179" t="s">
        <v>175</v>
      </c>
      <c r="N19" s="179">
        <v>17.943789490963688</v>
      </c>
      <c r="O19" s="79"/>
      <c r="P19" s="79"/>
      <c r="Q19" s="79"/>
      <c r="R19" s="79"/>
      <c r="S19" s="79"/>
    </row>
    <row r="20" spans="1:19" ht="21" customHeight="1">
      <c r="A20" s="29" t="s">
        <v>185</v>
      </c>
      <c r="B20" s="78"/>
      <c r="C20" s="79"/>
      <c r="D20" s="79"/>
      <c r="E20" s="179"/>
      <c r="F20" s="179"/>
      <c r="G20" s="179"/>
      <c r="H20" s="179"/>
      <c r="I20" s="179"/>
      <c r="J20" s="179"/>
      <c r="K20" s="179"/>
      <c r="L20" s="179"/>
      <c r="M20" s="179"/>
      <c r="N20" s="179"/>
      <c r="O20" s="79"/>
      <c r="P20" s="79"/>
      <c r="Q20" s="79"/>
      <c r="R20" s="79"/>
      <c r="S20" s="79"/>
    </row>
    <row r="21" spans="1:19">
      <c r="A21" s="80"/>
      <c r="B21" s="79" t="s">
        <v>181</v>
      </c>
      <c r="C21" s="79"/>
      <c r="D21" s="79"/>
      <c r="E21" s="179" t="s">
        <v>175</v>
      </c>
      <c r="F21" s="179" t="s">
        <v>175</v>
      </c>
      <c r="G21" s="179">
        <v>26.24106689475293</v>
      </c>
      <c r="H21" s="179">
        <v>25.647503742280218</v>
      </c>
      <c r="I21" s="179" t="s">
        <v>175</v>
      </c>
      <c r="J21" s="179" t="s">
        <v>175</v>
      </c>
      <c r="K21" s="179" t="s">
        <v>175</v>
      </c>
      <c r="L21" s="179">
        <v>28.980837615890863</v>
      </c>
      <c r="M21" s="179" t="s">
        <v>175</v>
      </c>
      <c r="N21" s="179">
        <v>26.969970109166304</v>
      </c>
      <c r="O21" s="79"/>
      <c r="P21" s="79"/>
      <c r="Q21" s="79"/>
      <c r="R21" s="79"/>
      <c r="S21" s="79"/>
    </row>
    <row r="22" spans="1:19">
      <c r="A22" s="80"/>
      <c r="B22" s="79" t="s">
        <v>182</v>
      </c>
      <c r="C22" s="79"/>
      <c r="D22" s="79"/>
      <c r="E22" s="179" t="s">
        <v>175</v>
      </c>
      <c r="F22" s="179" t="s">
        <v>175</v>
      </c>
      <c r="G22" s="179">
        <v>112.06307213714973</v>
      </c>
      <c r="H22" s="179">
        <v>702.8015039558984</v>
      </c>
      <c r="I22" s="179" t="s">
        <v>175</v>
      </c>
      <c r="J22" s="179" t="s">
        <v>175</v>
      </c>
      <c r="K22" s="179" t="s">
        <v>175</v>
      </c>
      <c r="L22" s="179">
        <v>136.22735777866754</v>
      </c>
      <c r="M22" s="179" t="s">
        <v>175</v>
      </c>
      <c r="N22" s="179">
        <v>161.99395083607627</v>
      </c>
      <c r="O22" s="79"/>
      <c r="P22" s="79"/>
      <c r="Q22" s="79"/>
      <c r="R22" s="79"/>
      <c r="S22" s="79"/>
    </row>
    <row r="23" spans="1:19">
      <c r="A23" s="80"/>
      <c r="B23" s="79" t="s">
        <v>183</v>
      </c>
      <c r="C23" s="79"/>
      <c r="D23" s="79"/>
      <c r="E23" s="179" t="s">
        <v>175</v>
      </c>
      <c r="F23" s="179" t="s">
        <v>175</v>
      </c>
      <c r="G23" s="179">
        <v>57.383988124779727</v>
      </c>
      <c r="H23" s="179">
        <v>27.103477207194818</v>
      </c>
      <c r="I23" s="179" t="s">
        <v>175</v>
      </c>
      <c r="J23" s="179" t="s">
        <v>175</v>
      </c>
      <c r="K23" s="179" t="s">
        <v>175</v>
      </c>
      <c r="L23" s="179">
        <v>78.789070846106839</v>
      </c>
      <c r="M23" s="179" t="s">
        <v>175</v>
      </c>
      <c r="N23" s="179">
        <v>46.713517757809612</v>
      </c>
      <c r="O23" s="79"/>
      <c r="P23" s="79"/>
      <c r="Q23" s="79"/>
      <c r="R23" s="79"/>
      <c r="S23" s="79"/>
    </row>
    <row r="24" spans="1:19">
      <c r="A24" s="80"/>
      <c r="B24" s="79" t="s">
        <v>184</v>
      </c>
      <c r="C24" s="79"/>
      <c r="D24" s="79"/>
      <c r="E24" s="179" t="s">
        <v>175</v>
      </c>
      <c r="F24" s="179" t="s">
        <v>175</v>
      </c>
      <c r="G24" s="179">
        <v>37.95064954685045</v>
      </c>
      <c r="H24" s="179">
        <v>26.09704692424161</v>
      </c>
      <c r="I24" s="179" t="s">
        <v>175</v>
      </c>
      <c r="J24" s="179" t="s">
        <v>175</v>
      </c>
      <c r="K24" s="179" t="s">
        <v>175</v>
      </c>
      <c r="L24" s="179">
        <v>49.918171424621498</v>
      </c>
      <c r="M24" s="179" t="s">
        <v>175</v>
      </c>
      <c r="N24" s="179">
        <v>36.257961202929714</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t="s">
        <v>175</v>
      </c>
      <c r="F26" s="83" t="s">
        <v>175</v>
      </c>
      <c r="G26" s="83">
        <v>21840197.559999999</v>
      </c>
      <c r="H26" s="83">
        <v>12740344.49</v>
      </c>
      <c r="I26" s="83">
        <v>0</v>
      </c>
      <c r="J26" s="83" t="s">
        <v>175</v>
      </c>
      <c r="K26" s="83" t="s">
        <v>175</v>
      </c>
      <c r="L26" s="83">
        <v>38516988.329999998</v>
      </c>
      <c r="M26" s="83" t="s">
        <v>175</v>
      </c>
      <c r="N26" s="83">
        <v>73097530.379999995</v>
      </c>
      <c r="O26" s="77"/>
      <c r="P26" s="77"/>
      <c r="Q26" s="77"/>
      <c r="R26" s="77"/>
      <c r="S26" s="77"/>
    </row>
    <row r="27" spans="1:19">
      <c r="A27" s="75"/>
      <c r="B27" s="77" t="s">
        <v>188</v>
      </c>
      <c r="C27" s="77"/>
      <c r="D27" s="77"/>
      <c r="E27" s="83" t="s">
        <v>175</v>
      </c>
      <c r="F27" s="83">
        <v>0</v>
      </c>
      <c r="G27" s="83">
        <v>10811882.93</v>
      </c>
      <c r="H27" s="83">
        <v>9886235.3300000001</v>
      </c>
      <c r="I27" s="83">
        <v>0</v>
      </c>
      <c r="J27" s="83" t="s">
        <v>175</v>
      </c>
      <c r="K27" s="83" t="s">
        <v>175</v>
      </c>
      <c r="L27" s="83">
        <v>11965745.460000001</v>
      </c>
      <c r="M27" s="83" t="s">
        <v>175</v>
      </c>
      <c r="N27" s="83">
        <v>32663863.719999999</v>
      </c>
      <c r="O27" s="77"/>
      <c r="P27" s="77"/>
      <c r="Q27" s="77"/>
      <c r="R27" s="77"/>
      <c r="S27" s="77"/>
    </row>
    <row r="28" spans="1:19">
      <c r="A28" s="75"/>
      <c r="B28" s="77" t="s">
        <v>94</v>
      </c>
      <c r="C28" s="77"/>
      <c r="D28" s="77"/>
      <c r="E28" s="83" t="s">
        <v>175</v>
      </c>
      <c r="F28" s="83" t="s">
        <v>175</v>
      </c>
      <c r="G28" s="83">
        <v>8020776.0099999998</v>
      </c>
      <c r="H28" s="83">
        <v>869846.04999999993</v>
      </c>
      <c r="I28" s="83">
        <v>0</v>
      </c>
      <c r="J28" s="83" t="s">
        <v>175</v>
      </c>
      <c r="K28" s="83" t="s">
        <v>175</v>
      </c>
      <c r="L28" s="83">
        <v>4397890.53</v>
      </c>
      <c r="M28" s="83" t="s">
        <v>175</v>
      </c>
      <c r="N28" s="83">
        <v>13288512.59</v>
      </c>
      <c r="O28" s="77"/>
      <c r="P28" s="77"/>
      <c r="Q28" s="77"/>
      <c r="R28" s="77"/>
      <c r="S28" s="77"/>
    </row>
    <row r="29" spans="1:19">
      <c r="A29" s="75"/>
      <c r="B29" s="77" t="s">
        <v>95</v>
      </c>
      <c r="C29" s="77"/>
      <c r="D29" s="77"/>
      <c r="E29" s="83" t="s">
        <v>175</v>
      </c>
      <c r="F29" s="83" t="s">
        <v>175</v>
      </c>
      <c r="G29" s="83">
        <v>2918352.16</v>
      </c>
      <c r="H29" s="83">
        <v>1984263.11</v>
      </c>
      <c r="I29" s="83">
        <v>0</v>
      </c>
      <c r="J29" s="83" t="s">
        <v>175</v>
      </c>
      <c r="K29" s="83" t="s">
        <v>175</v>
      </c>
      <c r="L29" s="83">
        <v>13995687.76</v>
      </c>
      <c r="M29" s="83" t="s">
        <v>175</v>
      </c>
      <c r="N29" s="83">
        <v>18898303.030000001</v>
      </c>
      <c r="O29" s="77"/>
      <c r="P29" s="77"/>
      <c r="Q29" s="77"/>
      <c r="R29" s="77"/>
      <c r="S29" s="77"/>
    </row>
    <row r="30" spans="1:19">
      <c r="A30" s="75"/>
      <c r="B30" s="77" t="s">
        <v>189</v>
      </c>
      <c r="C30" s="77"/>
      <c r="D30" s="77"/>
      <c r="E30" s="83" t="s">
        <v>175</v>
      </c>
      <c r="F30" s="83" t="s">
        <v>175</v>
      </c>
      <c r="G30" s="83">
        <v>89186.46</v>
      </c>
      <c r="H30" s="83">
        <v>0</v>
      </c>
      <c r="I30" s="83">
        <v>0</v>
      </c>
      <c r="J30" s="83" t="s">
        <v>175</v>
      </c>
      <c r="K30" s="83" t="s">
        <v>175</v>
      </c>
      <c r="L30" s="83">
        <v>8157664.5800000001</v>
      </c>
      <c r="M30" s="83" t="s">
        <v>175</v>
      </c>
      <c r="N30" s="83">
        <v>8246851.04</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t="s">
        <v>175</v>
      </c>
      <c r="F32" s="83" t="s">
        <v>175</v>
      </c>
      <c r="G32" s="83">
        <v>23911956.5</v>
      </c>
      <c r="H32" s="83">
        <v>14226398.490230002</v>
      </c>
      <c r="I32" s="83">
        <v>0</v>
      </c>
      <c r="J32" s="83" t="s">
        <v>175</v>
      </c>
      <c r="K32" s="83" t="s">
        <v>175</v>
      </c>
      <c r="L32" s="83">
        <v>40979535.410000004</v>
      </c>
      <c r="M32" s="83" t="s">
        <v>175</v>
      </c>
      <c r="N32" s="83">
        <v>79117890.400230005</v>
      </c>
      <c r="O32" s="77"/>
      <c r="P32" s="77"/>
      <c r="Q32" s="77"/>
      <c r="R32" s="77"/>
      <c r="S32" s="77"/>
    </row>
    <row r="33" spans="1:19">
      <c r="A33" s="75"/>
      <c r="B33" s="77" t="s">
        <v>188</v>
      </c>
      <c r="C33" s="77"/>
      <c r="D33" s="77"/>
      <c r="E33" s="83" t="s">
        <v>175</v>
      </c>
      <c r="F33" s="83" t="s">
        <v>175</v>
      </c>
      <c r="G33" s="83">
        <v>11838448.4</v>
      </c>
      <c r="H33" s="83">
        <v>11113722.01816</v>
      </c>
      <c r="I33" s="83">
        <v>0</v>
      </c>
      <c r="J33" s="83" t="s">
        <v>175</v>
      </c>
      <c r="K33" s="83" t="s">
        <v>175</v>
      </c>
      <c r="L33" s="83">
        <v>12832901.130000001</v>
      </c>
      <c r="M33" s="83" t="s">
        <v>175</v>
      </c>
      <c r="N33" s="83">
        <v>35785071.548160002</v>
      </c>
      <c r="O33" s="77"/>
      <c r="P33" s="77"/>
      <c r="Q33" s="77"/>
      <c r="R33" s="77"/>
      <c r="S33" s="77"/>
    </row>
    <row r="34" spans="1:19">
      <c r="A34" s="75"/>
      <c r="B34" s="77" t="s">
        <v>94</v>
      </c>
      <c r="C34" s="77"/>
      <c r="D34" s="77"/>
      <c r="E34" s="83" t="s">
        <v>175</v>
      </c>
      <c r="F34" s="83" t="s">
        <v>175</v>
      </c>
      <c r="G34" s="83">
        <v>8784726.4900000002</v>
      </c>
      <c r="H34" s="83">
        <v>963091.98327000008</v>
      </c>
      <c r="I34" s="83">
        <v>0</v>
      </c>
      <c r="J34" s="83" t="s">
        <v>175</v>
      </c>
      <c r="K34" s="83" t="s">
        <v>175</v>
      </c>
      <c r="L34" s="83">
        <v>4669171.7</v>
      </c>
      <c r="M34" s="83" t="s">
        <v>175</v>
      </c>
      <c r="N34" s="83">
        <v>14416990.173270002</v>
      </c>
      <c r="O34" s="77"/>
      <c r="P34" s="77"/>
      <c r="Q34" s="77"/>
      <c r="R34" s="77"/>
      <c r="S34" s="77"/>
    </row>
    <row r="35" spans="1:19">
      <c r="A35" s="75"/>
      <c r="B35" s="77" t="s">
        <v>95</v>
      </c>
      <c r="C35" s="77"/>
      <c r="D35" s="77"/>
      <c r="E35" s="83" t="s">
        <v>175</v>
      </c>
      <c r="F35" s="83" t="s">
        <v>175</v>
      </c>
      <c r="G35" s="83">
        <v>3192430.59</v>
      </c>
      <c r="H35" s="83">
        <v>2149584.4887999999</v>
      </c>
      <c r="I35" s="83">
        <v>0</v>
      </c>
      <c r="J35" s="83" t="s">
        <v>175</v>
      </c>
      <c r="K35" s="83" t="s">
        <v>175</v>
      </c>
      <c r="L35" s="83">
        <v>14799313.189999999</v>
      </c>
      <c r="M35" s="83" t="s">
        <v>175</v>
      </c>
      <c r="N35" s="83">
        <v>20141328.268799998</v>
      </c>
      <c r="O35" s="77"/>
      <c r="P35" s="77"/>
      <c r="Q35" s="77"/>
      <c r="R35" s="77"/>
      <c r="S35" s="77"/>
    </row>
    <row r="36" spans="1:19">
      <c r="A36" s="75"/>
      <c r="B36" s="77" t="s">
        <v>189</v>
      </c>
      <c r="C36" s="77"/>
      <c r="D36" s="77"/>
      <c r="E36" s="83" t="s">
        <v>175</v>
      </c>
      <c r="F36" s="83" t="s">
        <v>175</v>
      </c>
      <c r="G36" s="83">
        <v>96351.02</v>
      </c>
      <c r="H36" s="83">
        <v>0</v>
      </c>
      <c r="I36" s="83">
        <v>0</v>
      </c>
      <c r="J36" s="83" t="s">
        <v>175</v>
      </c>
      <c r="K36" s="83" t="s">
        <v>175</v>
      </c>
      <c r="L36" s="83">
        <v>8678149.3900000006</v>
      </c>
      <c r="M36" s="83" t="s">
        <v>175</v>
      </c>
      <c r="N36" s="83">
        <v>8774500.4100000001</v>
      </c>
      <c r="O36" s="77"/>
      <c r="P36" s="77"/>
      <c r="Q36" s="77"/>
      <c r="R36" s="77"/>
      <c r="S36" s="77"/>
    </row>
    <row r="37" spans="1:19" ht="21" customHeight="1">
      <c r="A37" s="75" t="s">
        <v>191</v>
      </c>
      <c r="C37" s="74"/>
      <c r="D37" s="74"/>
      <c r="E37" s="84"/>
      <c r="F37" s="84"/>
      <c r="G37" s="84"/>
      <c r="H37" s="84"/>
      <c r="I37" s="83"/>
      <c r="J37" s="83"/>
      <c r="K37" s="83"/>
      <c r="L37" s="84"/>
      <c r="M37" s="84"/>
      <c r="N37" s="83"/>
      <c r="O37" s="74"/>
      <c r="P37" s="74"/>
      <c r="Q37" s="74"/>
      <c r="R37" s="74"/>
      <c r="S37" s="74"/>
    </row>
    <row r="38" spans="1:19" ht="12.75" customHeight="1">
      <c r="A38" s="75"/>
      <c r="B38" s="74" t="s">
        <v>192</v>
      </c>
      <c r="C38" s="74"/>
      <c r="D38" s="74"/>
      <c r="E38" s="83" t="s">
        <v>175</v>
      </c>
      <c r="F38" s="83" t="s">
        <v>175</v>
      </c>
      <c r="G38" s="83">
        <v>943</v>
      </c>
      <c r="H38" s="83">
        <v>775</v>
      </c>
      <c r="I38" s="83">
        <v>0</v>
      </c>
      <c r="J38" s="83" t="s">
        <v>175</v>
      </c>
      <c r="K38" s="83" t="s">
        <v>175</v>
      </c>
      <c r="L38" s="83">
        <v>950</v>
      </c>
      <c r="M38" s="83" t="s">
        <v>175</v>
      </c>
      <c r="N38" s="83">
        <v>2668</v>
      </c>
      <c r="O38" s="74"/>
      <c r="P38" s="74"/>
      <c r="Q38" s="74"/>
      <c r="R38" s="74"/>
      <c r="S38" s="74"/>
    </row>
    <row r="39" spans="1:19" ht="12.75" customHeight="1">
      <c r="B39" s="74" t="s">
        <v>193</v>
      </c>
      <c r="C39" s="79"/>
      <c r="D39" s="79"/>
      <c r="E39" s="83" t="s">
        <v>175</v>
      </c>
      <c r="F39" s="83" t="s">
        <v>175</v>
      </c>
      <c r="G39" s="83">
        <v>923</v>
      </c>
      <c r="H39" s="83">
        <v>765</v>
      </c>
      <c r="I39" s="83">
        <v>0</v>
      </c>
      <c r="J39" s="83" t="s">
        <v>175</v>
      </c>
      <c r="K39" s="83" t="s">
        <v>175</v>
      </c>
      <c r="L39" s="83">
        <v>938</v>
      </c>
      <c r="M39" s="83" t="s">
        <v>175</v>
      </c>
      <c r="N39" s="83">
        <v>2626</v>
      </c>
      <c r="O39" s="79"/>
      <c r="P39" s="79"/>
      <c r="Q39" s="79"/>
      <c r="R39" s="74"/>
      <c r="S39" s="74"/>
    </row>
    <row r="40" spans="1:19">
      <c r="B40" s="74" t="s">
        <v>194</v>
      </c>
      <c r="E40" s="83" t="s">
        <v>175</v>
      </c>
      <c r="F40" s="83" t="s">
        <v>175</v>
      </c>
      <c r="G40" s="83">
        <v>733.68217333333337</v>
      </c>
      <c r="H40" s="83">
        <v>633.63166666666666</v>
      </c>
      <c r="I40" s="83">
        <v>0</v>
      </c>
      <c r="J40" s="83" t="s">
        <v>175</v>
      </c>
      <c r="K40" s="83" t="s">
        <v>175</v>
      </c>
      <c r="L40" s="83">
        <v>697.10555833333331</v>
      </c>
      <c r="M40" s="83" t="s">
        <v>175</v>
      </c>
      <c r="N40" s="83">
        <v>2064.4193983333334</v>
      </c>
    </row>
    <row r="41" spans="1:19" ht="21" customHeight="1">
      <c r="A41" s="29" t="s">
        <v>195</v>
      </c>
      <c r="B41" s="74"/>
      <c r="E41" s="83"/>
      <c r="F41" s="83"/>
      <c r="G41" s="89"/>
      <c r="H41" s="89"/>
      <c r="I41" s="83"/>
      <c r="J41" s="83"/>
      <c r="K41" s="83"/>
      <c r="L41" s="89"/>
      <c r="M41" s="89"/>
      <c r="N41" s="83"/>
    </row>
    <row r="42" spans="1:19" ht="12.75" customHeight="1">
      <c r="B42" s="76" t="s">
        <v>196</v>
      </c>
      <c r="J42" s="83"/>
      <c r="K42" s="83"/>
      <c r="N42" s="83"/>
    </row>
    <row r="43" spans="1:19">
      <c r="B43" s="74" t="s">
        <v>197</v>
      </c>
      <c r="E43" s="83" t="s">
        <v>175</v>
      </c>
      <c r="F43" s="83" t="s">
        <v>175</v>
      </c>
      <c r="G43" s="85">
        <v>84.340968222000029</v>
      </c>
      <c r="H43" s="85">
        <v>38.526622083000035</v>
      </c>
      <c r="I43" s="85">
        <v>2.7263064000000004</v>
      </c>
      <c r="J43" s="83" t="s">
        <v>175</v>
      </c>
      <c r="K43" s="83" t="s">
        <v>175</v>
      </c>
      <c r="L43" s="85">
        <v>104.75358571500007</v>
      </c>
      <c r="M43" s="85" t="s">
        <v>175</v>
      </c>
      <c r="N43" s="83">
        <v>230.34748242000012</v>
      </c>
      <c r="O43" s="85"/>
    </row>
    <row r="44" spans="1:19">
      <c r="B44" s="74" t="s">
        <v>198</v>
      </c>
      <c r="E44" s="83" t="s">
        <v>175</v>
      </c>
      <c r="F44" s="83" t="s">
        <v>175</v>
      </c>
      <c r="G44" s="85">
        <v>17.675059819999991</v>
      </c>
      <c r="H44" s="85">
        <v>1.296808961</v>
      </c>
      <c r="I44" s="85">
        <v>0.14965609999999999</v>
      </c>
      <c r="J44" s="83" t="s">
        <v>175</v>
      </c>
      <c r="K44" s="83" t="s">
        <v>175</v>
      </c>
      <c r="L44" s="85">
        <v>18.310402865</v>
      </c>
      <c r="M44" s="85" t="s">
        <v>175</v>
      </c>
      <c r="N44" s="83">
        <v>37.431927745999992</v>
      </c>
      <c r="O44" s="85"/>
    </row>
    <row r="45" spans="1:19">
      <c r="B45" s="74" t="s">
        <v>199</v>
      </c>
      <c r="E45" s="83" t="s">
        <v>175</v>
      </c>
      <c r="F45" s="83" t="s">
        <v>175</v>
      </c>
      <c r="G45" s="85">
        <v>21.791987899999999</v>
      </c>
      <c r="H45" s="85">
        <v>34.446715262000041</v>
      </c>
      <c r="I45" s="85">
        <v>1.6989677000000001</v>
      </c>
      <c r="J45" s="83" t="s">
        <v>175</v>
      </c>
      <c r="K45" s="83" t="s">
        <v>175</v>
      </c>
      <c r="L45" s="85">
        <v>50.976300140000063</v>
      </c>
      <c r="M45" s="85" t="s">
        <v>175</v>
      </c>
      <c r="N45" s="83">
        <v>108.9139710020001</v>
      </c>
      <c r="O45" s="85"/>
    </row>
    <row r="46" spans="1:19">
      <c r="B46" s="74" t="s">
        <v>200</v>
      </c>
      <c r="E46" s="83" t="s">
        <v>175</v>
      </c>
      <c r="F46" s="83" t="s">
        <v>175</v>
      </c>
      <c r="G46" s="83">
        <v>39.467047719999989</v>
      </c>
      <c r="H46" s="83">
        <v>35.743524223000037</v>
      </c>
      <c r="I46" s="83">
        <v>1.8486238000000002</v>
      </c>
      <c r="J46" s="83" t="s">
        <v>175</v>
      </c>
      <c r="K46" s="83" t="s">
        <v>175</v>
      </c>
      <c r="L46" s="83">
        <v>69.286703005000064</v>
      </c>
      <c r="M46" s="83" t="s">
        <v>175</v>
      </c>
      <c r="N46" s="83">
        <v>146.34589874800008</v>
      </c>
      <c r="O46" s="85"/>
    </row>
    <row r="47" spans="1:19" ht="21" customHeight="1">
      <c r="B47" s="76" t="s">
        <v>201</v>
      </c>
      <c r="E47" s="83"/>
      <c r="F47" s="83"/>
      <c r="G47" s="85"/>
      <c r="H47" s="85"/>
      <c r="I47" s="83"/>
      <c r="J47" s="178"/>
      <c r="K47" s="178"/>
      <c r="L47" s="85"/>
      <c r="M47" s="85"/>
      <c r="N47" s="83"/>
      <c r="O47" s="86"/>
    </row>
    <row r="48" spans="1:19">
      <c r="B48" s="74" t="s">
        <v>197</v>
      </c>
      <c r="E48" s="83" t="s">
        <v>175</v>
      </c>
      <c r="F48" s="83" t="s">
        <v>175</v>
      </c>
      <c r="G48" s="85">
        <v>35.173874739999988</v>
      </c>
      <c r="H48" s="85">
        <v>29.827464212000027</v>
      </c>
      <c r="I48" s="85">
        <v>0</v>
      </c>
      <c r="J48" s="83" t="s">
        <v>175</v>
      </c>
      <c r="K48" s="83" t="s">
        <v>175</v>
      </c>
      <c r="L48" s="85">
        <v>32.366214270000015</v>
      </c>
      <c r="M48" s="85" t="s">
        <v>175</v>
      </c>
      <c r="N48" s="83">
        <v>97.367553222000026</v>
      </c>
      <c r="O48" s="85"/>
    </row>
    <row r="49" spans="1:15">
      <c r="B49" s="74" t="s">
        <v>198</v>
      </c>
      <c r="E49" s="83" t="s">
        <v>175</v>
      </c>
      <c r="F49" s="83" t="s">
        <v>175</v>
      </c>
      <c r="G49" s="85">
        <v>8.23643313</v>
      </c>
      <c r="H49" s="85">
        <v>1.0885008009999999</v>
      </c>
      <c r="I49" s="85">
        <v>0</v>
      </c>
      <c r="J49" s="83" t="s">
        <v>175</v>
      </c>
      <c r="K49" s="83" t="s">
        <v>175</v>
      </c>
      <c r="L49" s="85">
        <v>6.8855479199999987</v>
      </c>
      <c r="M49" s="85" t="s">
        <v>175</v>
      </c>
      <c r="N49" s="83">
        <v>16.210481850999997</v>
      </c>
      <c r="O49" s="85"/>
    </row>
    <row r="50" spans="1:15">
      <c r="B50" s="74" t="s">
        <v>199</v>
      </c>
      <c r="E50" s="83" t="s">
        <v>175</v>
      </c>
      <c r="F50" s="83" t="s">
        <v>175</v>
      </c>
      <c r="G50" s="85">
        <v>16.08462621999999</v>
      </c>
      <c r="H50" s="85">
        <v>28.225160711000029</v>
      </c>
      <c r="I50" s="85">
        <v>0</v>
      </c>
      <c r="J50" s="83" t="s">
        <v>175</v>
      </c>
      <c r="K50" s="83" t="s">
        <v>175</v>
      </c>
      <c r="L50" s="85">
        <v>11.90520449000001</v>
      </c>
      <c r="M50" s="85" t="s">
        <v>175</v>
      </c>
      <c r="N50" s="83">
        <v>56.214991421000029</v>
      </c>
      <c r="O50" s="85"/>
    </row>
    <row r="51" spans="1:15">
      <c r="B51" s="74" t="s">
        <v>200</v>
      </c>
      <c r="E51" s="83" t="s">
        <v>175</v>
      </c>
      <c r="F51" s="83" t="s">
        <v>175</v>
      </c>
      <c r="G51" s="83">
        <v>24.321059349999992</v>
      </c>
      <c r="H51" s="83">
        <v>29.313661512000028</v>
      </c>
      <c r="I51" s="83">
        <v>0</v>
      </c>
      <c r="J51" s="83" t="s">
        <v>175</v>
      </c>
      <c r="K51" s="83" t="s">
        <v>175</v>
      </c>
      <c r="L51" s="83">
        <v>18.79075241000001</v>
      </c>
      <c r="M51" s="83" t="s">
        <v>175</v>
      </c>
      <c r="N51" s="83">
        <v>72.425473272000033</v>
      </c>
      <c r="O51" s="85"/>
    </row>
    <row r="56" spans="1:15">
      <c r="A56" s="4" t="s">
        <v>36</v>
      </c>
    </row>
    <row r="57" spans="1:15">
      <c r="A57" s="4" t="s">
        <v>31</v>
      </c>
    </row>
    <row r="58" spans="1:15">
      <c r="A58" s="4" t="s">
        <v>230</v>
      </c>
    </row>
  </sheetData>
  <hyperlinks>
    <hyperlink ref="G1" location="Contenu!A1" display="retour" xr:uid="{00000000-0004-0000-1C00-000000000000}"/>
  </hyperlinks>
  <pageMargins left="0.70866141732283472" right="0.70866141732283472" top="0.74803149606299213" bottom="0.74803149606299213" header="0.31496062992125978" footer="0.31496062992125978"/>
  <pageSetup paperSize="9" scale="6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9">
    <tabColor theme="6" tint="0.39997558519241921"/>
    <pageSetUpPr fitToPage="1"/>
  </sheetPr>
  <dimension ref="A1:S58"/>
  <sheetViews>
    <sheetView zoomScale="82" zoomScaleNormal="82" workbookViewId="0">
      <pane ySplit="4" topLeftCell="A5" activePane="bottomLeft" state="frozen"/>
      <selection activeCell="C18" sqref="C18"/>
      <selection pane="bottomLeft" activeCell="AA62" sqref="AA62"/>
    </sheetView>
  </sheetViews>
  <sheetFormatPr baseColWidth="10" defaultColWidth="11.453125" defaultRowHeight="12.5"/>
  <cols>
    <col min="1" max="1" width="2.26953125" style="29" customWidth="1"/>
    <col min="2" max="2" width="47.7265625" style="4" customWidth="1"/>
    <col min="3" max="4" width="3.7265625" style="4" customWidth="1"/>
    <col min="5" max="13" width="10.7265625" style="4" customWidth="1"/>
    <col min="14" max="14" width="13.7265625" style="4" customWidth="1"/>
    <col min="15" max="15" width="10.7265625" style="4" customWidth="1"/>
    <col min="16" max="19" width="11.453125" style="4" customWidth="1"/>
    <col min="20" max="20" width="11.453125" style="56" customWidth="1"/>
    <col min="21" max="16384" width="11.453125" style="56"/>
  </cols>
  <sheetData>
    <row r="1" spans="1:19" ht="13">
      <c r="A1" s="6" t="s">
        <v>261</v>
      </c>
      <c r="E1" s="56"/>
      <c r="G1" s="26" t="s">
        <v>0</v>
      </c>
    </row>
    <row r="2" spans="1:19">
      <c r="A2" s="29" t="s">
        <v>33</v>
      </c>
    </row>
    <row r="3" spans="1:19">
      <c r="A3" s="29" t="s">
        <v>33</v>
      </c>
      <c r="B3" s="32"/>
    </row>
    <row r="4" spans="1:19">
      <c r="A4" s="70"/>
      <c r="B4" s="71"/>
      <c r="C4" s="72"/>
      <c r="D4" s="72"/>
      <c r="E4" s="70" t="s">
        <v>2</v>
      </c>
      <c r="F4" s="70" t="s">
        <v>3</v>
      </c>
      <c r="G4" s="70" t="s">
        <v>4</v>
      </c>
      <c r="H4" s="70" t="s">
        <v>129</v>
      </c>
      <c r="I4" s="70" t="s">
        <v>6</v>
      </c>
      <c r="J4" s="70" t="s">
        <v>7</v>
      </c>
      <c r="K4" s="70" t="s">
        <v>8</v>
      </c>
      <c r="L4" s="70" t="s">
        <v>9</v>
      </c>
      <c r="M4" s="70" t="s">
        <v>10</v>
      </c>
      <c r="N4" s="70" t="s">
        <v>172</v>
      </c>
      <c r="O4" s="72"/>
      <c r="P4" s="90"/>
      <c r="Q4" s="90"/>
      <c r="R4" s="73"/>
      <c r="S4" s="73"/>
    </row>
    <row r="5" spans="1:19">
      <c r="A5" s="29" t="s">
        <v>173</v>
      </c>
      <c r="B5" s="74"/>
      <c r="C5" s="74"/>
      <c r="D5" s="74"/>
      <c r="E5" s="84"/>
      <c r="F5" s="84"/>
      <c r="G5" s="84"/>
      <c r="H5" s="84"/>
      <c r="I5" s="84"/>
      <c r="J5" s="84"/>
      <c r="K5" s="84"/>
      <c r="L5" s="84"/>
      <c r="M5" s="84"/>
      <c r="N5" s="84"/>
      <c r="O5" s="74"/>
      <c r="P5" s="74"/>
      <c r="Q5" s="74"/>
      <c r="R5" s="74"/>
      <c r="S5" s="74"/>
    </row>
    <row r="6" spans="1:19">
      <c r="A6" s="75"/>
      <c r="B6" s="74" t="s">
        <v>174</v>
      </c>
      <c r="C6" s="77"/>
      <c r="D6" s="77"/>
      <c r="E6" s="83">
        <v>19247.319813628423</v>
      </c>
      <c r="F6" s="83">
        <v>26282.8402340578</v>
      </c>
      <c r="G6" s="83" t="s">
        <v>175</v>
      </c>
      <c r="H6" s="83">
        <v>13362.299852844853</v>
      </c>
      <c r="I6" s="83">
        <v>15478.690379951495</v>
      </c>
      <c r="J6" s="83">
        <v>20899.804504504504</v>
      </c>
      <c r="K6" s="83" t="s">
        <v>175</v>
      </c>
      <c r="L6" s="83">
        <v>19526.737436010593</v>
      </c>
      <c r="M6" s="83" t="s">
        <v>175</v>
      </c>
      <c r="N6" s="83">
        <v>21786.864242513955</v>
      </c>
      <c r="O6" s="77"/>
      <c r="P6" s="77"/>
      <c r="Q6" s="77"/>
      <c r="R6" s="77"/>
      <c r="S6" s="77"/>
    </row>
    <row r="7" spans="1:19" ht="12.75" customHeight="1">
      <c r="A7" s="75"/>
      <c r="B7" s="74" t="s">
        <v>176</v>
      </c>
      <c r="C7" s="77"/>
      <c r="D7" s="77"/>
      <c r="E7" s="83">
        <v>26580.812725684336</v>
      </c>
      <c r="F7" s="83">
        <v>32977.708402197277</v>
      </c>
      <c r="G7" s="83" t="s">
        <v>175</v>
      </c>
      <c r="H7" s="83">
        <v>14963.024264920808</v>
      </c>
      <c r="I7" s="83">
        <v>20259.139046079224</v>
      </c>
      <c r="J7" s="83">
        <v>28777.699031531531</v>
      </c>
      <c r="K7" s="83" t="s">
        <v>175</v>
      </c>
      <c r="L7" s="83">
        <v>23741.406390114742</v>
      </c>
      <c r="M7" s="83" t="s">
        <v>175</v>
      </c>
      <c r="N7" s="83">
        <v>27774.884557928232</v>
      </c>
      <c r="O7" s="77"/>
      <c r="P7" s="77"/>
      <c r="Q7" s="77"/>
      <c r="R7" s="77"/>
      <c r="S7" s="77"/>
    </row>
    <row r="8" spans="1:19" ht="21" customHeight="1">
      <c r="A8" s="75"/>
      <c r="B8" s="74" t="s">
        <v>177</v>
      </c>
      <c r="C8" s="77"/>
      <c r="D8" s="77"/>
      <c r="E8" s="83">
        <v>27709.039787590827</v>
      </c>
      <c r="F8" s="83">
        <v>29613.770472373173</v>
      </c>
      <c r="G8" s="83" t="s">
        <v>175</v>
      </c>
      <c r="H8" s="83">
        <v>22605.706928559524</v>
      </c>
      <c r="I8" s="83">
        <v>21965.370216703821</v>
      </c>
      <c r="J8" s="83">
        <v>28305.869505536404</v>
      </c>
      <c r="K8" s="83" t="s">
        <v>175</v>
      </c>
      <c r="L8" s="83">
        <v>26396.683282583079</v>
      </c>
      <c r="M8" s="83" t="s">
        <v>175</v>
      </c>
      <c r="N8" s="83">
        <v>27665.414725691408</v>
      </c>
      <c r="O8" s="77"/>
      <c r="P8" s="77"/>
      <c r="Q8" s="77"/>
      <c r="R8" s="77"/>
      <c r="S8" s="77"/>
    </row>
    <row r="9" spans="1:19" ht="12.75" customHeight="1">
      <c r="A9" s="75"/>
      <c r="B9" s="74" t="s">
        <v>178</v>
      </c>
      <c r="C9" s="77"/>
      <c r="D9" s="77"/>
      <c r="E9" s="83">
        <v>38266.56410005589</v>
      </c>
      <c r="F9" s="83">
        <v>37157.106257566229</v>
      </c>
      <c r="G9" s="83" t="s">
        <v>175</v>
      </c>
      <c r="H9" s="83">
        <v>25313.736783545592</v>
      </c>
      <c r="I9" s="83">
        <v>28749.169244653145</v>
      </c>
      <c r="J9" s="83">
        <v>38975.378610865388</v>
      </c>
      <c r="K9" s="83" t="s">
        <v>175</v>
      </c>
      <c r="L9" s="83">
        <v>32094.167661988577</v>
      </c>
      <c r="M9" s="83" t="s">
        <v>175</v>
      </c>
      <c r="N9" s="83">
        <v>35269.127842356327</v>
      </c>
      <c r="O9" s="77"/>
      <c r="P9" s="77"/>
      <c r="Q9" s="77"/>
      <c r="R9" s="77"/>
      <c r="S9" s="77"/>
    </row>
    <row r="10" spans="1:19" ht="21" customHeight="1">
      <c r="A10" s="29" t="s">
        <v>179</v>
      </c>
      <c r="B10" s="74"/>
      <c r="C10" s="77"/>
      <c r="D10" s="77"/>
      <c r="E10" s="83"/>
      <c r="F10" s="83"/>
      <c r="G10" s="83"/>
      <c r="H10" s="83"/>
      <c r="I10" s="83"/>
      <c r="J10" s="83"/>
      <c r="K10" s="83"/>
      <c r="L10" s="83"/>
      <c r="M10" s="83"/>
      <c r="N10" s="83"/>
      <c r="O10" s="77"/>
      <c r="P10" s="77"/>
      <c r="Q10" s="77"/>
      <c r="R10" s="77"/>
      <c r="S10" s="77"/>
    </row>
    <row r="11" spans="1:19">
      <c r="A11" s="75"/>
      <c r="B11" s="74" t="s">
        <v>174</v>
      </c>
      <c r="C11" s="77"/>
      <c r="D11" s="77"/>
      <c r="E11" s="83">
        <v>20950.147656231798</v>
      </c>
      <c r="F11" s="83">
        <v>29077.838605206591</v>
      </c>
      <c r="G11" s="83" t="s">
        <v>175</v>
      </c>
      <c r="H11" s="83">
        <v>14763.433944536029</v>
      </c>
      <c r="I11" s="83">
        <v>17825.776071139855</v>
      </c>
      <c r="J11" s="83">
        <v>27914.306306306305</v>
      </c>
      <c r="K11" s="83" t="s">
        <v>175</v>
      </c>
      <c r="L11" s="83">
        <v>21537.955953221535</v>
      </c>
      <c r="M11" s="83" t="s">
        <v>175</v>
      </c>
      <c r="N11" s="83">
        <v>24329.386800060769</v>
      </c>
      <c r="O11" s="77"/>
      <c r="P11" s="77"/>
      <c r="Q11" s="77"/>
      <c r="R11" s="77"/>
      <c r="S11" s="77"/>
    </row>
    <row r="12" spans="1:19" ht="12.75" customHeight="1">
      <c r="A12" s="75"/>
      <c r="B12" s="74" t="s">
        <v>176</v>
      </c>
      <c r="C12" s="77"/>
      <c r="D12" s="77"/>
      <c r="E12" s="83">
        <v>28637.071699039021</v>
      </c>
      <c r="F12" s="83">
        <v>36253.561636016238</v>
      </c>
      <c r="G12" s="83" t="s">
        <v>175</v>
      </c>
      <c r="H12" s="83">
        <v>16546.811029479635</v>
      </c>
      <c r="I12" s="83">
        <v>22706.817299919159</v>
      </c>
      <c r="J12" s="83">
        <v>36153.334864864861</v>
      </c>
      <c r="K12" s="83" t="s">
        <v>175</v>
      </c>
      <c r="L12" s="83">
        <v>26207.567052074137</v>
      </c>
      <c r="M12" s="83" t="s">
        <v>175</v>
      </c>
      <c r="N12" s="83">
        <v>30713.992349780638</v>
      </c>
      <c r="O12" s="77"/>
      <c r="P12" s="77"/>
      <c r="Q12" s="77"/>
      <c r="R12" s="77"/>
      <c r="S12" s="77"/>
    </row>
    <row r="13" spans="1:19" ht="21" customHeight="1">
      <c r="A13" s="75"/>
      <c r="B13" s="74" t="s">
        <v>177</v>
      </c>
      <c r="C13" s="77"/>
      <c r="D13" s="77"/>
      <c r="E13" s="83">
        <v>30160.483671674108</v>
      </c>
      <c r="F13" s="83">
        <v>32762.990248347069</v>
      </c>
      <c r="G13" s="83" t="s">
        <v>175</v>
      </c>
      <c r="H13" s="83">
        <v>24976.079319030974</v>
      </c>
      <c r="I13" s="83">
        <v>25296.052908312904</v>
      </c>
      <c r="J13" s="83">
        <v>37806.033614983375</v>
      </c>
      <c r="K13" s="83" t="s">
        <v>175</v>
      </c>
      <c r="L13" s="83">
        <v>29115.493753859129</v>
      </c>
      <c r="M13" s="83" t="s">
        <v>175</v>
      </c>
      <c r="N13" s="83">
        <v>30893.962910551334</v>
      </c>
      <c r="O13" s="77"/>
      <c r="P13" s="77"/>
      <c r="Q13" s="77"/>
      <c r="R13" s="77"/>
      <c r="S13" s="77"/>
    </row>
    <row r="14" spans="1:19">
      <c r="A14" s="75"/>
      <c r="B14" s="74" t="s">
        <v>178</v>
      </c>
      <c r="C14" s="77"/>
      <c r="D14" s="77"/>
      <c r="E14" s="83">
        <v>41226.818424189478</v>
      </c>
      <c r="F14" s="83">
        <v>40848.121570355303</v>
      </c>
      <c r="G14" s="83" t="s">
        <v>175</v>
      </c>
      <c r="H14" s="83">
        <v>27993.112327518724</v>
      </c>
      <c r="I14" s="83">
        <v>32222.599986998535</v>
      </c>
      <c r="J14" s="83">
        <v>48964.648384833607</v>
      </c>
      <c r="K14" s="83" t="s">
        <v>175</v>
      </c>
      <c r="L14" s="83">
        <v>35427.979166907731</v>
      </c>
      <c r="M14" s="83" t="s">
        <v>175</v>
      </c>
      <c r="N14" s="83">
        <v>39001.268231170972</v>
      </c>
      <c r="O14" s="77"/>
      <c r="P14" s="77"/>
      <c r="Q14" s="77"/>
      <c r="R14" s="77"/>
      <c r="S14" s="77"/>
    </row>
    <row r="15" spans="1:19" ht="21" customHeight="1">
      <c r="A15" s="29" t="s">
        <v>180</v>
      </c>
      <c r="B15" s="78"/>
      <c r="C15" s="78"/>
      <c r="D15" s="78"/>
      <c r="E15" s="82"/>
      <c r="F15" s="82"/>
      <c r="G15" s="82"/>
      <c r="H15" s="82"/>
      <c r="I15" s="82"/>
      <c r="J15" s="82"/>
      <c r="K15" s="82"/>
      <c r="L15" s="82"/>
      <c r="M15" s="82"/>
      <c r="N15" s="82"/>
      <c r="O15" s="78"/>
      <c r="P15" s="78"/>
      <c r="Q15" s="78"/>
      <c r="R15" s="74"/>
      <c r="S15" s="74"/>
    </row>
    <row r="16" spans="1:19" ht="14.25" customHeight="1">
      <c r="B16" s="79" t="s">
        <v>181</v>
      </c>
      <c r="C16" s="78"/>
      <c r="D16" s="78"/>
      <c r="E16" s="82">
        <v>8.6386216523202979</v>
      </c>
      <c r="F16" s="82">
        <v>7.7953028886315625</v>
      </c>
      <c r="G16" s="82" t="s">
        <v>175</v>
      </c>
      <c r="H16" s="82">
        <v>16.431199818784261</v>
      </c>
      <c r="I16" s="82">
        <v>10.264149500024553</v>
      </c>
      <c r="J16" s="82">
        <v>9.3364613597210404</v>
      </c>
      <c r="K16" s="82" t="s">
        <v>175</v>
      </c>
      <c r="L16" s="82">
        <v>11.689992083195055</v>
      </c>
      <c r="M16" s="82" t="s">
        <v>175</v>
      </c>
      <c r="N16" s="82">
        <v>9.0292911646187957</v>
      </c>
      <c r="O16" s="78"/>
      <c r="P16" s="78"/>
      <c r="Q16" s="78"/>
      <c r="R16" s="74"/>
      <c r="S16" s="74"/>
    </row>
    <row r="17" spans="1:19">
      <c r="A17" s="80"/>
      <c r="B17" s="79" t="s">
        <v>182</v>
      </c>
      <c r="C17" s="79"/>
      <c r="D17" s="79"/>
      <c r="E17" s="82">
        <v>101.63653674571276</v>
      </c>
      <c r="F17" s="82">
        <v>109.08052098368894</v>
      </c>
      <c r="G17" s="82" t="s">
        <v>175</v>
      </c>
      <c r="H17" s="82">
        <v>79.510624593472329</v>
      </c>
      <c r="I17" s="82">
        <v>74.562208112606328</v>
      </c>
      <c r="J17" s="82">
        <v>38.089185003134894</v>
      </c>
      <c r="K17" s="82" t="s">
        <v>175</v>
      </c>
      <c r="L17" s="82">
        <v>73.185490790483399</v>
      </c>
      <c r="M17" s="82" t="s">
        <v>175</v>
      </c>
      <c r="N17" s="82">
        <v>85.948174595992171</v>
      </c>
      <c r="O17" s="79"/>
      <c r="P17" s="79"/>
      <c r="Q17" s="79"/>
      <c r="R17" s="79"/>
      <c r="S17" s="79"/>
    </row>
    <row r="18" spans="1:19">
      <c r="A18" s="80"/>
      <c r="B18" s="79" t="s">
        <v>183</v>
      </c>
      <c r="C18" s="79"/>
      <c r="D18" s="79"/>
      <c r="E18" s="82">
        <v>19.501586545866104</v>
      </c>
      <c r="F18" s="82">
        <v>11.102513671567516</v>
      </c>
      <c r="G18" s="82" t="s">
        <v>175</v>
      </c>
      <c r="H18" s="82">
        <v>21.46337780828658</v>
      </c>
      <c r="I18" s="82">
        <v>18.344430892602109</v>
      </c>
      <c r="J18" s="82">
        <v>23.473101553007911</v>
      </c>
      <c r="K18" s="82" t="s">
        <v>175</v>
      </c>
      <c r="L18" s="82">
        <v>19.668657834685668</v>
      </c>
      <c r="M18" s="82" t="s">
        <v>175</v>
      </c>
      <c r="N18" s="82">
        <v>14.838242428098907</v>
      </c>
      <c r="O18" s="79"/>
      <c r="P18" s="79"/>
      <c r="Q18" s="79"/>
      <c r="R18" s="79"/>
      <c r="S18" s="79"/>
    </row>
    <row r="19" spans="1:19">
      <c r="A19" s="80"/>
      <c r="B19" s="79" t="s">
        <v>184</v>
      </c>
      <c r="C19" s="79"/>
      <c r="D19" s="79"/>
      <c r="E19" s="82">
        <v>16.362096949428352</v>
      </c>
      <c r="F19" s="82">
        <v>10.07686300314389</v>
      </c>
      <c r="G19" s="82" t="s">
        <v>175</v>
      </c>
      <c r="H19" s="82">
        <v>16.901049129778894</v>
      </c>
      <c r="I19" s="82">
        <v>14.722320046954263</v>
      </c>
      <c r="J19" s="82">
        <v>14.523036060957992</v>
      </c>
      <c r="K19" s="82" t="s">
        <v>175</v>
      </c>
      <c r="L19" s="82">
        <v>15.502380864341657</v>
      </c>
      <c r="M19" s="82" t="s">
        <v>175</v>
      </c>
      <c r="N19" s="82">
        <v>12.653687754403082</v>
      </c>
      <c r="O19" s="79"/>
      <c r="P19" s="79"/>
      <c r="Q19" s="79"/>
      <c r="R19" s="79"/>
      <c r="S19" s="79"/>
    </row>
    <row r="20" spans="1:19" ht="21" customHeight="1">
      <c r="A20" s="29" t="s">
        <v>185</v>
      </c>
      <c r="B20" s="78"/>
      <c r="C20" s="79"/>
      <c r="D20" s="79"/>
      <c r="E20" s="82"/>
      <c r="F20" s="82"/>
      <c r="G20" s="82"/>
      <c r="H20" s="82"/>
      <c r="I20" s="82"/>
      <c r="J20" s="82"/>
      <c r="K20" s="82"/>
      <c r="L20" s="82"/>
      <c r="M20" s="82"/>
      <c r="N20" s="82"/>
      <c r="O20" s="79"/>
      <c r="P20" s="79"/>
      <c r="Q20" s="79"/>
      <c r="R20" s="79"/>
      <c r="S20" s="79"/>
    </row>
    <row r="21" spans="1:19">
      <c r="A21" s="80"/>
      <c r="B21" s="79" t="s">
        <v>181</v>
      </c>
      <c r="C21" s="79"/>
      <c r="D21" s="79"/>
      <c r="E21" s="82">
        <v>13.396426062178708</v>
      </c>
      <c r="F21" s="82">
        <v>11.119320764235278</v>
      </c>
      <c r="G21" s="82" t="s">
        <v>175</v>
      </c>
      <c r="H21" s="82">
        <v>18.929060611916974</v>
      </c>
      <c r="I21" s="82">
        <v>18.435179849689277</v>
      </c>
      <c r="J21" s="82">
        <v>16.798499864723606</v>
      </c>
      <c r="K21" s="82" t="s">
        <v>175</v>
      </c>
      <c r="L21" s="82">
        <v>18.551735978516536</v>
      </c>
      <c r="M21" s="82" t="s">
        <v>175</v>
      </c>
      <c r="N21" s="82">
        <v>13.72631026636099</v>
      </c>
      <c r="O21" s="79"/>
      <c r="P21" s="79"/>
      <c r="Q21" s="79"/>
      <c r="R21" s="79"/>
      <c r="S21" s="79"/>
    </row>
    <row r="22" spans="1:19">
      <c r="A22" s="80"/>
      <c r="B22" s="79" t="s">
        <v>182</v>
      </c>
      <c r="C22" s="79"/>
      <c r="D22" s="79"/>
      <c r="E22" s="82">
        <v>161.31862494187587</v>
      </c>
      <c r="F22" s="82">
        <v>163.29899750187715</v>
      </c>
      <c r="G22" s="82" t="s">
        <v>175</v>
      </c>
      <c r="H22" s="82">
        <v>100.08231969487744</v>
      </c>
      <c r="I22" s="82">
        <v>181.31287494809976</v>
      </c>
      <c r="J22" s="82">
        <v>67.750198128511542</v>
      </c>
      <c r="K22" s="82" t="s">
        <v>175</v>
      </c>
      <c r="L22" s="82">
        <v>118.56701664916034</v>
      </c>
      <c r="M22" s="82" t="s">
        <v>175</v>
      </c>
      <c r="N22" s="82">
        <v>142.40695974836819</v>
      </c>
      <c r="O22" s="79"/>
      <c r="P22" s="79"/>
      <c r="Q22" s="79"/>
      <c r="R22" s="79"/>
      <c r="S22" s="79"/>
    </row>
    <row r="23" spans="1:19">
      <c r="A23" s="80"/>
      <c r="B23" s="79" t="s">
        <v>183</v>
      </c>
      <c r="C23" s="79"/>
      <c r="D23" s="79"/>
      <c r="E23" s="82">
        <v>26.285030633827667</v>
      </c>
      <c r="F23" s="82">
        <v>13.986798272189764</v>
      </c>
      <c r="G23" s="82" t="s">
        <v>175</v>
      </c>
      <c r="H23" s="82">
        <v>23.785530497093806</v>
      </c>
      <c r="I23" s="82">
        <v>25.106200800298716</v>
      </c>
      <c r="J23" s="82">
        <v>34.669914384743777</v>
      </c>
      <c r="K23" s="82" t="s">
        <v>175</v>
      </c>
      <c r="L23" s="82">
        <v>26.350429941124098</v>
      </c>
      <c r="M23" s="82" t="s">
        <v>175</v>
      </c>
      <c r="N23" s="82">
        <v>19.262600676086752</v>
      </c>
      <c r="O23" s="79"/>
      <c r="P23" s="79"/>
      <c r="Q23" s="79"/>
      <c r="R23" s="79"/>
      <c r="S23" s="79"/>
    </row>
    <row r="24" spans="1:19">
      <c r="A24" s="80"/>
      <c r="B24" s="79" t="s">
        <v>184</v>
      </c>
      <c r="C24" s="79"/>
      <c r="D24" s="79"/>
      <c r="E24" s="82">
        <v>22.602251461422576</v>
      </c>
      <c r="F24" s="82">
        <v>12.883322807318105</v>
      </c>
      <c r="G24" s="82" t="s">
        <v>175</v>
      </c>
      <c r="H24" s="82">
        <v>19.218151147638931</v>
      </c>
      <c r="I24" s="82">
        <v>22.052600660197275</v>
      </c>
      <c r="J24" s="82">
        <v>22.933909278423485</v>
      </c>
      <c r="K24" s="82" t="s">
        <v>175</v>
      </c>
      <c r="L24" s="82">
        <v>21.559114786054014</v>
      </c>
      <c r="M24" s="82" t="s">
        <v>175</v>
      </c>
      <c r="N24" s="82">
        <v>16.967500820355024</v>
      </c>
      <c r="O24" s="79"/>
      <c r="P24" s="79"/>
      <c r="Q24" s="79"/>
      <c r="R24" s="79"/>
      <c r="S24" s="79"/>
    </row>
    <row r="25" spans="1:19" ht="21" customHeight="1">
      <c r="A25" s="75" t="s">
        <v>186</v>
      </c>
      <c r="B25" s="77"/>
      <c r="C25" s="77"/>
      <c r="D25" s="77"/>
      <c r="E25" s="83"/>
      <c r="F25" s="83"/>
      <c r="G25" s="83"/>
      <c r="H25" s="83"/>
      <c r="I25" s="83"/>
      <c r="J25" s="83"/>
      <c r="K25" s="83"/>
      <c r="L25" s="84"/>
      <c r="M25" s="84"/>
      <c r="N25" s="84"/>
      <c r="O25" s="74"/>
      <c r="P25" s="74"/>
      <c r="Q25" s="74"/>
      <c r="R25" s="74"/>
      <c r="S25" s="74"/>
    </row>
    <row r="26" spans="1:19">
      <c r="A26" s="75"/>
      <c r="B26" s="77" t="s">
        <v>187</v>
      </c>
      <c r="C26" s="77"/>
      <c r="D26" s="77"/>
      <c r="E26" s="83">
        <v>48984613.210000001</v>
      </c>
      <c r="F26" s="83">
        <v>149921597.39000002</v>
      </c>
      <c r="G26" s="83" t="s">
        <v>175</v>
      </c>
      <c r="H26" s="83">
        <v>2034971.3000292301</v>
      </c>
      <c r="I26" s="83">
        <v>29695916</v>
      </c>
      <c r="J26" s="83">
        <v>14700989.289999999</v>
      </c>
      <c r="K26" s="83" t="s">
        <v>175</v>
      </c>
      <c r="L26" s="83">
        <v>58155441.899999999</v>
      </c>
      <c r="M26" s="83" t="s">
        <v>175</v>
      </c>
      <c r="N26" s="83">
        <v>303493529.09002924</v>
      </c>
      <c r="O26" s="77"/>
      <c r="P26" s="77"/>
      <c r="Q26" s="77"/>
      <c r="R26" s="77"/>
      <c r="S26" s="77"/>
    </row>
    <row r="27" spans="1:19">
      <c r="A27" s="75"/>
      <c r="B27" s="77" t="s">
        <v>188</v>
      </c>
      <c r="C27" s="77"/>
      <c r="D27" s="77"/>
      <c r="E27" s="83">
        <v>33047648.120000001</v>
      </c>
      <c r="F27" s="83">
        <v>110046252.06</v>
      </c>
      <c r="G27" s="83" t="s">
        <v>175</v>
      </c>
      <c r="H27" s="83">
        <v>1817272.7799869</v>
      </c>
      <c r="I27" s="83">
        <v>19147140</v>
      </c>
      <c r="J27" s="83">
        <v>9279513.1999999993</v>
      </c>
      <c r="K27" s="83" t="s">
        <v>175</v>
      </c>
      <c r="L27" s="83">
        <v>44247587.030000001</v>
      </c>
      <c r="M27" s="83" t="s">
        <v>175</v>
      </c>
      <c r="N27" s="83">
        <v>217585413.18998688</v>
      </c>
      <c r="O27" s="77"/>
      <c r="P27" s="77"/>
      <c r="Q27" s="77"/>
      <c r="R27" s="77"/>
      <c r="S27" s="77"/>
    </row>
    <row r="28" spans="1:19">
      <c r="A28" s="75"/>
      <c r="B28" s="77" t="s">
        <v>94</v>
      </c>
      <c r="C28" s="77"/>
      <c r="D28" s="77"/>
      <c r="E28" s="83">
        <v>12591607.33</v>
      </c>
      <c r="F28" s="83">
        <v>28031413.02</v>
      </c>
      <c r="G28" s="83" t="s">
        <v>175</v>
      </c>
      <c r="H28" s="83">
        <v>217698.52004233</v>
      </c>
      <c r="I28" s="83">
        <v>5913415</v>
      </c>
      <c r="J28" s="83">
        <v>3497785.17</v>
      </c>
      <c r="K28" s="83" t="s">
        <v>175</v>
      </c>
      <c r="L28" s="83">
        <v>9550439.8500000015</v>
      </c>
      <c r="M28" s="83" t="s">
        <v>175</v>
      </c>
      <c r="N28" s="83">
        <v>59802358.890042335</v>
      </c>
      <c r="O28" s="77"/>
      <c r="P28" s="77"/>
      <c r="Q28" s="77"/>
      <c r="R28" s="77"/>
      <c r="S28" s="77"/>
    </row>
    <row r="29" spans="1:19">
      <c r="A29" s="75"/>
      <c r="B29" s="77" t="s">
        <v>95</v>
      </c>
      <c r="C29" s="77"/>
      <c r="D29" s="77"/>
      <c r="E29" s="83">
        <v>3345357.72</v>
      </c>
      <c r="F29" s="83">
        <v>8811669.2699999996</v>
      </c>
      <c r="G29" s="83" t="s">
        <v>175</v>
      </c>
      <c r="H29" s="83">
        <v>0</v>
      </c>
      <c r="I29" s="83">
        <v>4519490</v>
      </c>
      <c r="J29" s="83">
        <v>1406473.75</v>
      </c>
      <c r="K29" s="83" t="s">
        <v>175</v>
      </c>
      <c r="L29" s="83">
        <v>3900032.15</v>
      </c>
      <c r="M29" s="83" t="s">
        <v>175</v>
      </c>
      <c r="N29" s="83">
        <v>21983022.890000001</v>
      </c>
      <c r="O29" s="77"/>
      <c r="P29" s="77"/>
      <c r="Q29" s="77"/>
      <c r="R29" s="77"/>
      <c r="S29" s="77"/>
    </row>
    <row r="30" spans="1:19">
      <c r="A30" s="75"/>
      <c r="B30" s="77" t="s">
        <v>189</v>
      </c>
      <c r="C30" s="77"/>
      <c r="D30" s="77"/>
      <c r="E30" s="83">
        <v>0.04</v>
      </c>
      <c r="F30" s="83">
        <v>3032263.040000001</v>
      </c>
      <c r="G30" s="83" t="s">
        <v>175</v>
      </c>
      <c r="H30" s="83">
        <v>0</v>
      </c>
      <c r="I30" s="83">
        <v>115871</v>
      </c>
      <c r="J30" s="83">
        <v>517217.17</v>
      </c>
      <c r="K30" s="83" t="s">
        <v>175</v>
      </c>
      <c r="L30" s="83">
        <v>457382.87</v>
      </c>
      <c r="M30" s="83" t="s">
        <v>175</v>
      </c>
      <c r="N30" s="83">
        <v>4122734.120000001</v>
      </c>
      <c r="O30" s="77"/>
      <c r="P30" s="77"/>
      <c r="Q30" s="77"/>
      <c r="R30" s="77"/>
      <c r="S30" s="77"/>
    </row>
    <row r="31" spans="1:19" ht="21" customHeight="1">
      <c r="A31" s="75" t="s">
        <v>190</v>
      </c>
      <c r="B31" s="77"/>
      <c r="C31" s="77"/>
      <c r="D31" s="77"/>
      <c r="E31" s="83"/>
      <c r="F31" s="83"/>
      <c r="G31" s="83"/>
      <c r="H31" s="83"/>
      <c r="I31" s="83"/>
      <c r="J31" s="83"/>
      <c r="K31" s="83"/>
      <c r="L31" s="83"/>
      <c r="M31" s="83"/>
      <c r="N31" s="83"/>
      <c r="O31" s="77"/>
      <c r="P31" s="77"/>
      <c r="Q31" s="77"/>
      <c r="R31" s="77"/>
      <c r="S31" s="77"/>
    </row>
    <row r="32" spans="1:19" ht="12.75" customHeight="1">
      <c r="A32" s="75"/>
      <c r="B32" s="77" t="s">
        <v>187</v>
      </c>
      <c r="C32" s="77"/>
      <c r="D32" s="77"/>
      <c r="E32" s="83">
        <v>52840350.210049994</v>
      </c>
      <c r="F32" s="83">
        <v>164815822.85999998</v>
      </c>
      <c r="G32" s="83" t="s">
        <v>175</v>
      </c>
      <c r="H32" s="83">
        <v>2250366.3000092302</v>
      </c>
      <c r="I32" s="83">
        <v>33137892</v>
      </c>
      <c r="J32" s="83">
        <v>18077865.800000001</v>
      </c>
      <c r="K32" s="83" t="s">
        <v>175</v>
      </c>
      <c r="L32" s="83">
        <v>64157897.770000003</v>
      </c>
      <c r="M32" s="83" t="s">
        <v>175</v>
      </c>
      <c r="N32" s="83">
        <v>335280194.94005919</v>
      </c>
      <c r="O32" s="77"/>
      <c r="P32" s="77"/>
      <c r="Q32" s="77"/>
      <c r="R32" s="77"/>
      <c r="S32" s="77"/>
    </row>
    <row r="33" spans="1:19">
      <c r="A33" s="75"/>
      <c r="B33" s="77" t="s">
        <v>188</v>
      </c>
      <c r="C33" s="77"/>
      <c r="D33" s="77"/>
      <c r="E33" s="83">
        <v>35971403.525749996</v>
      </c>
      <c r="F33" s="83">
        <v>121748910.23999999</v>
      </c>
      <c r="G33" s="83" t="s">
        <v>175</v>
      </c>
      <c r="H33" s="83">
        <v>2007827.0164568999</v>
      </c>
      <c r="I33" s="83">
        <v>22050485</v>
      </c>
      <c r="J33" s="83">
        <v>12393952</v>
      </c>
      <c r="K33" s="83" t="s">
        <v>175</v>
      </c>
      <c r="L33" s="83">
        <v>48805008.189999998</v>
      </c>
      <c r="M33" s="83" t="s">
        <v>175</v>
      </c>
      <c r="N33" s="83">
        <v>242977585.97220689</v>
      </c>
      <c r="O33" s="77"/>
      <c r="P33" s="77"/>
      <c r="Q33" s="77"/>
      <c r="R33" s="77"/>
      <c r="S33" s="77"/>
    </row>
    <row r="34" spans="1:19">
      <c r="A34" s="75"/>
      <c r="B34" s="77" t="s">
        <v>94</v>
      </c>
      <c r="C34" s="77"/>
      <c r="D34" s="77"/>
      <c r="E34" s="83">
        <v>13198448.581499999</v>
      </c>
      <c r="F34" s="83">
        <v>30044752.329999998</v>
      </c>
      <c r="G34" s="83" t="s">
        <v>175</v>
      </c>
      <c r="H34" s="83">
        <v>242539.28355232999</v>
      </c>
      <c r="I34" s="83">
        <v>6037848</v>
      </c>
      <c r="J34" s="83">
        <v>3658128.68</v>
      </c>
      <c r="K34" s="83" t="s">
        <v>175</v>
      </c>
      <c r="L34" s="83">
        <v>10581338.75</v>
      </c>
      <c r="M34" s="83" t="s">
        <v>175</v>
      </c>
      <c r="N34" s="83">
        <v>63763055.625052325</v>
      </c>
      <c r="O34" s="77"/>
      <c r="P34" s="77"/>
      <c r="Q34" s="77"/>
      <c r="R34" s="77"/>
      <c r="S34" s="77"/>
    </row>
    <row r="35" spans="1:19">
      <c r="A35" s="75"/>
      <c r="B35" s="77" t="s">
        <v>95</v>
      </c>
      <c r="C35" s="77"/>
      <c r="D35" s="77"/>
      <c r="E35" s="83">
        <v>3670498.0628</v>
      </c>
      <c r="F35" s="83">
        <v>9733770.6600000039</v>
      </c>
      <c r="G35" s="83" t="s">
        <v>175</v>
      </c>
      <c r="H35" s="83">
        <v>0</v>
      </c>
      <c r="I35" s="83">
        <v>4925290</v>
      </c>
      <c r="J35" s="83">
        <v>1491214.57</v>
      </c>
      <c r="K35" s="83" t="s">
        <v>175</v>
      </c>
      <c r="L35" s="83">
        <v>4274494.2300000004</v>
      </c>
      <c r="M35" s="83" t="s">
        <v>175</v>
      </c>
      <c r="N35" s="83">
        <v>24095267.522800002</v>
      </c>
      <c r="O35" s="77"/>
      <c r="P35" s="77"/>
      <c r="Q35" s="77"/>
      <c r="R35" s="77"/>
      <c r="S35" s="77"/>
    </row>
    <row r="36" spans="1:19">
      <c r="A36" s="75"/>
      <c r="B36" s="77" t="s">
        <v>189</v>
      </c>
      <c r="C36" s="77"/>
      <c r="D36" s="77"/>
      <c r="E36" s="83">
        <v>0.04</v>
      </c>
      <c r="F36" s="83">
        <v>3288389.63</v>
      </c>
      <c r="G36" s="83" t="s">
        <v>175</v>
      </c>
      <c r="H36" s="83">
        <v>0</v>
      </c>
      <c r="I36" s="83">
        <v>124269</v>
      </c>
      <c r="J36" s="83">
        <v>534570.54999999993</v>
      </c>
      <c r="K36" s="83" t="s">
        <v>175</v>
      </c>
      <c r="L36" s="83">
        <v>497056.6</v>
      </c>
      <c r="M36" s="83" t="s">
        <v>175</v>
      </c>
      <c r="N36" s="83">
        <v>4444285.8199999994</v>
      </c>
      <c r="O36" s="77"/>
      <c r="P36" s="77"/>
      <c r="Q36" s="77"/>
      <c r="R36" s="77"/>
      <c r="S36" s="77"/>
    </row>
    <row r="37" spans="1:19" ht="21" customHeight="1">
      <c r="A37" s="75" t="s">
        <v>191</v>
      </c>
      <c r="C37" s="74"/>
      <c r="D37" s="74"/>
      <c r="E37" s="84"/>
      <c r="F37" s="84"/>
      <c r="G37" s="83"/>
      <c r="H37" s="84"/>
      <c r="I37" s="84"/>
      <c r="J37" s="84"/>
      <c r="K37" s="84"/>
      <c r="L37" s="84"/>
      <c r="M37" s="84"/>
      <c r="N37" s="83"/>
      <c r="O37" s="74"/>
      <c r="P37" s="74"/>
      <c r="Q37" s="74"/>
      <c r="R37" s="74"/>
      <c r="S37" s="74"/>
    </row>
    <row r="38" spans="1:19" ht="12.75" customHeight="1">
      <c r="A38" s="75"/>
      <c r="B38" s="74" t="s">
        <v>192</v>
      </c>
      <c r="C38" s="74"/>
      <c r="D38" s="74"/>
      <c r="E38" s="85">
        <v>1729</v>
      </c>
      <c r="F38" s="85">
        <v>4247</v>
      </c>
      <c r="G38" s="83" t="s">
        <v>175</v>
      </c>
      <c r="H38" s="85">
        <v>137</v>
      </c>
      <c r="I38" s="85">
        <v>1292</v>
      </c>
      <c r="J38" s="85">
        <v>451</v>
      </c>
      <c r="K38" s="85" t="s">
        <v>175</v>
      </c>
      <c r="L38" s="85">
        <v>2301</v>
      </c>
      <c r="M38" s="85" t="s">
        <v>175</v>
      </c>
      <c r="N38" s="83">
        <v>10157</v>
      </c>
      <c r="O38" s="74"/>
      <c r="P38" s="74"/>
      <c r="Q38" s="74"/>
      <c r="R38" s="74"/>
      <c r="S38" s="74"/>
    </row>
    <row r="39" spans="1:19" ht="12.75" customHeight="1">
      <c r="B39" s="74" t="s">
        <v>193</v>
      </c>
      <c r="C39" s="79"/>
      <c r="D39" s="79"/>
      <c r="E39" s="85">
        <v>1717</v>
      </c>
      <c r="F39" s="85">
        <v>4187</v>
      </c>
      <c r="G39" s="83" t="s">
        <v>175</v>
      </c>
      <c r="H39" s="85">
        <v>136</v>
      </c>
      <c r="I39" s="85">
        <v>1237</v>
      </c>
      <c r="J39" s="85">
        <v>444</v>
      </c>
      <c r="K39" s="85" t="s">
        <v>175</v>
      </c>
      <c r="L39" s="85">
        <v>2266</v>
      </c>
      <c r="M39" s="85" t="s">
        <v>175</v>
      </c>
      <c r="N39" s="83">
        <v>9987</v>
      </c>
      <c r="O39" s="79"/>
      <c r="P39" s="79"/>
      <c r="Q39" s="79"/>
      <c r="R39" s="74"/>
      <c r="S39" s="74"/>
    </row>
    <row r="40" spans="1:19">
      <c r="B40" s="74" t="s">
        <v>194</v>
      </c>
      <c r="E40" s="85">
        <v>1192.666666666667</v>
      </c>
      <c r="F40" s="85">
        <v>3716.050009999999</v>
      </c>
      <c r="G40" s="83" t="s">
        <v>175</v>
      </c>
      <c r="H40" s="85">
        <v>80.39</v>
      </c>
      <c r="I40" s="85">
        <v>871.69666666666672</v>
      </c>
      <c r="J40" s="85">
        <v>327.83</v>
      </c>
      <c r="K40" s="85" t="s">
        <v>175</v>
      </c>
      <c r="L40" s="85">
        <v>1676.255556666667</v>
      </c>
      <c r="M40" s="85" t="s">
        <v>175</v>
      </c>
      <c r="N40" s="83">
        <v>7864.8888999999999</v>
      </c>
    </row>
    <row r="41" spans="1:19" ht="21" customHeight="1">
      <c r="A41" s="29" t="s">
        <v>195</v>
      </c>
      <c r="B41" s="74"/>
      <c r="E41" s="86"/>
      <c r="F41" s="86"/>
      <c r="G41" s="83"/>
      <c r="H41" s="86"/>
      <c r="I41" s="86"/>
      <c r="J41" s="86"/>
      <c r="K41" s="86"/>
      <c r="L41" s="86"/>
      <c r="M41" s="86"/>
      <c r="N41" s="83"/>
    </row>
    <row r="42" spans="1:19" ht="12.75" customHeight="1">
      <c r="B42" s="76" t="s">
        <v>196</v>
      </c>
      <c r="G42" s="83"/>
      <c r="N42" s="83"/>
    </row>
    <row r="43" spans="1:19">
      <c r="B43" s="74" t="s">
        <v>197</v>
      </c>
      <c r="E43" s="85">
        <v>198.75855999999965</v>
      </c>
      <c r="F43" s="85">
        <v>537.11832109900388</v>
      </c>
      <c r="G43" s="83" t="s">
        <v>175</v>
      </c>
      <c r="H43" s="85">
        <v>8.2769366509999998</v>
      </c>
      <c r="I43" s="85">
        <v>120.51656106500016</v>
      </c>
      <c r="J43" s="85">
        <v>47.555490554000009</v>
      </c>
      <c r="K43" s="85" t="s">
        <v>175</v>
      </c>
      <c r="L43" s="85">
        <v>193.84102092399939</v>
      </c>
      <c r="M43" s="85" t="s">
        <v>175</v>
      </c>
      <c r="N43" s="83">
        <v>1106.0668902930031</v>
      </c>
      <c r="O43" s="86"/>
    </row>
    <row r="44" spans="1:19">
      <c r="B44" s="74" t="s">
        <v>198</v>
      </c>
      <c r="E44" s="85">
        <v>16.893531154999991</v>
      </c>
      <c r="F44" s="85">
        <v>38.384488469999987</v>
      </c>
      <c r="G44" s="83" t="s">
        <v>175</v>
      </c>
      <c r="H44" s="85">
        <v>1.710463233</v>
      </c>
      <c r="I44" s="85">
        <v>16.59017391399999</v>
      </c>
      <c r="J44" s="85">
        <v>11.656852199999999</v>
      </c>
      <c r="K44" s="85" t="s">
        <v>175</v>
      </c>
      <c r="L44" s="85">
        <v>30.962421315000011</v>
      </c>
      <c r="M44" s="85" t="s">
        <v>175</v>
      </c>
      <c r="N44" s="83">
        <v>116.19793028699998</v>
      </c>
      <c r="O44" s="86"/>
    </row>
    <row r="45" spans="1:19">
      <c r="B45" s="74" t="s">
        <v>199</v>
      </c>
      <c r="E45" s="85">
        <v>88.044118664999857</v>
      </c>
      <c r="F45" s="85">
        <v>377.12180537300389</v>
      </c>
      <c r="G45" s="83" t="s">
        <v>175</v>
      </c>
      <c r="H45" s="85">
        <v>6.3363745079999996</v>
      </c>
      <c r="I45" s="85">
        <v>67.431909294000178</v>
      </c>
      <c r="J45" s="85">
        <v>18.915267715999999</v>
      </c>
      <c r="K45" s="85" t="s">
        <v>175</v>
      </c>
      <c r="L45" s="85">
        <v>115.2086745849994</v>
      </c>
      <c r="M45" s="85" t="s">
        <v>175</v>
      </c>
      <c r="N45" s="83">
        <v>673.05815014100335</v>
      </c>
      <c r="O45" s="86"/>
    </row>
    <row r="46" spans="1:19">
      <c r="B46" s="74" t="s">
        <v>200</v>
      </c>
      <c r="E46" s="85">
        <v>104.93764981999985</v>
      </c>
      <c r="F46" s="85">
        <v>415.5062938430039</v>
      </c>
      <c r="G46" s="83" t="s">
        <v>175</v>
      </c>
      <c r="H46" s="85">
        <v>8.0468377409999992</v>
      </c>
      <c r="I46" s="85">
        <v>84.022083208000168</v>
      </c>
      <c r="J46" s="85">
        <v>30.572119915999998</v>
      </c>
      <c r="K46" s="85" t="s">
        <v>175</v>
      </c>
      <c r="L46" s="85">
        <v>146.17109589999941</v>
      </c>
      <c r="M46" s="85" t="s">
        <v>175</v>
      </c>
      <c r="N46" s="83">
        <v>789.25608042800332</v>
      </c>
      <c r="O46" s="86"/>
    </row>
    <row r="47" spans="1:19" ht="21" customHeight="1">
      <c r="B47" s="76" t="s">
        <v>201</v>
      </c>
      <c r="E47" s="85"/>
      <c r="F47" s="85"/>
      <c r="G47" s="83"/>
      <c r="H47" s="86"/>
      <c r="I47" s="85"/>
      <c r="J47" s="85"/>
      <c r="K47" s="86"/>
      <c r="L47" s="85"/>
      <c r="M47" s="85"/>
      <c r="N47" s="83"/>
      <c r="O47" s="86"/>
    </row>
    <row r="48" spans="1:19">
      <c r="B48" s="74" t="s">
        <v>197</v>
      </c>
      <c r="E48" s="85">
        <v>128.16851241000006</v>
      </c>
      <c r="F48" s="85">
        <v>376.55177764700068</v>
      </c>
      <c r="G48" s="83" t="s">
        <v>175</v>
      </c>
      <c r="H48" s="85">
        <v>7.1847199810000015</v>
      </c>
      <c r="I48" s="85">
        <v>67.099969193999996</v>
      </c>
      <c r="J48" s="85">
        <v>26.430931546000004</v>
      </c>
      <c r="K48" s="85" t="s">
        <v>175</v>
      </c>
      <c r="L48" s="85">
        <v>122.14490345399997</v>
      </c>
      <c r="M48" s="85" t="s">
        <v>175</v>
      </c>
      <c r="N48" s="83">
        <v>727.58081423200076</v>
      </c>
      <c r="O48" s="86"/>
    </row>
    <row r="49" spans="1:15">
      <c r="B49" s="74" t="s">
        <v>198</v>
      </c>
      <c r="E49" s="85">
        <v>10.643532329999999</v>
      </c>
      <c r="F49" s="85">
        <v>25.640083919999999</v>
      </c>
      <c r="G49" s="83" t="s">
        <v>175</v>
      </c>
      <c r="H49" s="85">
        <v>1.358881373</v>
      </c>
      <c r="I49" s="85">
        <v>6.8224608999999994</v>
      </c>
      <c r="J49" s="85">
        <v>6.5534863700000017</v>
      </c>
      <c r="K49" s="85" t="s">
        <v>175</v>
      </c>
      <c r="L49" s="85">
        <v>19.111554495</v>
      </c>
      <c r="M49" s="85" t="s">
        <v>175</v>
      </c>
      <c r="N49" s="83">
        <v>70.129999387999987</v>
      </c>
      <c r="O49" s="86"/>
    </row>
    <row r="50" spans="1:15">
      <c r="B50" s="74" t="s">
        <v>199</v>
      </c>
      <c r="E50" s="85">
        <v>65.322351110000128</v>
      </c>
      <c r="F50" s="85">
        <v>299.35371330300069</v>
      </c>
      <c r="G50" s="83" t="s">
        <v>175</v>
      </c>
      <c r="H50" s="85">
        <v>5.7177618980000018</v>
      </c>
      <c r="I50" s="85">
        <v>49.270696504</v>
      </c>
      <c r="J50" s="85">
        <v>12.80649254200001</v>
      </c>
      <c r="K50" s="85" t="s">
        <v>175</v>
      </c>
      <c r="L50" s="85">
        <v>85.994801794999987</v>
      </c>
      <c r="M50" s="85" t="s">
        <v>175</v>
      </c>
      <c r="N50" s="83">
        <v>518.4658171520008</v>
      </c>
      <c r="O50" s="86"/>
    </row>
    <row r="51" spans="1:15">
      <c r="B51" s="74" t="s">
        <v>200</v>
      </c>
      <c r="E51" s="85">
        <v>75.965883440000127</v>
      </c>
      <c r="F51" s="85">
        <v>324.99379722300068</v>
      </c>
      <c r="G51" s="83" t="s">
        <v>175</v>
      </c>
      <c r="H51" s="85">
        <v>7.0766432710000018</v>
      </c>
      <c r="I51" s="85">
        <v>56.093157403999996</v>
      </c>
      <c r="J51" s="85">
        <v>19.35997891200001</v>
      </c>
      <c r="K51" s="85" t="s">
        <v>175</v>
      </c>
      <c r="L51" s="85">
        <v>105.10635628999998</v>
      </c>
      <c r="M51" s="85" t="s">
        <v>175</v>
      </c>
      <c r="N51" s="83">
        <v>588.5958165400009</v>
      </c>
      <c r="O51" s="86"/>
    </row>
    <row r="56" spans="1:15">
      <c r="A56" s="4" t="s">
        <v>36</v>
      </c>
    </row>
    <row r="57" spans="1:15">
      <c r="A57" s="4" t="s">
        <v>31</v>
      </c>
    </row>
    <row r="58" spans="1:15">
      <c r="A58" s="4" t="s">
        <v>230</v>
      </c>
    </row>
  </sheetData>
  <hyperlinks>
    <hyperlink ref="G1" location="Contenu!A1" display="retour" xr:uid="{00000000-0004-0000-1D00-000000000000}"/>
  </hyperlinks>
  <pageMargins left="0.70866141732283472" right="0.70866141732283472" top="0.74803149606299213" bottom="0.74803149606299213" header="0.31496062992125978" footer="0.31496062992125978"/>
  <pageSetup paperSize="9" scale="6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Contenu</vt:lpstr>
      <vt:lpstr>Définitions et lacunes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Méthodes et précisions</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2016-04-18T08:44:08Z</cp:lastPrinted>
  <dcterms:created xsi:type="dcterms:W3CDTF">2009-11-26T15:16:10Z</dcterms:created>
  <dcterms:modified xsi:type="dcterms:W3CDTF">2026-08-19T12:53:47Z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2026-08-19T12:19:22Z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fd26d9d4-dfac-43f9-a0f2-227e7ff71ed4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