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 tabRatio="751"/>
  </bookViews>
  <sheets>
    <sheet name="Titres" sheetId="12" r:id="rId1"/>
    <sheet name="Graph_2" sheetId="15" r:id="rId2"/>
    <sheet name="Graph_307" sheetId="17" r:id="rId3"/>
    <sheet name="Tablong_2" sheetId="16" r:id="rId4"/>
    <sheet name="Tablong_307" sheetId="9" r:id="rId5"/>
    <sheet name="Tablong_1a" sheetId="6" r:id="rId6"/>
    <sheet name="Tablong_2a" sheetId="8" r:id="rId7"/>
  </sheets>
  <definedNames>
    <definedName name="HTML_CodePage" hidden="1">1252</definedName>
    <definedName name="HTML_Control" localSheetId="1" hidden="1">{"'Tabkurz_2'!$A$2:$B$20"}</definedName>
    <definedName name="HTML_Control" localSheetId="3" hidden="1">{"'Tabkurz_2'!$A$2:$B$20"}</definedName>
    <definedName name="HTML_Control" localSheetId="6" hidden="1">{"'Tabkurz_2'!$A$2:$B$20"}</definedName>
    <definedName name="HTML_Control" localSheetId="4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4">Tablong_307!$A:$A</definedName>
    <definedName name="Tablang_307" hidden="1">{"'Tabkurz_2'!$A$2:$B$20"}</definedName>
    <definedName name="Zone_impres_MI" localSheetId="5">Tablong_1a!$B$3:$P$25</definedName>
    <definedName name="Zone_impres_MI" localSheetId="3">Tablong_2!$A$2:$F$22</definedName>
    <definedName name="Zone_impres_MI" localSheetId="6">Tablong_2a!$A$2:$R$25</definedName>
    <definedName name="Zone_impres_MI" localSheetId="4">Tablong_307!$A$1:$AX$4</definedName>
  </definedNames>
  <calcPr calcId="152511"/>
</workbook>
</file>

<file path=xl/calcChain.xml><?xml version="1.0" encoding="utf-8"?>
<calcChain xmlns="http://schemas.openxmlformats.org/spreadsheetml/2006/main">
  <c r="F56" i="16" l="1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C24" i="17"/>
  <c r="C23" i="17"/>
  <c r="C26" i="9"/>
  <c r="D26" i="9"/>
  <c r="B26" i="9"/>
  <c r="C25" i="9"/>
  <c r="C24" i="9"/>
  <c r="C23" i="9"/>
  <c r="C22" i="9"/>
  <c r="C21" i="9"/>
  <c r="C20" i="9"/>
  <c r="C19" i="9"/>
  <c r="C18" i="9"/>
  <c r="C17" i="9"/>
  <c r="C16" i="9"/>
  <c r="C14" i="9"/>
  <c r="C13" i="9"/>
  <c r="C12" i="9"/>
  <c r="C11" i="9"/>
  <c r="C10" i="9"/>
  <c r="C9" i="9"/>
  <c r="C8" i="9"/>
  <c r="H26" i="9" l="1"/>
  <c r="G13" i="9"/>
  <c r="G23" i="9"/>
  <c r="F26" i="9"/>
  <c r="G26" i="9"/>
  <c r="G25" i="9"/>
  <c r="G24" i="9"/>
  <c r="G22" i="9"/>
  <c r="G21" i="9"/>
  <c r="G20" i="9"/>
  <c r="G19" i="9"/>
  <c r="G18" i="9"/>
  <c r="G17" i="9"/>
  <c r="G16" i="9"/>
  <c r="G14" i="9"/>
  <c r="G12" i="9"/>
  <c r="G11" i="9"/>
  <c r="G10" i="9"/>
  <c r="G9" i="9"/>
  <c r="G8" i="9"/>
  <c r="C26" i="17"/>
  <c r="C25" i="17"/>
  <c r="C22" i="17"/>
  <c r="C21" i="17"/>
  <c r="C20" i="17"/>
  <c r="C19" i="17"/>
  <c r="C18" i="17"/>
  <c r="C17" i="17"/>
  <c r="C15" i="17"/>
  <c r="C13" i="17"/>
  <c r="C12" i="17"/>
  <c r="C11" i="17"/>
  <c r="C10" i="17"/>
  <c r="C9" i="17"/>
  <c r="B27" i="17"/>
  <c r="C27" i="17"/>
  <c r="K14" i="9"/>
  <c r="K16" i="9"/>
  <c r="K17" i="9"/>
  <c r="K18" i="9"/>
  <c r="K19" i="9"/>
  <c r="K20" i="9"/>
  <c r="K21" i="9"/>
  <c r="K22" i="9"/>
  <c r="K23" i="9"/>
  <c r="K24" i="9"/>
  <c r="K25" i="9"/>
  <c r="K9" i="9"/>
  <c r="K10" i="9"/>
  <c r="K11" i="9"/>
  <c r="K12" i="9"/>
  <c r="K13" i="9"/>
  <c r="K8" i="9"/>
  <c r="L26" i="9"/>
  <c r="J26" i="9"/>
  <c r="K26" i="9"/>
  <c r="O24" i="9"/>
  <c r="O8" i="9"/>
  <c r="P26" i="9"/>
  <c r="P25" i="9"/>
  <c r="P14" i="9"/>
  <c r="N25" i="9"/>
  <c r="N14" i="9"/>
  <c r="N26" i="9"/>
  <c r="O19" i="9"/>
  <c r="O18" i="9"/>
  <c r="O17" i="9"/>
  <c r="O25" i="9"/>
  <c r="O23" i="9"/>
  <c r="O22" i="9"/>
  <c r="O21" i="9"/>
  <c r="O20" i="9"/>
  <c r="O16" i="9"/>
  <c r="O13" i="9"/>
  <c r="O12" i="9"/>
  <c r="O11" i="9"/>
  <c r="O10" i="9"/>
  <c r="O9" i="9"/>
  <c r="S24" i="9"/>
  <c r="S23" i="9"/>
  <c r="S22" i="9"/>
  <c r="S21" i="9"/>
  <c r="S20" i="9"/>
  <c r="S16" i="9"/>
  <c r="S13" i="9"/>
  <c r="S12" i="9"/>
  <c r="S11" i="9"/>
  <c r="S10" i="9"/>
  <c r="S9" i="9"/>
  <c r="S8" i="9"/>
  <c r="S14" i="9"/>
  <c r="T14" i="9"/>
  <c r="R14" i="9"/>
  <c r="T25" i="9"/>
  <c r="R25" i="9"/>
  <c r="AE8" i="9"/>
  <c r="G2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W25" i="9"/>
  <c r="W26" i="9"/>
  <c r="W14" i="9"/>
  <c r="V24" i="9"/>
  <c r="V23" i="9"/>
  <c r="V22" i="9"/>
  <c r="V21" i="9"/>
  <c r="V20" i="9"/>
  <c r="V25" i="9"/>
  <c r="V16" i="9"/>
  <c r="V13" i="9"/>
  <c r="V12" i="9"/>
  <c r="V11" i="9"/>
  <c r="V10" i="9"/>
  <c r="V9" i="9"/>
  <c r="V8" i="9"/>
  <c r="V14" i="9"/>
  <c r="Z25" i="9"/>
  <c r="Z26" i="9"/>
  <c r="Z14" i="9"/>
  <c r="Y24" i="9"/>
  <c r="Y23" i="9"/>
  <c r="Y22" i="9"/>
  <c r="Y21" i="9"/>
  <c r="Y20" i="9"/>
  <c r="Y16" i="9"/>
  <c r="Y13" i="9"/>
  <c r="Y12" i="9"/>
  <c r="Y11" i="9"/>
  <c r="Y10" i="9"/>
  <c r="Y9" i="9"/>
  <c r="Y8" i="9"/>
  <c r="AC25" i="9"/>
  <c r="AC14" i="9"/>
  <c r="AB24" i="9"/>
  <c r="AB23" i="9"/>
  <c r="AB22" i="9"/>
  <c r="AB21" i="9"/>
  <c r="AB20" i="9"/>
  <c r="AB16" i="9"/>
  <c r="AB25" i="9"/>
  <c r="AB13" i="9"/>
  <c r="AB12" i="9"/>
  <c r="AB11" i="9"/>
  <c r="AB10" i="9"/>
  <c r="AB9" i="9"/>
  <c r="AB8" i="9"/>
  <c r="AF25" i="9"/>
  <c r="AF14" i="9"/>
  <c r="AF26" i="9"/>
  <c r="AI25" i="9"/>
  <c r="AI26" i="9"/>
  <c r="AI14" i="9"/>
  <c r="U25" i="9"/>
  <c r="U14" i="9"/>
  <c r="X25" i="9"/>
  <c r="X14" i="9"/>
  <c r="X26" i="9"/>
  <c r="AA25" i="9"/>
  <c r="AA26" i="9"/>
  <c r="AA14" i="9"/>
  <c r="AE13" i="9"/>
  <c r="AE12" i="9"/>
  <c r="AD14" i="9"/>
  <c r="AH16" i="9"/>
  <c r="AH20" i="9"/>
  <c r="AH21" i="9"/>
  <c r="AH22" i="9"/>
  <c r="AH23" i="9"/>
  <c r="AH24" i="9"/>
  <c r="AH8" i="9"/>
  <c r="AH9" i="9"/>
  <c r="AH10" i="9"/>
  <c r="AH11" i="9"/>
  <c r="AH12" i="9"/>
  <c r="AH13" i="9"/>
  <c r="AG25" i="9"/>
  <c r="AG26" i="9"/>
  <c r="AG14" i="9"/>
  <c r="AV24" i="9"/>
  <c r="AV23" i="9"/>
  <c r="AV22" i="9"/>
  <c r="AV21" i="9"/>
  <c r="AV20" i="9"/>
  <c r="AV16" i="9"/>
  <c r="AT24" i="9"/>
  <c r="AT23" i="9"/>
  <c r="AT22" i="9"/>
  <c r="AT21" i="9"/>
  <c r="AT20" i="9"/>
  <c r="AT16" i="9"/>
  <c r="AR24" i="9"/>
  <c r="AR23" i="9"/>
  <c r="AR22" i="9"/>
  <c r="AR21" i="9"/>
  <c r="AR20" i="9"/>
  <c r="AR16" i="9"/>
  <c r="AP24" i="9"/>
  <c r="AP23" i="9"/>
  <c r="AP22" i="9"/>
  <c r="AP21" i="9"/>
  <c r="AP20" i="9"/>
  <c r="AP16" i="9"/>
  <c r="AN24" i="9"/>
  <c r="AN23" i="9"/>
  <c r="AN22" i="9"/>
  <c r="AN21" i="9"/>
  <c r="AN20" i="9"/>
  <c r="AN16" i="9"/>
  <c r="AL24" i="9"/>
  <c r="AL23" i="9"/>
  <c r="AL22" i="9"/>
  <c r="AL21" i="9"/>
  <c r="AL20" i="9"/>
  <c r="AL16" i="9"/>
  <c r="AL25" i="9"/>
  <c r="AV13" i="9"/>
  <c r="AV12" i="9"/>
  <c r="AV11" i="9"/>
  <c r="AV10" i="9"/>
  <c r="AV9" i="9"/>
  <c r="AV8" i="9"/>
  <c r="AT13" i="9"/>
  <c r="AT12" i="9"/>
  <c r="AT11" i="9"/>
  <c r="AT10" i="9"/>
  <c r="AT9" i="9"/>
  <c r="AT8" i="9"/>
  <c r="AR13" i="9"/>
  <c r="AR12" i="9"/>
  <c r="AR11" i="9"/>
  <c r="AR10" i="9"/>
  <c r="AR9" i="9"/>
  <c r="AR8" i="9"/>
  <c r="AP13" i="9"/>
  <c r="AP12" i="9"/>
  <c r="AP11" i="9"/>
  <c r="AP10" i="9"/>
  <c r="AP9" i="9"/>
  <c r="AP8" i="9"/>
  <c r="AN13" i="9"/>
  <c r="AN12" i="9"/>
  <c r="AN11" i="9"/>
  <c r="AN10" i="9"/>
  <c r="AN9" i="9"/>
  <c r="AN8" i="9"/>
  <c r="AL13" i="9"/>
  <c r="AL12" i="9"/>
  <c r="AL11" i="9"/>
  <c r="AL10" i="9"/>
  <c r="AL9" i="9"/>
  <c r="AL8" i="9"/>
  <c r="AL14" i="9"/>
  <c r="AU25" i="9"/>
  <c r="AU14" i="9"/>
  <c r="AS25" i="9"/>
  <c r="AS26" i="9"/>
  <c r="AS14" i="9"/>
  <c r="AQ25" i="9"/>
  <c r="AQ14" i="9"/>
  <c r="AO25" i="9"/>
  <c r="AO14" i="9"/>
  <c r="AO26" i="9"/>
  <c r="AE24" i="9"/>
  <c r="AE23" i="9"/>
  <c r="AE22" i="9"/>
  <c r="AE25" i="9"/>
  <c r="AE21" i="9"/>
  <c r="AE20" i="9"/>
  <c r="AE16" i="9"/>
  <c r="AE11" i="9"/>
  <c r="AE10" i="9"/>
  <c r="AE9" i="9"/>
  <c r="AD25" i="9"/>
  <c r="AD26" i="9"/>
  <c r="AK25" i="9"/>
  <c r="AK14" i="9"/>
  <c r="Y8" i="8" a="1"/>
  <c r="V8" i="8" a="1"/>
  <c r="V22" i="8"/>
  <c r="V11" i="8"/>
  <c r="V14" i="8"/>
  <c r="S8" i="8" a="1"/>
  <c r="S15" i="8"/>
  <c r="S9" i="8"/>
  <c r="S11" i="8"/>
  <c r="S17" i="8"/>
  <c r="S22" i="8"/>
  <c r="P8" i="8" a="1"/>
  <c r="M8" i="8" a="1"/>
  <c r="M19" i="8"/>
  <c r="M10" i="8"/>
  <c r="M15" i="8"/>
  <c r="M23" i="8"/>
  <c r="J8" i="8" a="1"/>
  <c r="J20" i="8"/>
  <c r="G8" i="8" a="1"/>
  <c r="G15" i="8"/>
  <c r="G18" i="8"/>
  <c r="H8" i="6" a="1"/>
  <c r="H10" i="6"/>
  <c r="H13" i="6"/>
  <c r="H21" i="6"/>
  <c r="AM25" i="9"/>
  <c r="AM14" i="9"/>
  <c r="Z8" i="6" a="1"/>
  <c r="Z11" i="6"/>
  <c r="Z10" i="6"/>
  <c r="Z14" i="6"/>
  <c r="Z18" i="6"/>
  <c r="Z22" i="6"/>
  <c r="W8" i="6" a="1"/>
  <c r="W17" i="6"/>
  <c r="T8" i="6" a="1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Q8" i="6" a="1"/>
  <c r="Q9" i="6"/>
  <c r="Q12" i="6"/>
  <c r="N8" i="6" a="1"/>
  <c r="N14" i="6"/>
  <c r="K8" i="6" a="1"/>
  <c r="K10" i="6"/>
  <c r="K11" i="6"/>
  <c r="K9" i="6"/>
  <c r="K13" i="6"/>
  <c r="K14" i="6"/>
  <c r="K17" i="6"/>
  <c r="K21" i="6"/>
  <c r="K22" i="6"/>
  <c r="N11" i="6"/>
  <c r="Q8" i="6"/>
  <c r="Q21" i="6"/>
  <c r="Q17" i="6"/>
  <c r="Q13" i="6"/>
  <c r="Z20" i="6"/>
  <c r="Z16" i="6"/>
  <c r="Z12" i="6"/>
  <c r="Z8" i="6"/>
  <c r="H19" i="6"/>
  <c r="H15" i="6"/>
  <c r="K20" i="6"/>
  <c r="K16" i="6"/>
  <c r="K12" i="6"/>
  <c r="N17" i="6"/>
  <c r="N13" i="6"/>
  <c r="Q18" i="6"/>
  <c r="Q14" i="6"/>
  <c r="Q10" i="6"/>
  <c r="W12" i="6"/>
  <c r="Z21" i="6"/>
  <c r="Z17" i="6"/>
  <c r="Z13" i="6"/>
  <c r="Z9" i="6"/>
  <c r="J14" i="8"/>
  <c r="J10" i="8"/>
  <c r="Q23" i="6"/>
  <c r="Q19" i="6"/>
  <c r="Q15" i="6"/>
  <c r="J15" i="8"/>
  <c r="J11" i="8"/>
  <c r="Q20" i="6"/>
  <c r="Z23" i="6"/>
  <c r="Z19" i="6"/>
  <c r="Z15" i="6"/>
  <c r="K23" i="6"/>
  <c r="K19" i="6"/>
  <c r="J21" i="8"/>
  <c r="S20" i="8"/>
  <c r="S16" i="8"/>
  <c r="V13" i="8"/>
  <c r="V12" i="8"/>
  <c r="G22" i="8"/>
  <c r="G8" i="8"/>
  <c r="V15" i="8"/>
  <c r="V9" i="8"/>
  <c r="V8" i="8"/>
  <c r="G9" i="8"/>
  <c r="P20" i="8"/>
  <c r="V18" i="8"/>
  <c r="V21" i="8"/>
  <c r="G12" i="8"/>
  <c r="V20" i="8"/>
  <c r="M11" i="8"/>
  <c r="P13" i="8"/>
  <c r="S21" i="8"/>
  <c r="V19" i="8"/>
  <c r="M20" i="8"/>
  <c r="M12" i="8"/>
  <c r="M8" i="8"/>
  <c r="S12" i="8"/>
  <c r="J8" i="8"/>
  <c r="J23" i="8"/>
  <c r="M21" i="8"/>
  <c r="M17" i="8"/>
  <c r="M13" i="8"/>
  <c r="S23" i="8"/>
  <c r="S18" i="8"/>
  <c r="S13" i="8"/>
  <c r="Y18" i="8"/>
  <c r="J19" i="8"/>
  <c r="M22" i="8"/>
  <c r="M18" i="8"/>
  <c r="M14" i="8"/>
  <c r="S14" i="8"/>
  <c r="P22" i="8"/>
  <c r="P14" i="8"/>
  <c r="P23" i="8"/>
  <c r="P15" i="8"/>
  <c r="P9" i="8"/>
  <c r="Y21" i="8"/>
  <c r="P21" i="8"/>
  <c r="P12" i="8"/>
  <c r="G23" i="8"/>
  <c r="G16" i="8"/>
  <c r="G17" i="8"/>
  <c r="G14" i="8"/>
  <c r="P18" i="8"/>
  <c r="P16" i="8"/>
  <c r="G21" i="8"/>
  <c r="P8" i="8"/>
  <c r="G10" i="8"/>
  <c r="P19" i="8"/>
  <c r="W9" i="6"/>
  <c r="W14" i="6"/>
  <c r="W19" i="6"/>
  <c r="W20" i="6"/>
  <c r="W10" i="6"/>
  <c r="W15" i="6"/>
  <c r="W21" i="6"/>
  <c r="W16" i="6"/>
  <c r="Y9" i="8"/>
  <c r="Y8" i="8"/>
  <c r="Y17" i="8"/>
  <c r="Y16" i="8"/>
  <c r="Y12" i="8"/>
  <c r="Y11" i="8"/>
  <c r="Y15" i="8"/>
  <c r="Y23" i="8"/>
  <c r="Y14" i="8"/>
  <c r="N9" i="6"/>
  <c r="N22" i="6"/>
  <c r="N19" i="6"/>
  <c r="N8" i="6"/>
  <c r="N10" i="6"/>
  <c r="N15" i="6"/>
  <c r="N20" i="6"/>
  <c r="N21" i="6"/>
  <c r="W23" i="6"/>
  <c r="W13" i="6"/>
  <c r="Y20" i="8"/>
  <c r="Y13" i="8"/>
  <c r="Y19" i="8"/>
  <c r="N12" i="6"/>
  <c r="N23" i="6"/>
  <c r="W22" i="6"/>
  <c r="W11" i="6"/>
  <c r="H8" i="6"/>
  <c r="H14" i="6"/>
  <c r="H22" i="6"/>
  <c r="H11" i="6"/>
  <c r="H16" i="6"/>
  <c r="H9" i="6"/>
  <c r="H17" i="6"/>
  <c r="H23" i="6"/>
  <c r="H12" i="6"/>
  <c r="J18" i="8"/>
  <c r="J16" i="8"/>
  <c r="J17" i="8"/>
  <c r="J9" i="8"/>
  <c r="Y10" i="8"/>
  <c r="Y22" i="8"/>
  <c r="J13" i="8"/>
  <c r="J22" i="8"/>
  <c r="J12" i="8"/>
  <c r="H20" i="6"/>
  <c r="N16" i="6"/>
  <c r="N18" i="6"/>
  <c r="W18" i="6"/>
  <c r="W8" i="6"/>
  <c r="H18" i="6"/>
  <c r="P11" i="8"/>
  <c r="P10" i="8"/>
  <c r="P17" i="8"/>
  <c r="AC26" i="9"/>
  <c r="G11" i="8"/>
  <c r="G13" i="8"/>
  <c r="S19" i="8"/>
  <c r="S8" i="8"/>
  <c r="M9" i="8"/>
  <c r="M16" i="8"/>
  <c r="S10" i="8"/>
  <c r="G19" i="8"/>
  <c r="V10" i="8"/>
  <c r="V23" i="8"/>
  <c r="G20" i="8"/>
  <c r="V17" i="8"/>
  <c r="K15" i="6"/>
  <c r="Q16" i="6"/>
  <c r="Q11" i="6"/>
  <c r="V16" i="8"/>
  <c r="Q22" i="6"/>
  <c r="K8" i="6"/>
  <c r="K18" i="6"/>
  <c r="V26" i="9"/>
  <c r="AL26" i="9"/>
  <c r="O14" i="9"/>
  <c r="O26" i="9"/>
  <c r="AK26" i="9"/>
  <c r="AQ26" i="9"/>
  <c r="U26" i="9"/>
  <c r="T26" i="9"/>
  <c r="Y25" i="9"/>
  <c r="AH25" i="9"/>
  <c r="AU26" i="9"/>
  <c r="Y14" i="9"/>
  <c r="AH14" i="9"/>
  <c r="AB14" i="9"/>
  <c r="AB26" i="9"/>
  <c r="AN25" i="9"/>
  <c r="AN26" i="9"/>
  <c r="S25" i="9"/>
  <c r="S26" i="9"/>
  <c r="AM26" i="9"/>
  <c r="AN14" i="9"/>
  <c r="AE14" i="9"/>
  <c r="AE26" i="9"/>
  <c r="R26" i="9"/>
  <c r="AH26" i="9"/>
  <c r="Y26" i="9"/>
</calcChain>
</file>

<file path=xl/comments1.xml><?xml version="1.0" encoding="utf-8"?>
<comments xmlns="http://schemas.openxmlformats.org/spreadsheetml/2006/main">
  <authors>
    <author xml:space="preserve">YVF </author>
  </authors>
  <commentList>
    <comment ref="R23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comments2.xml><?xml version="1.0" encoding="utf-8"?>
<comments xmlns="http://schemas.openxmlformats.org/spreadsheetml/2006/main">
  <authors>
    <author>Froidevaux Yves</author>
  </authors>
  <commentList>
    <comment ref="U6" authorId="0" shapeId="0">
      <text>
        <r>
          <rPr>
            <b/>
            <sz val="8"/>
            <color indexed="81"/>
            <rFont val="Tahoma"/>
            <family val="2"/>
          </rPr>
          <t>Source : EITO 2004</t>
        </r>
      </text>
    </comment>
    <comment ref="X6" authorId="0" shapeId="0">
      <text>
        <r>
          <rPr>
            <b/>
            <sz val="8"/>
            <color indexed="81"/>
            <rFont val="Tahoma"/>
            <family val="2"/>
          </rPr>
          <t>Source : EITO 2003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<sst xmlns="http://schemas.openxmlformats.org/spreadsheetml/2006/main" count="381" uniqueCount="113">
  <si>
    <t>Allemagne</t>
  </si>
  <si>
    <t>Autriche</t>
  </si>
  <si>
    <t>Danemark</t>
  </si>
  <si>
    <t>Espagne</t>
  </si>
  <si>
    <t>Etats-Unis</t>
  </si>
  <si>
    <t>Finlande</t>
  </si>
  <si>
    <t>France</t>
  </si>
  <si>
    <t>Italie</t>
  </si>
  <si>
    <t>Japon</t>
  </si>
  <si>
    <t>Norvège</t>
  </si>
  <si>
    <t>Portugal</t>
  </si>
  <si>
    <t>Royaume-Uni</t>
  </si>
  <si>
    <t>Suède</t>
  </si>
  <si>
    <t>Suisse</t>
  </si>
  <si>
    <t>Dépenses mensuelles en francs</t>
  </si>
  <si>
    <t>Biens TIC</t>
  </si>
  <si>
    <t>Equipement bureautique et informatique</t>
  </si>
  <si>
    <t>Supports d'enregistrement (son, image, données)</t>
  </si>
  <si>
    <t>Achats de téléphones, fax</t>
  </si>
  <si>
    <t xml:space="preserve">Total biens TIC </t>
  </si>
  <si>
    <t>Services TIC</t>
  </si>
  <si>
    <t>Redevance pour concession radio/TV</t>
  </si>
  <si>
    <t>Abonnement à des réseaux câblés de TV</t>
  </si>
  <si>
    <t>Total services TIC</t>
  </si>
  <si>
    <t>Total dépenses TIC</t>
  </si>
  <si>
    <t>TI=technologies de l'information; TC=technologies de la communication; TIC=technologies de l'information et de la communication</t>
  </si>
  <si>
    <t>TI</t>
  </si>
  <si>
    <t>TC</t>
  </si>
  <si>
    <t>TIC</t>
  </si>
  <si>
    <t>Catégorie de dépense</t>
  </si>
  <si>
    <t>Total</t>
  </si>
  <si>
    <t>en % du PIB</t>
  </si>
  <si>
    <t>Abonnement à des chaînes de télévision privées</t>
  </si>
  <si>
    <t>Pays-Bas</t>
  </si>
  <si>
    <t>Irlande</t>
  </si>
  <si>
    <t xml:space="preserve">Notes : </t>
  </si>
  <si>
    <t>En % de l'ensemble des dépenses</t>
  </si>
  <si>
    <t xml:space="preserve">Réparation des équipements audiovisuels, informatiques et phot. </t>
  </si>
  <si>
    <t>Titres</t>
  </si>
  <si>
    <t xml:space="preserve">Set 301 : </t>
  </si>
  <si>
    <t>Ménages et population</t>
  </si>
  <si>
    <t xml:space="preserve">Dimensions : </t>
  </si>
  <si>
    <t>Comparaison internationale</t>
  </si>
  <si>
    <t>Titres des graphiques :</t>
  </si>
  <si>
    <t>Titres des tableaux longs :</t>
  </si>
  <si>
    <t>Catégorie de dépenses</t>
  </si>
  <si>
    <t>En % des dépenses</t>
  </si>
  <si>
    <t>Dépenses TIC (Technologies de l'information et de la communication)</t>
  </si>
  <si>
    <t>Indicateur 30104:</t>
  </si>
  <si>
    <t>(n) position sujette à de fortes variations.</t>
  </si>
  <si>
    <t>par année et par habitant (en euros)</t>
  </si>
  <si>
    <t>Dépenses pour les technologies de l'information et de la communication (TIC) en comparaison internationale, évolution 1999-2006</t>
  </si>
  <si>
    <t>Dépenses pour les TIC en comparaison internationale, en € par an et par habitant, évolution 1999-2006</t>
  </si>
  <si>
    <t>Dépenses de consommation mensuelles en francs</t>
  </si>
  <si>
    <t>Dépenses mensuelles totales moyennes en francs</t>
  </si>
  <si>
    <t>Computer hardware</t>
  </si>
  <si>
    <t>Computer software</t>
  </si>
  <si>
    <t>Computer services</t>
  </si>
  <si>
    <t>Communications</t>
  </si>
  <si>
    <t>OCDE Total</t>
  </si>
  <si>
    <t>Canada</t>
  </si>
  <si>
    <t>Corée</t>
  </si>
  <si>
    <t>Belgique</t>
  </si>
  <si>
    <t>Total des dépenses mensuelles</t>
  </si>
  <si>
    <t>Commentaires et définitions : voir l'indicateur sur Internet</t>
  </si>
  <si>
    <t>Dépenses pour les technologies de l'information et de la communication (TIC) en comparaison internationale, 2012</t>
  </si>
  <si>
    <t>Source: OCDE, Internet Economy Outlook 2012</t>
  </si>
  <si>
    <t>Source: Office fédéral de la statistique, Enquête sur le budget des ménages (EBM)</t>
  </si>
  <si>
    <t>estimations total annuel  en mio. de francs</t>
  </si>
  <si>
    <t>Source: EITO, European Information Technology Observatory 1999 - 2007</t>
  </si>
  <si>
    <t>Dépenses pour les technologies de l'information et de la communication en comparaison internationale, évolution 1999-2006</t>
  </si>
  <si>
    <t>En milliards de dollars, aux prix courants</t>
  </si>
  <si>
    <t>Dépenses pour les TIC en comparaison internationale, en % du PIB, évolution 1999-2006</t>
  </si>
  <si>
    <t>En % du PIB</t>
  </si>
  <si>
    <t>Source: OCDE, Internet Economy Outlook 2012 (WITSA) + propres calculs</t>
  </si>
  <si>
    <t>Répartition selon les catégories de dépenses</t>
  </si>
  <si>
    <t>1a</t>
  </si>
  <si>
    <t>2a</t>
  </si>
  <si>
    <t>En % du PIB *</t>
  </si>
  <si>
    <t>* PIB de 2011</t>
  </si>
  <si>
    <t>Dépenses pour les technologies de l'information et de la communication (TIC) en comparaison internationale, en milliards de $, 2012</t>
  </si>
  <si>
    <t>Dépenses pour les TIC en comparaison internationale,  en % du PIB, 2012</t>
  </si>
  <si>
    <t>Source: OCDE, Internet Economy Outlook 2012 (WITSA)</t>
  </si>
  <si>
    <t>(n) position sujette à de fortes variations: coefficient de variation &gt; 10% ou nombre de données insuffisantes</t>
  </si>
  <si>
    <t>© 2013 OFS-BFS-UST / WSA</t>
  </si>
  <si>
    <t>© 2007 OFS-BFS-UST / WSA</t>
  </si>
  <si>
    <t>Communi-cations</t>
  </si>
  <si>
    <t>Equipement audiovisuel (radio, TV, jeux électroniques)</t>
  </si>
  <si>
    <t>Equipement photographique et cinématographique et appareils optiques</t>
  </si>
  <si>
    <t>dimension actualisée</t>
  </si>
  <si>
    <t>( )</t>
  </si>
  <si>
    <t>Téléphonie mobile</t>
  </si>
  <si>
    <t>Connexion internet</t>
  </si>
  <si>
    <t>Offres groupées (Tél./internet/TV)</t>
  </si>
  <si>
    <t>Dont:   Téléphonie fixe</t>
  </si>
  <si>
    <t>Dont:Téléphonie fixe</t>
  </si>
  <si>
    <t>Location films, appareils</t>
  </si>
  <si>
    <t>Location de films</t>
  </si>
  <si>
    <t>Télécommunications</t>
  </si>
  <si>
    <t>Télécommunication</t>
  </si>
  <si>
    <t>© 2017 OFS-BFS-UST / WSA</t>
  </si>
  <si>
    <t>Dépenses en biens et services TIC des ménages en Suisse selon la catégorie de dépenses, évolution 1998 - 2015</t>
  </si>
  <si>
    <t>Sources: OFS/ERC 1998-2005; EBM 2006-2015</t>
  </si>
  <si>
    <t>Dépenses en biens et services TIC des ménages en Suisse selon la catégorie de dépenses, 2015</t>
  </si>
  <si>
    <t>© 2018 OFS-BFS-UST / WSA</t>
  </si>
  <si>
    <t>Source: OCDE, Digital Economy Outlook 2017</t>
  </si>
  <si>
    <t>Software</t>
  </si>
  <si>
    <t>IT equipment</t>
  </si>
  <si>
    <t>Communications equipment</t>
  </si>
  <si>
    <t>Breakdown not available</t>
  </si>
  <si>
    <t>http://www.keepeek.com/Digital-Asset-Management/oecd/science-and-technology/oecd-digital-economy-outlook-2017_9789264276284-en#page200</t>
  </si>
  <si>
    <t>Page 198</t>
  </si>
  <si>
    <t>Investissements pour les technologies de l'information et de la communication (TIC) en comparaison internationale,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</si>
</sst>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 * #,##0.00_ ;_ * \-#,##0.00_ ;_ * &quot;-&quot;??_ ;_ @_ "/>
    <numFmt numFmtId="164" formatCode="0.0000_)"/>
    <numFmt numFmtId="165" formatCode="#,##0_);\(#,##0\)"/>
    <numFmt numFmtId="166" formatCode="#,##0.0"/>
    <numFmt numFmtId="167" formatCode="0.0"/>
    <numFmt numFmtId="168" formatCode="0.0%"/>
    <numFmt numFmtId="169" formatCode="_ * #,##0.0_ ;_ * \-#,##0.0_ ;_ * &quot;-&quot;??_ ;_ @_ "/>
    <numFmt numFmtId="170" formatCode="\(0.00\);\(\-0.00\);\(0.00\);@_)"/>
    <numFmt numFmtId="171" formatCode="#\ ##0.00_);\-#\ ##0.00_);#\ ##0.00_);@"/>
    <numFmt numFmtId="172" formatCode="#\ ##0.00_)"/>
    <numFmt numFmtId="173" formatCode="\(0.00\)"/>
    <numFmt numFmtId="174" formatCode="#\ ##0,,\ &quot;mio.&quot;_)"/>
    <numFmt numFmtId="175" formatCode="_)@"/>
    <numFmt numFmtId="176" formatCode="@_)*."/>
    <numFmt numFmtId="177" formatCode="0.00;\−0.00;0.00;@"/>
    <numFmt numFmtId="178" formatCode="0.0%_)_);\−0.0%_)_);0.0%_)_);@_)_)"/>
    <numFmt numFmtId="179" formatCode="0.000%_)_);\−0.000%_)_);0.000%_)_);@_)_)"/>
    <numFmt numFmtId="180" formatCode="#\ ##0,,\ &quot;mio.&quot;_);\−#\ ##0,,\ &quot;mio.&quot;_);#\ ##0,,\ &quot;mio.&quot;_);@_)"/>
  </numFmts>
  <fonts count="2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9"/>
      <color indexed="10"/>
      <name val="Arial"/>
      <family val="2"/>
    </font>
    <font>
      <b/>
      <sz val="8"/>
      <name val="Arial Narrow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b/>
      <sz val="9"/>
      <color indexed="81"/>
      <name val="Tahoma"/>
      <family val="2"/>
    </font>
    <font>
      <sz val="8"/>
      <color rgb="FFFF0000"/>
      <name val="Arial"/>
      <family val="2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4" fillId="0" borderId="0"/>
    <xf numFmtId="164" fontId="3" fillId="0" borderId="0" applyBorder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339">
    <xf numFmtId="0" fontId="0" fillId="0" borderId="0" xfId="0"/>
    <xf numFmtId="164" fontId="6" fillId="0" borderId="0" xfId="5" applyFont="1" applyAlignment="1" applyProtection="1">
      <alignment horizontal="left"/>
    </xf>
    <xf numFmtId="0" fontId="6" fillId="0" borderId="0" xfId="0" applyFont="1"/>
    <xf numFmtId="0" fontId="6" fillId="0" borderId="0" xfId="8" applyFont="1"/>
    <xf numFmtId="0" fontId="6" fillId="0" borderId="0" xfId="0" applyFont="1" applyAlignment="1">
      <alignment horizontal="center"/>
    </xf>
    <xf numFmtId="0" fontId="9" fillId="0" borderId="0" xfId="0" applyFont="1"/>
    <xf numFmtId="164" fontId="6" fillId="0" borderId="0" xfId="5" applyFont="1" applyAlignment="1" applyProtection="1">
      <alignment horizontal="left" indent="1"/>
    </xf>
    <xf numFmtId="0" fontId="7" fillId="0" borderId="0" xfId="8" applyFont="1" applyAlignment="1">
      <alignment horizontal="center"/>
    </xf>
    <xf numFmtId="0" fontId="7" fillId="0" borderId="0" xfId="8" applyFont="1"/>
    <xf numFmtId="0" fontId="9" fillId="0" borderId="0" xfId="0" applyFont="1" applyAlignment="1"/>
    <xf numFmtId="0" fontId="6" fillId="0" borderId="0" xfId="0" applyFont="1" applyAlignment="1">
      <alignment wrapText="1"/>
    </xf>
    <xf numFmtId="164" fontId="6" fillId="0" borderId="0" xfId="5" applyFont="1" applyFill="1"/>
    <xf numFmtId="1" fontId="6" fillId="0" borderId="0" xfId="0" applyNumberFormat="1" applyFont="1" applyBorder="1" applyAlignment="1" applyProtection="1"/>
    <xf numFmtId="0" fontId="7" fillId="0" borderId="0" xfId="0" applyFont="1" applyBorder="1" applyAlignment="1" applyProtection="1">
      <alignment horizontal="left"/>
    </xf>
    <xf numFmtId="167" fontId="6" fillId="0" borderId="0" xfId="0" applyNumberFormat="1" applyFont="1" applyBorder="1" applyAlignment="1" applyProtection="1"/>
    <xf numFmtId="2" fontId="6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/>
    <xf numFmtId="0" fontId="7" fillId="0" borderId="0" xfId="0" applyFont="1" applyBorder="1" applyAlignment="1">
      <alignment horizontal="left"/>
    </xf>
    <xf numFmtId="164" fontId="6" fillId="0" borderId="0" xfId="5" applyFont="1" applyFill="1" applyBorder="1"/>
    <xf numFmtId="0" fontId="8" fillId="0" borderId="0" xfId="0" applyFont="1" applyAlignment="1"/>
    <xf numFmtId="0" fontId="9" fillId="0" borderId="0" xfId="0" applyFont="1" applyAlignment="1">
      <alignment wrapText="1"/>
    </xf>
    <xf numFmtId="0" fontId="8" fillId="0" borderId="1" xfId="0" applyFont="1" applyBorder="1" applyAlignment="1"/>
    <xf numFmtId="167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0" fontId="0" fillId="0" borderId="0" xfId="0" applyAlignment="1">
      <alignment wrapText="1"/>
    </xf>
    <xf numFmtId="0" fontId="6" fillId="0" borderId="0" xfId="0" applyFont="1" applyBorder="1"/>
    <xf numFmtId="164" fontId="6" fillId="0" borderId="0" xfId="5" applyFont="1"/>
    <xf numFmtId="1" fontId="7" fillId="0" borderId="0" xfId="5" applyNumberFormat="1" applyFont="1"/>
    <xf numFmtId="1" fontId="6" fillId="0" borderId="0" xfId="5" applyNumberFormat="1" applyFont="1"/>
    <xf numFmtId="167" fontId="6" fillId="0" borderId="0" xfId="5" applyNumberFormat="1" applyFont="1"/>
    <xf numFmtId="0" fontId="8" fillId="0" borderId="0" xfId="0" applyFont="1"/>
    <xf numFmtId="164" fontId="9" fillId="0" borderId="0" xfId="5" applyFont="1"/>
    <xf numFmtId="164" fontId="6" fillId="0" borderId="0" xfId="5" applyFont="1" applyBorder="1"/>
    <xf numFmtId="164" fontId="7" fillId="0" borderId="0" xfId="5" applyFont="1"/>
    <xf numFmtId="164" fontId="7" fillId="0" borderId="0" xfId="5" applyFont="1" applyAlignment="1">
      <alignment horizontal="center"/>
    </xf>
    <xf numFmtId="3" fontId="6" fillId="0" borderId="2" xfId="0" applyNumberFormat="1" applyFont="1" applyBorder="1"/>
    <xf numFmtId="3" fontId="6" fillId="0" borderId="0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3" fontId="6" fillId="0" borderId="0" xfId="8" applyNumberFormat="1" applyFont="1" applyBorder="1" applyAlignment="1">
      <alignment wrapText="1"/>
    </xf>
    <xf numFmtId="1" fontId="9" fillId="0" borderId="0" xfId="0" applyNumberFormat="1" applyFont="1" applyBorder="1" applyAlignment="1" applyProtection="1">
      <alignment horizontal="center"/>
    </xf>
    <xf numFmtId="0" fontId="9" fillId="0" borderId="0" xfId="8" applyFont="1"/>
    <xf numFmtId="165" fontId="9" fillId="0" borderId="0" xfId="5" applyNumberFormat="1" applyFont="1" applyProtection="1">
      <protection locked="0"/>
    </xf>
    <xf numFmtId="0" fontId="9" fillId="0" borderId="1" xfId="0" applyFont="1" applyBorder="1" applyAlignment="1"/>
    <xf numFmtId="1" fontId="9" fillId="0" borderId="1" xfId="0" applyNumberFormat="1" applyFont="1" applyBorder="1" applyAlignment="1" applyProtection="1">
      <alignment horizontal="center"/>
    </xf>
    <xf numFmtId="0" fontId="9" fillId="0" borderId="1" xfId="8" applyFont="1" applyBorder="1"/>
    <xf numFmtId="165" fontId="7" fillId="0" borderId="0" xfId="5" applyNumberFormat="1" applyFont="1" applyAlignment="1" applyProtection="1">
      <alignment horizontal="center"/>
      <protection locked="0"/>
    </xf>
    <xf numFmtId="165" fontId="7" fillId="0" borderId="0" xfId="5" applyNumberFormat="1" applyFont="1" applyAlignment="1" applyProtection="1">
      <alignment horizontal="center" vertical="top" wrapText="1"/>
      <protection locked="0"/>
    </xf>
    <xf numFmtId="0" fontId="7" fillId="0" borderId="0" xfId="8" applyFont="1" applyAlignment="1">
      <alignment horizontal="center" vertical="top" wrapText="1"/>
    </xf>
    <xf numFmtId="164" fontId="7" fillId="0" borderId="0" xfId="5" applyFont="1" applyAlignment="1">
      <alignment horizontal="center" vertical="top" wrapText="1"/>
    </xf>
    <xf numFmtId="165" fontId="9" fillId="0" borderId="0" xfId="5" applyNumberFormat="1" applyFont="1" applyBorder="1" applyProtection="1">
      <protection locked="0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4" xfId="5" applyFont="1" applyBorder="1" applyAlignment="1">
      <alignment horizontal="center"/>
    </xf>
    <xf numFmtId="164" fontId="7" fillId="0" borderId="6" xfId="5" applyFont="1" applyBorder="1" applyAlignment="1">
      <alignment horizontal="center"/>
    </xf>
    <xf numFmtId="164" fontId="7" fillId="0" borderId="5" xfId="5" applyFont="1" applyBorder="1" applyAlignment="1">
      <alignment horizontal="center"/>
    </xf>
    <xf numFmtId="164" fontId="6" fillId="0" borderId="4" xfId="5" applyFont="1" applyBorder="1"/>
    <xf numFmtId="164" fontId="6" fillId="0" borderId="5" xfId="5" applyFont="1" applyBorder="1"/>
    <xf numFmtId="164" fontId="6" fillId="0" borderId="6" xfId="5" applyFont="1" applyBorder="1"/>
    <xf numFmtId="2" fontId="6" fillId="0" borderId="2" xfId="5" applyNumberFormat="1" applyFont="1" applyBorder="1"/>
    <xf numFmtId="2" fontId="6" fillId="0" borderId="0" xfId="5" applyNumberFormat="1" applyFont="1" applyBorder="1"/>
    <xf numFmtId="2" fontId="6" fillId="0" borderId="2" xfId="0" applyNumberFormat="1" applyFont="1" applyBorder="1"/>
    <xf numFmtId="2" fontId="6" fillId="0" borderId="3" xfId="0" applyNumberFormat="1" applyFont="1" applyBorder="1"/>
    <xf numFmtId="2" fontId="6" fillId="0" borderId="7" xfId="0" applyNumberFormat="1" applyFont="1" applyBorder="1"/>
    <xf numFmtId="2" fontId="6" fillId="0" borderId="1" xfId="0" applyNumberFormat="1" applyFont="1" applyBorder="1"/>
    <xf numFmtId="2" fontId="6" fillId="0" borderId="8" xfId="0" applyNumberFormat="1" applyFont="1" applyBorder="1"/>
    <xf numFmtId="164" fontId="6" fillId="0" borderId="0" xfId="5" applyFont="1" applyFill="1" applyAlignment="1" applyProtection="1">
      <alignment horizontal="left" indent="1"/>
    </xf>
    <xf numFmtId="2" fontId="6" fillId="0" borderId="2" xfId="5" applyNumberFormat="1" applyFont="1" applyFill="1" applyBorder="1"/>
    <xf numFmtId="2" fontId="6" fillId="0" borderId="0" xfId="5" applyNumberFormat="1" applyFont="1" applyFill="1" applyBorder="1"/>
    <xf numFmtId="2" fontId="6" fillId="0" borderId="2" xfId="0" applyNumberFormat="1" applyFont="1" applyFill="1" applyBorder="1"/>
    <xf numFmtId="2" fontId="6" fillId="0" borderId="0" xfId="0" applyNumberFormat="1" applyFont="1" applyFill="1" applyBorder="1"/>
    <xf numFmtId="2" fontId="6" fillId="0" borderId="3" xfId="0" applyNumberFormat="1" applyFont="1" applyFill="1" applyBorder="1"/>
    <xf numFmtId="164" fontId="6" fillId="0" borderId="0" xfId="5" applyFont="1" applyAlignment="1">
      <alignment horizontal="right"/>
    </xf>
    <xf numFmtId="0" fontId="7" fillId="0" borderId="4" xfId="0" applyFont="1" applyBorder="1" applyAlignment="1">
      <alignment horizontal="left"/>
    </xf>
    <xf numFmtId="0" fontId="10" fillId="0" borderId="4" xfId="0" applyFont="1" applyBorder="1" applyAlignment="1" applyProtection="1"/>
    <xf numFmtId="0" fontId="10" fillId="0" borderId="4" xfId="0" applyFont="1" applyBorder="1" applyAlignment="1" applyProtection="1">
      <alignment horizontal="left"/>
    </xf>
    <xf numFmtId="2" fontId="7" fillId="0" borderId="5" xfId="0" applyNumberFormat="1" applyFont="1" applyBorder="1" applyAlignment="1" applyProtection="1">
      <alignment horizontal="right"/>
    </xf>
    <xf numFmtId="169" fontId="6" fillId="0" borderId="2" xfId="3" applyNumberFormat="1" applyFont="1" applyBorder="1"/>
    <xf numFmtId="169" fontId="6" fillId="0" borderId="2" xfId="3" applyNumberFormat="1" applyFont="1" applyBorder="1" applyAlignment="1" applyProtection="1">
      <alignment horizontal="right"/>
    </xf>
    <xf numFmtId="169" fontId="6" fillId="0" borderId="9" xfId="3" applyNumberFormat="1" applyFont="1" applyFill="1" applyBorder="1"/>
    <xf numFmtId="169" fontId="6" fillId="0" borderId="9" xfId="3" applyNumberFormat="1" applyFont="1" applyBorder="1" applyAlignment="1" applyProtection="1">
      <alignment horizontal="right"/>
    </xf>
    <xf numFmtId="2" fontId="7" fillId="0" borderId="5" xfId="0" applyNumberFormat="1" applyFont="1" applyBorder="1"/>
    <xf numFmtId="2" fontId="7" fillId="0" borderId="5" xfId="0" applyNumberFormat="1" applyFont="1" applyBorder="1" applyAlignment="1" applyProtection="1"/>
    <xf numFmtId="169" fontId="6" fillId="0" borderId="10" xfId="3" applyNumberFormat="1" applyFont="1" applyBorder="1" applyAlignment="1">
      <alignment horizontal="right"/>
    </xf>
    <xf numFmtId="169" fontId="6" fillId="0" borderId="9" xfId="3" applyNumberFormat="1" applyFont="1" applyBorder="1" applyAlignment="1">
      <alignment horizontal="right"/>
    </xf>
    <xf numFmtId="169" fontId="6" fillId="0" borderId="10" xfId="3" applyNumberFormat="1" applyFont="1" applyBorder="1" applyAlignment="1" applyProtection="1">
      <alignment horizontal="right"/>
    </xf>
    <xf numFmtId="43" fontId="6" fillId="0" borderId="3" xfId="3" applyNumberFormat="1" applyFont="1" applyBorder="1" applyAlignment="1">
      <alignment horizontal="right"/>
    </xf>
    <xf numFmtId="43" fontId="6" fillId="0" borderId="8" xfId="3" applyNumberFormat="1" applyFont="1" applyBorder="1" applyAlignment="1">
      <alignment horizontal="right"/>
    </xf>
    <xf numFmtId="169" fontId="6" fillId="0" borderId="10" xfId="3" applyNumberFormat="1" applyFont="1" applyBorder="1" applyAlignment="1" applyProtection="1"/>
    <xf numFmtId="169" fontId="7" fillId="0" borderId="9" xfId="3" applyNumberFormat="1" applyFont="1" applyBorder="1" applyAlignment="1">
      <alignment horizontal="left"/>
    </xf>
    <xf numFmtId="169" fontId="7" fillId="0" borderId="9" xfId="3" applyNumberFormat="1" applyFont="1" applyBorder="1" applyAlignment="1" applyProtection="1">
      <alignment horizontal="left"/>
    </xf>
    <xf numFmtId="170" fontId="6" fillId="0" borderId="2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3" xfId="0" applyNumberFormat="1" applyFont="1" applyFill="1" applyBorder="1" applyAlignment="1">
      <alignment horizontal="right" vertical="center"/>
    </xf>
    <xf numFmtId="171" fontId="6" fillId="0" borderId="2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/>
    </xf>
    <xf numFmtId="170" fontId="6" fillId="0" borderId="1" xfId="0" applyNumberFormat="1" applyFont="1" applyFill="1" applyBorder="1" applyAlignment="1">
      <alignment horizontal="right" vertical="center"/>
    </xf>
    <xf numFmtId="171" fontId="6" fillId="0" borderId="8" xfId="0" applyNumberFormat="1" applyFont="1" applyFill="1" applyBorder="1" applyAlignment="1">
      <alignment horizontal="right" vertical="center"/>
    </xf>
    <xf numFmtId="169" fontId="7" fillId="0" borderId="10" xfId="3" applyNumberFormat="1" applyFont="1" applyBorder="1" applyAlignment="1" applyProtection="1">
      <alignment horizontal="left"/>
    </xf>
    <xf numFmtId="169" fontId="7" fillId="0" borderId="10" xfId="3" applyNumberFormat="1" applyFont="1" applyBorder="1" applyAlignment="1">
      <alignment horizontal="left"/>
    </xf>
    <xf numFmtId="0" fontId="6" fillId="0" borderId="5" xfId="0" applyFont="1" applyBorder="1" applyAlignment="1">
      <alignment horizontal="center" vertical="top" wrapText="1"/>
    </xf>
    <xf numFmtId="164" fontId="6" fillId="0" borderId="4" xfId="5" applyFont="1" applyFill="1" applyBorder="1" applyAlignment="1">
      <alignment horizontal="center" vertical="top" wrapText="1"/>
    </xf>
    <xf numFmtId="164" fontId="7" fillId="0" borderId="4" xfId="5" applyFont="1" applyFill="1" applyBorder="1" applyAlignment="1">
      <alignment horizontal="left" vertical="center" wrapText="1"/>
    </xf>
    <xf numFmtId="43" fontId="7" fillId="0" borderId="4" xfId="3" applyFont="1" applyBorder="1" applyAlignment="1">
      <alignment horizontal="right"/>
    </xf>
    <xf numFmtId="2" fontId="7" fillId="0" borderId="4" xfId="0" applyNumberFormat="1" applyFont="1" applyBorder="1" applyAlignment="1" applyProtection="1"/>
    <xf numFmtId="164" fontId="6" fillId="0" borderId="10" xfId="5" applyFont="1" applyFill="1" applyBorder="1" applyAlignment="1">
      <alignment horizontal="center" vertical="top" wrapText="1"/>
    </xf>
    <xf numFmtId="169" fontId="7" fillId="0" borderId="3" xfId="3" applyNumberFormat="1" applyFont="1" applyBorder="1" applyAlignment="1" applyProtection="1">
      <alignment horizontal="left"/>
    </xf>
    <xf numFmtId="172" fontId="7" fillId="0" borderId="5" xfId="0" applyNumberFormat="1" applyFont="1" applyBorder="1" applyAlignment="1">
      <alignment horizontal="right" vertical="center"/>
    </xf>
    <xf numFmtId="43" fontId="7" fillId="0" borderId="6" xfId="3" applyFont="1" applyBorder="1" applyAlignment="1">
      <alignment horizontal="right"/>
    </xf>
    <xf numFmtId="0" fontId="0" fillId="0" borderId="0" xfId="0" applyAlignment="1">
      <alignment horizontal="left"/>
    </xf>
    <xf numFmtId="2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14" fillId="0" borderId="0" xfId="1" applyNumberFormat="1" applyFont="1" applyAlignment="1" applyProtection="1">
      <alignment horizontal="left"/>
    </xf>
    <xf numFmtId="0" fontId="15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7" fillId="0" borderId="0" xfId="1" applyFont="1" applyAlignment="1" applyProtection="1"/>
    <xf numFmtId="0" fontId="16" fillId="0" borderId="0" xfId="1" applyFont="1" applyAlignment="1" applyProtection="1"/>
    <xf numFmtId="169" fontId="7" fillId="0" borderId="0" xfId="3" applyNumberFormat="1" applyFont="1" applyBorder="1" applyAlignment="1" applyProtection="1">
      <alignment horizontal="left"/>
    </xf>
    <xf numFmtId="170" fontId="6" fillId="0" borderId="3" xfId="3" applyNumberFormat="1" applyFont="1" applyBorder="1" applyAlignment="1">
      <alignment horizontal="right"/>
    </xf>
    <xf numFmtId="170" fontId="6" fillId="0" borderId="8" xfId="3" applyNumberFormat="1" applyFont="1" applyBorder="1" applyAlignment="1">
      <alignment horizontal="right"/>
    </xf>
    <xf numFmtId="43" fontId="6" fillId="0" borderId="0" xfId="3" applyNumberFormat="1" applyFont="1" applyBorder="1" applyAlignment="1">
      <alignment horizontal="right"/>
    </xf>
    <xf numFmtId="43" fontId="6" fillId="0" borderId="0" xfId="3" applyNumberFormat="1" applyFont="1" applyBorder="1" applyAlignment="1" applyProtection="1"/>
    <xf numFmtId="43" fontId="7" fillId="0" borderId="0" xfId="3" applyNumberFormat="1" applyFont="1" applyBorder="1" applyAlignment="1" applyProtection="1">
      <alignment horizontal="right"/>
    </xf>
    <xf numFmtId="164" fontId="7" fillId="0" borderId="0" xfId="1" applyNumberFormat="1" applyFont="1" applyFill="1" applyAlignment="1" applyProtection="1"/>
    <xf numFmtId="171" fontId="6" fillId="0" borderId="1" xfId="0" applyNumberFormat="1" applyFont="1" applyFill="1" applyBorder="1" applyAlignment="1">
      <alignment horizontal="right" vertical="center"/>
    </xf>
    <xf numFmtId="43" fontId="7" fillId="0" borderId="9" xfId="3" applyFont="1" applyBorder="1" applyAlignment="1">
      <alignment horizontal="right"/>
    </xf>
    <xf numFmtId="43" fontId="6" fillId="0" borderId="0" xfId="0" applyNumberFormat="1" applyFont="1"/>
    <xf numFmtId="0" fontId="7" fillId="0" borderId="0" xfId="0" applyFont="1" applyBorder="1" applyAlignment="1">
      <alignment horizontal="center"/>
    </xf>
    <xf numFmtId="3" fontId="6" fillId="0" borderId="2" xfId="5" applyNumberFormat="1" applyFont="1" applyBorder="1" applyAlignment="1" applyProtection="1">
      <alignment horizontal="right" indent="1"/>
    </xf>
    <xf numFmtId="3" fontId="6" fillId="0" borderId="0" xfId="5" applyNumberFormat="1" applyFont="1" applyBorder="1" applyAlignment="1" applyProtection="1">
      <alignment horizontal="right" indent="1"/>
    </xf>
    <xf numFmtId="3" fontId="6" fillId="0" borderId="3" xfId="5" applyNumberFormat="1" applyFont="1" applyBorder="1" applyAlignment="1" applyProtection="1">
      <alignment horizontal="right" indent="1"/>
    </xf>
    <xf numFmtId="3" fontId="6" fillId="0" borderId="7" xfId="5" applyNumberFormat="1" applyFont="1" applyBorder="1" applyAlignment="1" applyProtection="1">
      <alignment horizontal="right" indent="1"/>
    </xf>
    <xf numFmtId="3" fontId="6" fillId="0" borderId="1" xfId="5" applyNumberFormat="1" applyFont="1" applyBorder="1" applyAlignment="1" applyProtection="1">
      <alignment horizontal="right" indent="1"/>
    </xf>
    <xf numFmtId="3" fontId="6" fillId="0" borderId="8" xfId="5" applyNumberFormat="1" applyFont="1" applyBorder="1" applyAlignment="1" applyProtection="1">
      <alignment horizontal="right" inden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2" fontId="6" fillId="0" borderId="11" xfId="5" applyNumberFormat="1" applyFont="1" applyBorder="1" applyAlignment="1" applyProtection="1">
      <alignment horizontal="right"/>
    </xf>
    <xf numFmtId="2" fontId="6" fillId="0" borderId="2" xfId="5" applyNumberFormat="1" applyFont="1" applyBorder="1" applyAlignment="1" applyProtection="1">
      <alignment horizontal="right"/>
    </xf>
    <xf numFmtId="2" fontId="6" fillId="0" borderId="2" xfId="5" applyNumberFormat="1" applyFont="1" applyFill="1" applyBorder="1" applyAlignment="1" applyProtection="1">
      <alignment horizontal="right"/>
    </xf>
    <xf numFmtId="2" fontId="6" fillId="0" borderId="7" xfId="5" applyNumberFormat="1" applyFont="1" applyBorder="1" applyAlignment="1" applyProtection="1">
      <alignment horizontal="right"/>
    </xf>
    <xf numFmtId="43" fontId="6" fillId="0" borderId="2" xfId="3" applyNumberFormat="1" applyFont="1" applyBorder="1" applyAlignment="1" applyProtection="1"/>
    <xf numFmtId="0" fontId="0" fillId="0" borderId="11" xfId="0" applyBorder="1"/>
    <xf numFmtId="0" fontId="7" fillId="0" borderId="2" xfId="0" applyFont="1" applyBorder="1" applyAlignment="1" applyProtection="1">
      <alignment horizontal="left"/>
    </xf>
    <xf numFmtId="172" fontId="7" fillId="0" borderId="10" xfId="0" applyNumberFormat="1" applyFont="1" applyBorder="1" applyAlignment="1">
      <alignment horizontal="right" vertical="center"/>
    </xf>
    <xf numFmtId="164" fontId="6" fillId="0" borderId="9" xfId="5" applyFont="1" applyFill="1" applyBorder="1" applyAlignment="1">
      <alignment horizontal="center" vertical="top" wrapText="1"/>
    </xf>
    <xf numFmtId="0" fontId="7" fillId="0" borderId="3" xfId="0" applyFont="1" applyBorder="1" applyAlignment="1" applyProtection="1">
      <alignment horizontal="left"/>
    </xf>
    <xf numFmtId="173" fontId="6" fillId="0" borderId="3" xfId="0" applyNumberFormat="1" applyFont="1" applyFill="1" applyBorder="1" applyAlignment="1">
      <alignment horizontal="right" vertical="center"/>
    </xf>
    <xf numFmtId="0" fontId="0" fillId="0" borderId="3" xfId="0" applyBorder="1"/>
    <xf numFmtId="173" fontId="6" fillId="0" borderId="3" xfId="3" applyNumberFormat="1" applyFont="1" applyBorder="1" applyAlignment="1">
      <alignment horizontal="right"/>
    </xf>
    <xf numFmtId="173" fontId="6" fillId="0" borderId="0" xfId="0" applyNumberFormat="1" applyFont="1" applyFill="1" applyBorder="1" applyAlignment="1">
      <alignment horizontal="right" vertical="center"/>
    </xf>
    <xf numFmtId="1" fontId="7" fillId="2" borderId="10" xfId="5" applyNumberFormat="1" applyFont="1" applyFill="1" applyBorder="1" applyAlignment="1">
      <alignment horizontal="center"/>
    </xf>
    <xf numFmtId="164" fontId="6" fillId="2" borderId="10" xfId="5" applyFont="1" applyFill="1" applyBorder="1" applyAlignment="1">
      <alignment horizontal="center" vertical="top" wrapText="1"/>
    </xf>
    <xf numFmtId="43" fontId="7" fillId="2" borderId="4" xfId="3" applyFont="1" applyFill="1" applyBorder="1" applyAlignment="1">
      <alignment horizontal="right"/>
    </xf>
    <xf numFmtId="0" fontId="7" fillId="2" borderId="0" xfId="0" applyFont="1" applyFill="1" applyBorder="1" applyAlignment="1" applyProtection="1">
      <alignment horizontal="left"/>
    </xf>
    <xf numFmtId="170" fontId="6" fillId="2" borderId="2" xfId="0" applyNumberFormat="1" applyFont="1" applyFill="1" applyBorder="1" applyAlignment="1">
      <alignment horizontal="right" vertical="center"/>
    </xf>
    <xf numFmtId="171" fontId="6" fillId="2" borderId="2" xfId="0" applyNumberFormat="1" applyFont="1" applyFill="1" applyBorder="1" applyAlignment="1">
      <alignment horizontal="right" vertical="center"/>
    </xf>
    <xf numFmtId="173" fontId="6" fillId="2" borderId="2" xfId="0" applyNumberFormat="1" applyFont="1" applyFill="1" applyBorder="1" applyAlignment="1" applyProtection="1">
      <alignment vertical="center"/>
    </xf>
    <xf numFmtId="173" fontId="0" fillId="2" borderId="2" xfId="0" applyNumberFormat="1" applyFill="1" applyBorder="1" applyAlignment="1">
      <alignment vertical="center"/>
    </xf>
    <xf numFmtId="0" fontId="0" fillId="2" borderId="0" xfId="0" applyFill="1" applyBorder="1"/>
    <xf numFmtId="43" fontId="6" fillId="2" borderId="0" xfId="3" applyNumberFormat="1" applyFont="1" applyFill="1" applyBorder="1" applyAlignment="1">
      <alignment horizontal="right"/>
    </xf>
    <xf numFmtId="173" fontId="6" fillId="2" borderId="0" xfId="3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 vertical="center"/>
    </xf>
    <xf numFmtId="170" fontId="6" fillId="0" borderId="3" xfId="0" applyNumberFormat="1" applyFont="1" applyFill="1" applyBorder="1" applyAlignment="1">
      <alignment horizontal="right" vertical="center"/>
    </xf>
    <xf numFmtId="16" fontId="0" fillId="0" borderId="0" xfId="0" applyNumberFormat="1"/>
    <xf numFmtId="173" fontId="6" fillId="0" borderId="2" xfId="0" applyNumberFormat="1" applyFont="1" applyBorder="1" applyAlignment="1" applyProtection="1">
      <alignment vertical="center"/>
    </xf>
    <xf numFmtId="43" fontId="17" fillId="0" borderId="0" xfId="3" applyFont="1" applyFill="1" applyBorder="1" applyAlignment="1">
      <alignment horizontal="right" vertical="center"/>
    </xf>
    <xf numFmtId="0" fontId="0" fillId="0" borderId="0" xfId="0" applyBorder="1"/>
    <xf numFmtId="173" fontId="6" fillId="0" borderId="0" xfId="3" applyNumberFormat="1" applyFont="1" applyBorder="1" applyAlignment="1">
      <alignment horizontal="right"/>
    </xf>
    <xf numFmtId="164" fontId="6" fillId="0" borderId="0" xfId="5" applyFont="1" applyBorder="1" applyAlignment="1" applyProtection="1">
      <alignment horizontal="left"/>
    </xf>
    <xf numFmtId="164" fontId="6" fillId="0" borderId="0" xfId="5" applyFont="1" applyBorder="1" applyAlignment="1">
      <alignment horizontal="right"/>
    </xf>
    <xf numFmtId="166" fontId="6" fillId="0" borderId="0" xfId="0" applyNumberFormat="1" applyFont="1" applyBorder="1"/>
    <xf numFmtId="166" fontId="7" fillId="0" borderId="0" xfId="0" applyNumberFormat="1" applyFont="1" applyBorder="1"/>
    <xf numFmtId="3" fontId="7" fillId="0" borderId="0" xfId="0" applyNumberFormat="1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 vertical="top" wrapText="1"/>
    </xf>
    <xf numFmtId="164" fontId="6" fillId="0" borderId="2" xfId="5" applyFont="1" applyFill="1" applyBorder="1" applyAlignment="1">
      <alignment horizontal="left" indent="1"/>
    </xf>
    <xf numFmtId="164" fontId="6" fillId="0" borderId="2" xfId="5" applyFont="1" applyBorder="1"/>
    <xf numFmtId="0" fontId="0" fillId="0" borderId="10" xfId="0" applyBorder="1"/>
    <xf numFmtId="2" fontId="6" fillId="0" borderId="0" xfId="5" applyNumberFormat="1" applyFont="1" applyBorder="1" applyAlignment="1" applyProtection="1">
      <alignment horizontal="right"/>
    </xf>
    <xf numFmtId="2" fontId="6" fillId="0" borderId="0" xfId="5" applyNumberFormat="1" applyFont="1" applyFill="1" applyBorder="1" applyAlignment="1" applyProtection="1">
      <alignment horizontal="right"/>
    </xf>
    <xf numFmtId="0" fontId="7" fillId="0" borderId="0" xfId="0" applyFont="1" applyBorder="1"/>
    <xf numFmtId="0" fontId="6" fillId="0" borderId="1" xfId="0" applyFont="1" applyBorder="1"/>
    <xf numFmtId="164" fontId="6" fillId="0" borderId="3" xfId="5" applyFont="1" applyBorder="1" applyAlignment="1" applyProtection="1">
      <alignment horizontal="left" indent="1"/>
    </xf>
    <xf numFmtId="164" fontId="6" fillId="0" borderId="3" xfId="5" applyFont="1" applyFill="1" applyBorder="1" applyAlignment="1" applyProtection="1">
      <alignment horizontal="left" indent="1"/>
    </xf>
    <xf numFmtId="164" fontId="6" fillId="0" borderId="0" xfId="5" applyFont="1" applyBorder="1" applyAlignment="1" applyProtection="1">
      <alignment horizontal="left" indent="1"/>
    </xf>
    <xf numFmtId="0" fontId="6" fillId="0" borderId="10" xfId="0" applyFont="1" applyBorder="1"/>
    <xf numFmtId="0" fontId="6" fillId="0" borderId="0" xfId="0" applyFont="1" applyBorder="1" applyAlignment="1" applyProtection="1">
      <alignment horizontal="left" indent="1"/>
    </xf>
    <xf numFmtId="0" fontId="7" fillId="0" borderId="9" xfId="0" applyFont="1" applyBorder="1" applyAlignment="1">
      <alignment horizontal="center"/>
    </xf>
    <xf numFmtId="2" fontId="6" fillId="0" borderId="1" xfId="5" applyNumberFormat="1" applyFont="1" applyBorder="1" applyAlignment="1" applyProtection="1">
      <alignment horizontal="right"/>
    </xf>
    <xf numFmtId="2" fontId="6" fillId="0" borderId="7" xfId="5" applyNumberFormat="1" applyFont="1" applyBorder="1"/>
    <xf numFmtId="2" fontId="6" fillId="0" borderId="1" xfId="5" applyNumberFormat="1" applyFont="1" applyBorder="1"/>
    <xf numFmtId="164" fontId="7" fillId="0" borderId="10" xfId="5" applyFont="1" applyBorder="1" applyAlignment="1">
      <alignment horizontal="center"/>
    </xf>
    <xf numFmtId="164" fontId="6" fillId="0" borderId="0" xfId="5" applyFont="1" applyFill="1" applyBorder="1" applyAlignment="1">
      <alignment horizontal="left" indent="1"/>
    </xf>
    <xf numFmtId="169" fontId="6" fillId="0" borderId="0" xfId="3" applyNumberFormat="1" applyFont="1" applyBorder="1"/>
    <xf numFmtId="43" fontId="6" fillId="0" borderId="0" xfId="3" applyNumberFormat="1" applyFont="1" applyBorder="1" applyAlignment="1" applyProtection="1">
      <alignment horizontal="right"/>
    </xf>
    <xf numFmtId="1" fontId="6" fillId="0" borderId="0" xfId="5" applyNumberFormat="1" applyFont="1" applyFill="1" applyBorder="1" applyAlignment="1">
      <alignment horizontal="left" indent="1"/>
    </xf>
    <xf numFmtId="169" fontId="6" fillId="0" borderId="0" xfId="3" applyNumberFormat="1" applyFont="1" applyBorder="1" applyAlignment="1" applyProtection="1">
      <alignment horizontal="right"/>
    </xf>
    <xf numFmtId="164" fontId="6" fillId="0" borderId="11" xfId="5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72" fontId="7" fillId="0" borderId="5" xfId="0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 applyProtection="1">
      <alignment vertical="center"/>
    </xf>
    <xf numFmtId="43" fontId="6" fillId="0" borderId="0" xfId="3" applyNumberFormat="1" applyFont="1" applyFill="1" applyBorder="1" applyAlignment="1">
      <alignment horizontal="right"/>
    </xf>
    <xf numFmtId="173" fontId="6" fillId="0" borderId="0" xfId="0" applyNumberFormat="1" applyFont="1" applyBorder="1" applyAlignment="1" applyProtection="1">
      <alignment vertical="center"/>
    </xf>
    <xf numFmtId="164" fontId="6" fillId="0" borderId="11" xfId="5" applyFont="1" applyFill="1" applyBorder="1" applyAlignment="1">
      <alignment horizontal="left" indent="1"/>
    </xf>
    <xf numFmtId="164" fontId="7" fillId="0" borderId="8" xfId="5" applyFont="1" applyBorder="1" applyAlignment="1" applyProtection="1">
      <alignment horizontal="left" indent="1"/>
    </xf>
    <xf numFmtId="173" fontId="0" fillId="0" borderId="2" xfId="0" applyNumberFormat="1" applyBorder="1" applyAlignment="1">
      <alignment vertical="center"/>
    </xf>
    <xf numFmtId="173" fontId="0" fillId="0" borderId="0" xfId="0" applyNumberFormat="1" applyBorder="1" applyAlignment="1">
      <alignment vertical="center"/>
    </xf>
    <xf numFmtId="1" fontId="6" fillId="0" borderId="2" xfId="5" applyNumberFormat="1" applyFont="1" applyFill="1" applyBorder="1" applyAlignment="1">
      <alignment horizontal="left" indent="1"/>
    </xf>
    <xf numFmtId="164" fontId="6" fillId="0" borderId="10" xfId="5" applyFont="1" applyFill="1" applyBorder="1" applyAlignment="1">
      <alignment horizontal="left" indent="1"/>
    </xf>
    <xf numFmtId="0" fontId="7" fillId="0" borderId="9" xfId="0" applyFont="1" applyBorder="1" applyAlignment="1" applyProtection="1">
      <alignment horizontal="left"/>
    </xf>
    <xf numFmtId="0" fontId="0" fillId="0" borderId="2" xfId="0" applyBorder="1"/>
    <xf numFmtId="1" fontId="6" fillId="0" borderId="9" xfId="5" applyNumberFormat="1" applyFont="1" applyFill="1" applyBorder="1" applyAlignment="1">
      <alignment horizontal="left" indent="1"/>
    </xf>
    <xf numFmtId="164" fontId="6" fillId="0" borderId="10" xfId="5" applyFont="1" applyBorder="1"/>
    <xf numFmtId="174" fontId="6" fillId="0" borderId="0" xfId="0" applyNumberFormat="1" applyFont="1" applyFill="1" applyBorder="1" applyAlignment="1">
      <alignment horizontal="right" vertical="center"/>
    </xf>
    <xf numFmtId="174" fontId="6" fillId="0" borderId="13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10" fillId="0" borderId="0" xfId="0" applyFont="1"/>
    <xf numFmtId="0" fontId="6" fillId="0" borderId="14" xfId="0" applyFont="1" applyBorder="1"/>
    <xf numFmtId="166" fontId="6" fillId="0" borderId="14" xfId="0" applyNumberFormat="1" applyFont="1" applyBorder="1"/>
    <xf numFmtId="0" fontId="7" fillId="0" borderId="10" xfId="0" applyFont="1" applyBorder="1" applyAlignment="1">
      <alignment vertical="center" wrapText="1"/>
    </xf>
    <xf numFmtId="166" fontId="6" fillId="0" borderId="10" xfId="0" applyNumberFormat="1" applyFont="1" applyBorder="1"/>
    <xf numFmtId="166" fontId="6" fillId="0" borderId="1" xfId="0" applyNumberFormat="1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/>
    <xf numFmtId="4" fontId="6" fillId="0" borderId="0" xfId="0" applyNumberFormat="1" applyFont="1" applyBorder="1"/>
    <xf numFmtId="4" fontId="6" fillId="0" borderId="12" xfId="0" applyNumberFormat="1" applyFont="1" applyBorder="1"/>
    <xf numFmtId="9" fontId="6" fillId="0" borderId="0" xfId="7" applyNumberFormat="1" applyFont="1" applyBorder="1"/>
    <xf numFmtId="9" fontId="6" fillId="0" borderId="12" xfId="7" applyNumberFormat="1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" fontId="6" fillId="0" borderId="2" xfId="0" applyNumberFormat="1" applyFont="1" applyBorder="1"/>
    <xf numFmtId="4" fontId="6" fillId="0" borderId="3" xfId="0" applyNumberFormat="1" applyFont="1" applyBorder="1"/>
    <xf numFmtId="4" fontId="6" fillId="0" borderId="15" xfId="0" applyNumberFormat="1" applyFont="1" applyBorder="1"/>
    <xf numFmtId="4" fontId="6" fillId="0" borderId="16" xfId="0" applyNumberFormat="1" applyFont="1" applyBorder="1"/>
    <xf numFmtId="175" fontId="19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left" vertical="center"/>
    </xf>
    <xf numFmtId="177" fontId="19" fillId="0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>
      <alignment horizontal="center" vertical="center"/>
    </xf>
    <xf numFmtId="178" fontId="19" fillId="0" borderId="0" xfId="0" applyNumberFormat="1" applyFont="1" applyFill="1" applyBorder="1" applyAlignment="1">
      <alignment horizontal="right" vertical="center" shrinkToFit="1"/>
    </xf>
    <xf numFmtId="179" fontId="19" fillId="0" borderId="0" xfId="0" applyNumberFormat="1" applyFont="1" applyFill="1" applyBorder="1" applyAlignment="1">
      <alignment horizontal="right" vertical="center" shrinkToFit="1"/>
    </xf>
    <xf numFmtId="180" fontId="19" fillId="0" borderId="0" xfId="0" applyNumberFormat="1" applyFont="1" applyFill="1" applyBorder="1" applyAlignment="1">
      <alignment horizontal="right" vertical="center" shrinkToFit="1"/>
    </xf>
    <xf numFmtId="164" fontId="7" fillId="0" borderId="12" xfId="5" applyFont="1" applyFill="1" applyBorder="1"/>
    <xf numFmtId="177" fontId="19" fillId="0" borderId="2" xfId="0" applyNumberFormat="1" applyFont="1" applyFill="1" applyBorder="1" applyAlignment="1">
      <alignment horizontal="right" vertical="center"/>
    </xf>
    <xf numFmtId="0" fontId="20" fillId="0" borderId="0" xfId="0" applyFont="1" applyBorder="1" applyAlignment="1" applyProtection="1">
      <alignment horizontal="left" indent="1"/>
    </xf>
    <xf numFmtId="171" fontId="20" fillId="0" borderId="2" xfId="0" applyNumberFormat="1" applyFont="1" applyFill="1" applyBorder="1" applyAlignment="1">
      <alignment horizontal="right" vertical="center"/>
    </xf>
    <xf numFmtId="174" fontId="20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/>
    <xf numFmtId="0" fontId="6" fillId="0" borderId="0" xfId="0" applyFont="1" applyFill="1"/>
    <xf numFmtId="2" fontId="6" fillId="0" borderId="0" xfId="0" applyNumberFormat="1" applyFont="1" applyFill="1"/>
    <xf numFmtId="0" fontId="20" fillId="0" borderId="0" xfId="0" applyFont="1" applyBorder="1" applyAlignment="1" applyProtection="1">
      <alignment horizontal="left" indent="3"/>
    </xf>
    <xf numFmtId="0" fontId="20" fillId="0" borderId="0" xfId="0" applyFont="1" applyBorder="1" applyAlignment="1" applyProtection="1">
      <alignment horizontal="left"/>
    </xf>
    <xf numFmtId="0" fontId="6" fillId="0" borderId="8" xfId="0" applyFont="1" applyBorder="1" applyAlignment="1" applyProtection="1">
      <alignment horizontal="left" indent="1"/>
    </xf>
    <xf numFmtId="171" fontId="20" fillId="0" borderId="0" xfId="0" applyNumberFormat="1" applyFont="1" applyFill="1" applyBorder="1" applyAlignment="1">
      <alignment horizontal="right" vertical="center"/>
    </xf>
    <xf numFmtId="174" fontId="10" fillId="0" borderId="6" xfId="0" applyNumberFormat="1" applyFont="1" applyFill="1" applyBorder="1" applyAlignment="1">
      <alignment horizontal="right" vertical="center"/>
    </xf>
    <xf numFmtId="174" fontId="10" fillId="0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 applyProtection="1">
      <alignment vertical="center"/>
    </xf>
    <xf numFmtId="2" fontId="10" fillId="0" borderId="5" xfId="3" applyNumberFormat="1" applyFont="1" applyBorder="1" applyAlignment="1" applyProtection="1">
      <alignment vertical="center"/>
    </xf>
    <xf numFmtId="2" fontId="10" fillId="0" borderId="4" xfId="3" applyNumberFormat="1" applyFont="1" applyBorder="1" applyAlignment="1" applyProtection="1">
      <alignment vertical="center"/>
    </xf>
    <xf numFmtId="43" fontId="10" fillId="0" borderId="5" xfId="3" applyNumberFormat="1" applyFont="1" applyBorder="1" applyAlignment="1" applyProtection="1">
      <alignment vertical="center"/>
    </xf>
    <xf numFmtId="43" fontId="10" fillId="0" borderId="4" xfId="3" applyNumberFormat="1" applyFont="1" applyBorder="1" applyAlignment="1" applyProtection="1">
      <alignment vertical="center"/>
    </xf>
    <xf numFmtId="43" fontId="10" fillId="2" borderId="4" xfId="3" applyNumberFormat="1" applyFont="1" applyFill="1" applyBorder="1" applyAlignment="1" applyProtection="1">
      <alignment vertical="center"/>
    </xf>
    <xf numFmtId="43" fontId="10" fillId="0" borderId="6" xfId="3" applyNumberFormat="1" applyFont="1" applyBorder="1" applyAlignment="1" applyProtection="1">
      <alignment vertical="center"/>
    </xf>
    <xf numFmtId="43" fontId="10" fillId="0" borderId="0" xfId="3" applyNumberFormat="1" applyFont="1" applyBorder="1" applyAlignment="1" applyProtection="1">
      <alignment vertical="center"/>
    </xf>
    <xf numFmtId="43" fontId="10" fillId="0" borderId="3" xfId="3" applyNumberFormat="1" applyFont="1" applyBorder="1" applyAlignment="1" applyProtection="1">
      <alignment vertical="center"/>
    </xf>
    <xf numFmtId="43" fontId="10" fillId="0" borderId="7" xfId="3" applyNumberFormat="1" applyFont="1" applyBorder="1" applyAlignment="1" applyProtection="1">
      <alignment vertical="center"/>
    </xf>
    <xf numFmtId="43" fontId="10" fillId="0" borderId="8" xfId="3" applyNumberFormat="1" applyFont="1" applyBorder="1" applyAlignment="1" applyProtection="1">
      <alignment vertical="center"/>
    </xf>
    <xf numFmtId="0" fontId="10" fillId="0" borderId="0" xfId="8" applyFont="1" applyAlignment="1">
      <alignment vertical="center"/>
    </xf>
    <xf numFmtId="164" fontId="10" fillId="0" borderId="0" xfId="5" applyFont="1" applyAlignment="1">
      <alignment vertical="center"/>
    </xf>
    <xf numFmtId="164" fontId="7" fillId="0" borderId="4" xfId="5" applyFont="1" applyFill="1" applyBorder="1" applyAlignment="1"/>
    <xf numFmtId="164" fontId="7" fillId="0" borderId="0" xfId="5" applyFont="1" applyAlignment="1"/>
    <xf numFmtId="173" fontId="6" fillId="0" borderId="2" xfId="0" applyNumberFormat="1" applyFont="1" applyBorder="1" applyAlignment="1" applyProtection="1">
      <alignment horizontal="right" vertical="center"/>
    </xf>
    <xf numFmtId="43" fontId="6" fillId="0" borderId="2" xfId="3" applyNumberFormat="1" applyFont="1" applyFill="1" applyBorder="1" applyAlignment="1" applyProtection="1"/>
    <xf numFmtId="174" fontId="7" fillId="0" borderId="16" xfId="0" applyNumberFormat="1" applyFont="1" applyFill="1" applyBorder="1" applyAlignment="1">
      <alignment horizontal="right"/>
    </xf>
    <xf numFmtId="43" fontId="7" fillId="0" borderId="15" xfId="3" applyNumberFormat="1" applyFont="1" applyBorder="1" applyAlignment="1" applyProtection="1">
      <alignment horizontal="right"/>
    </xf>
    <xf numFmtId="43" fontId="7" fillId="0" borderId="12" xfId="3" applyNumberFormat="1" applyFont="1" applyBorder="1" applyAlignment="1" applyProtection="1">
      <alignment horizontal="right"/>
    </xf>
    <xf numFmtId="43" fontId="7" fillId="2" borderId="12" xfId="3" applyNumberFormat="1" applyFont="1" applyFill="1" applyBorder="1" applyAlignment="1" applyProtection="1">
      <alignment horizontal="right"/>
    </xf>
    <xf numFmtId="174" fontId="7" fillId="0" borderId="12" xfId="0" applyNumberFormat="1" applyFont="1" applyFill="1" applyBorder="1" applyAlignment="1">
      <alignment horizontal="right"/>
    </xf>
    <xf numFmtId="43" fontId="7" fillId="0" borderId="16" xfId="3" applyNumberFormat="1" applyFont="1" applyBorder="1" applyAlignment="1" applyProtection="1">
      <alignment horizontal="right"/>
    </xf>
    <xf numFmtId="168" fontId="6" fillId="0" borderId="0" xfId="7" applyNumberFormat="1" applyFont="1"/>
    <xf numFmtId="10" fontId="6" fillId="0" borderId="0" xfId="7" applyNumberFormat="1" applyFont="1"/>
    <xf numFmtId="0" fontId="15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0" fillId="0" borderId="0" xfId="0" applyFill="1"/>
    <xf numFmtId="43" fontId="6" fillId="0" borderId="0" xfId="3" applyFont="1" applyBorder="1"/>
    <xf numFmtId="0" fontId="7" fillId="0" borderId="9" xfId="0" applyFont="1" applyBorder="1" applyAlignment="1" applyProtection="1">
      <alignment horizontal="left" indent="1"/>
    </xf>
    <xf numFmtId="0" fontId="7" fillId="0" borderId="9" xfId="0" applyFont="1" applyBorder="1" applyAlignment="1">
      <alignment horizontal="left" indent="1"/>
    </xf>
    <xf numFmtId="43" fontId="6" fillId="0" borderId="14" xfId="3" applyFont="1" applyBorder="1"/>
    <xf numFmtId="43" fontId="7" fillId="0" borderId="17" xfId="3" applyNumberFormat="1" applyFont="1" applyBorder="1" applyAlignment="1" applyProtection="1">
      <alignment horizontal="right"/>
    </xf>
    <xf numFmtId="171" fontId="6" fillId="0" borderId="5" xfId="0" applyNumberFormat="1" applyFont="1" applyFill="1" applyBorder="1" applyAlignment="1">
      <alignment horizontal="right" vertical="center"/>
    </xf>
    <xf numFmtId="43" fontId="6" fillId="0" borderId="4" xfId="3" applyFont="1" applyBorder="1"/>
    <xf numFmtId="0" fontId="7" fillId="3" borderId="0" xfId="0" applyFont="1" applyFill="1"/>
    <xf numFmtId="43" fontId="7" fillId="0" borderId="4" xfId="3" applyFont="1" applyBorder="1"/>
    <xf numFmtId="0" fontId="23" fillId="0" borderId="18" xfId="0" applyFont="1" applyBorder="1" applyAlignment="1">
      <alignment horizontal="centerContinuous" vertical="center" wrapText="1"/>
    </xf>
    <xf numFmtId="0" fontId="23" fillId="0" borderId="19" xfId="0" applyFont="1" applyBorder="1" applyAlignment="1">
      <alignment horizontal="centerContinuous" vertical="center" wrapText="1"/>
    </xf>
    <xf numFmtId="0" fontId="7" fillId="3" borderId="0" xfId="0" applyFont="1" applyFill="1" applyAlignment="1">
      <alignment horizontal="right"/>
    </xf>
    <xf numFmtId="0" fontId="2" fillId="0" borderId="0" xfId="1" applyAlignment="1" applyProtection="1"/>
    <xf numFmtId="0" fontId="7" fillId="0" borderId="10" xfId="8" applyFont="1" applyBorder="1" applyAlignment="1">
      <alignment horizontal="center"/>
    </xf>
    <xf numFmtId="0" fontId="7" fillId="0" borderId="0" xfId="8" applyFont="1" applyBorder="1" applyAlignment="1">
      <alignment horizontal="center"/>
    </xf>
    <xf numFmtId="0" fontId="7" fillId="0" borderId="4" xfId="8" applyFont="1" applyBorder="1" applyAlignment="1">
      <alignment horizontal="center"/>
    </xf>
    <xf numFmtId="1" fontId="7" fillId="0" borderId="5" xfId="5" applyNumberFormat="1" applyFont="1" applyBorder="1" applyAlignment="1">
      <alignment horizontal="center" vertical="center"/>
    </xf>
    <xf numFmtId="1" fontId="7" fillId="0" borderId="4" xfId="5" applyNumberFormat="1" applyFont="1" applyBorder="1" applyAlignment="1">
      <alignment horizontal="center" vertical="center"/>
    </xf>
    <xf numFmtId="0" fontId="7" fillId="0" borderId="5" xfId="8" applyFont="1" applyBorder="1" applyAlignment="1">
      <alignment horizontal="center"/>
    </xf>
    <xf numFmtId="0" fontId="7" fillId="0" borderId="6" xfId="8" applyFont="1" applyBorder="1" applyAlignment="1">
      <alignment horizontal="center"/>
    </xf>
    <xf numFmtId="0" fontId="7" fillId="0" borderId="2" xfId="8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1" applyNumberFormat="1" applyAlignment="1" applyProtection="1"/>
    <xf numFmtId="0" fontId="0" fillId="0" borderId="0" xfId="0" applyAlignment="1"/>
    <xf numFmtId="173" fontId="6" fillId="0" borderId="2" xfId="0" applyNumberFormat="1" applyFont="1" applyBorder="1" applyAlignment="1" applyProtection="1">
      <alignment vertical="center"/>
    </xf>
    <xf numFmtId="173" fontId="0" fillId="0" borderId="2" xfId="0" applyNumberFormat="1" applyBorder="1" applyAlignment="1">
      <alignment vertical="center"/>
    </xf>
    <xf numFmtId="173" fontId="6" fillId="0" borderId="3" xfId="0" applyNumberFormat="1" applyFont="1" applyBorder="1" applyAlignment="1" applyProtection="1">
      <alignment vertical="center"/>
    </xf>
    <xf numFmtId="173" fontId="6" fillId="0" borderId="8" xfId="0" applyNumberFormat="1" applyFont="1" applyBorder="1" applyAlignment="1" applyProtection="1">
      <alignment vertical="center"/>
    </xf>
    <xf numFmtId="1" fontId="7" fillId="0" borderId="5" xfId="5" applyNumberFormat="1" applyFont="1" applyBorder="1" applyAlignment="1">
      <alignment horizontal="center"/>
    </xf>
    <xf numFmtId="1" fontId="7" fillId="0" borderId="4" xfId="5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" fontId="7" fillId="0" borderId="11" xfId="0" applyNumberFormat="1" applyFont="1" applyBorder="1" applyAlignment="1" applyProtection="1">
      <alignment horizontal="center"/>
    </xf>
    <xf numFmtId="0" fontId="5" fillId="0" borderId="10" xfId="0" applyFont="1" applyBorder="1" applyAlignment="1">
      <alignment horizontal="center"/>
    </xf>
    <xf numFmtId="1" fontId="7" fillId="0" borderId="11" xfId="5" applyNumberFormat="1" applyFont="1" applyBorder="1" applyAlignment="1">
      <alignment horizontal="center"/>
    </xf>
    <xf numFmtId="1" fontId="7" fillId="0" borderId="10" xfId="5" applyNumberFormat="1" applyFont="1" applyBorder="1" applyAlignment="1">
      <alignment horizontal="center"/>
    </xf>
    <xf numFmtId="1" fontId="7" fillId="0" borderId="9" xfId="5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5" applyNumberFormat="1" applyFont="1" applyBorder="1" applyAlignment="1">
      <alignment horizontal="center"/>
    </xf>
    <xf numFmtId="0" fontId="7" fillId="0" borderId="4" xfId="5" applyNumberFormat="1" applyFont="1" applyBorder="1" applyAlignment="1">
      <alignment horizontal="center"/>
    </xf>
    <xf numFmtId="0" fontId="7" fillId="0" borderId="6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9">
    <cellStyle name="Lien hypertexte" xfId="1" builtinId="8"/>
    <cellStyle name="Lien hypertexte 2" xfId="2"/>
    <cellStyle name="Milliers" xfId="3" builtinId="3"/>
    <cellStyle name="Normal" xfId="0" builtinId="0"/>
    <cellStyle name="Normal 2" xfId="4"/>
    <cellStyle name="Normal_Graphiques" xfId="5"/>
    <cellStyle name="Percent 2" xfId="6"/>
    <cellStyle name="Pourcentage" xfId="7" builtinId="5"/>
    <cellStyle name="Standard_41 Grundkompetenzen" xfId="8"/>
  </cellStyles>
  <dxfs count="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93285304357532"/>
          <c:y val="3.542673107890499E-2"/>
          <c:w val="0.83395468570543907"/>
          <c:h val="0.8838916149974005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Graph_2!$C$6</c:f>
              <c:strCache>
                <c:ptCount val="1"/>
                <c:pt idx="0">
                  <c:v>Computer hardware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Irlande</c:v>
                </c:pt>
                <c:pt idx="1">
                  <c:v>Portugal</c:v>
                </c:pt>
                <c:pt idx="2">
                  <c:v>Danemark</c:v>
                </c:pt>
                <c:pt idx="3">
                  <c:v>Norvège</c:v>
                </c:pt>
                <c:pt idx="4">
                  <c:v>Finlande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Suisse</c:v>
                </c:pt>
                <c:pt idx="9">
                  <c:v>Pays-Bas</c:v>
                </c:pt>
                <c:pt idx="10">
                  <c:v>Espagne</c:v>
                </c:pt>
                <c:pt idx="11">
                  <c:v>Corée</c:v>
                </c:pt>
                <c:pt idx="12">
                  <c:v>Canada</c:v>
                </c:pt>
                <c:pt idx="13">
                  <c:v>Italie</c:v>
                </c:pt>
                <c:pt idx="14">
                  <c:v>France</c:v>
                </c:pt>
                <c:pt idx="15">
                  <c:v>Royaume-Uni</c:v>
                </c:pt>
                <c:pt idx="16">
                  <c:v>Allemagne</c:v>
                </c:pt>
              </c:strCache>
            </c:strRef>
          </c:cat>
          <c:val>
            <c:numRef>
              <c:f>Graph_2!$C$7:$C$23</c:f>
              <c:numCache>
                <c:formatCode>#,##0.0</c:formatCode>
                <c:ptCount val="17"/>
                <c:pt idx="0">
                  <c:v>2.3058445870000002</c:v>
                </c:pt>
                <c:pt idx="1">
                  <c:v>1.919205343</c:v>
                </c:pt>
                <c:pt idx="2">
                  <c:v>3.499461921</c:v>
                </c:pt>
                <c:pt idx="3">
                  <c:v>3.154199169</c:v>
                </c:pt>
                <c:pt idx="4">
                  <c:v>2.1787245039999998</c:v>
                </c:pt>
                <c:pt idx="5">
                  <c:v>3.4067695379999998</c:v>
                </c:pt>
                <c:pt idx="6">
                  <c:v>4.4054894170000001</c:v>
                </c:pt>
                <c:pt idx="7">
                  <c:v>5.4113035460000001</c:v>
                </c:pt>
                <c:pt idx="8">
                  <c:v>7.0200302880000001</c:v>
                </c:pt>
                <c:pt idx="9">
                  <c:v>8.1888381829999997</c:v>
                </c:pt>
                <c:pt idx="10">
                  <c:v>13.600022376</c:v>
                </c:pt>
                <c:pt idx="11">
                  <c:v>9.3691008239999984</c:v>
                </c:pt>
                <c:pt idx="12">
                  <c:v>13.923930517000001</c:v>
                </c:pt>
                <c:pt idx="13">
                  <c:v>17.593735649999999</c:v>
                </c:pt>
                <c:pt idx="14">
                  <c:v>26.207904087999999</c:v>
                </c:pt>
                <c:pt idx="15">
                  <c:v>34.123142129999998</c:v>
                </c:pt>
                <c:pt idx="16">
                  <c:v>36.354311070000001</c:v>
                </c:pt>
              </c:numCache>
            </c:numRef>
          </c:val>
        </c:ser>
        <c:ser>
          <c:idx val="1"/>
          <c:order val="1"/>
          <c:tx>
            <c:strRef>
              <c:f>Graph_2!$D$6</c:f>
              <c:strCache>
                <c:ptCount val="1"/>
                <c:pt idx="0">
                  <c:v>Computer software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Irlande</c:v>
                </c:pt>
                <c:pt idx="1">
                  <c:v>Portugal</c:v>
                </c:pt>
                <c:pt idx="2">
                  <c:v>Danemark</c:v>
                </c:pt>
                <c:pt idx="3">
                  <c:v>Norvège</c:v>
                </c:pt>
                <c:pt idx="4">
                  <c:v>Finlande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Suisse</c:v>
                </c:pt>
                <c:pt idx="9">
                  <c:v>Pays-Bas</c:v>
                </c:pt>
                <c:pt idx="10">
                  <c:v>Espagne</c:v>
                </c:pt>
                <c:pt idx="11">
                  <c:v>Corée</c:v>
                </c:pt>
                <c:pt idx="12">
                  <c:v>Canada</c:v>
                </c:pt>
                <c:pt idx="13">
                  <c:v>Italie</c:v>
                </c:pt>
                <c:pt idx="14">
                  <c:v>France</c:v>
                </c:pt>
                <c:pt idx="15">
                  <c:v>Royaume-Uni</c:v>
                </c:pt>
                <c:pt idx="16">
                  <c:v>Allemagne</c:v>
                </c:pt>
              </c:strCache>
            </c:strRef>
          </c:cat>
          <c:val>
            <c:numRef>
              <c:f>Graph_2!$D$7:$D$23</c:f>
              <c:numCache>
                <c:formatCode>#,##0.0</c:formatCode>
                <c:ptCount val="17"/>
                <c:pt idx="0">
                  <c:v>2.421931206</c:v>
                </c:pt>
                <c:pt idx="1">
                  <c:v>1.5363439129999998</c:v>
                </c:pt>
                <c:pt idx="2">
                  <c:v>3.1738124879999998</c:v>
                </c:pt>
                <c:pt idx="3">
                  <c:v>3.1149143380000002</c:v>
                </c:pt>
                <c:pt idx="4">
                  <c:v>2.6053097169999999</c:v>
                </c:pt>
                <c:pt idx="5">
                  <c:v>3.7096778779999999</c:v>
                </c:pt>
                <c:pt idx="6">
                  <c:v>4.5812129830000003</c:v>
                </c:pt>
                <c:pt idx="7">
                  <c:v>5.302338668</c:v>
                </c:pt>
                <c:pt idx="8">
                  <c:v>8.8828201059999987</c:v>
                </c:pt>
                <c:pt idx="9">
                  <c:v>10.677569803000001</c:v>
                </c:pt>
                <c:pt idx="10">
                  <c:v>11.620565972</c:v>
                </c:pt>
                <c:pt idx="11">
                  <c:v>3.09940506</c:v>
                </c:pt>
                <c:pt idx="12">
                  <c:v>11.100833194000002</c:v>
                </c:pt>
                <c:pt idx="13">
                  <c:v>12.332278961</c:v>
                </c:pt>
                <c:pt idx="14">
                  <c:v>18.899289457999998</c:v>
                </c:pt>
                <c:pt idx="15">
                  <c:v>26.18666477</c:v>
                </c:pt>
                <c:pt idx="16">
                  <c:v>26.083629489</c:v>
                </c:pt>
              </c:numCache>
            </c:numRef>
          </c:val>
        </c:ser>
        <c:ser>
          <c:idx val="2"/>
          <c:order val="2"/>
          <c:tx>
            <c:strRef>
              <c:f>Graph_2!$E$6</c:f>
              <c:strCache>
                <c:ptCount val="1"/>
                <c:pt idx="0">
                  <c:v>Computer services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Irlande</c:v>
                </c:pt>
                <c:pt idx="1">
                  <c:v>Portugal</c:v>
                </c:pt>
                <c:pt idx="2">
                  <c:v>Danemark</c:v>
                </c:pt>
                <c:pt idx="3">
                  <c:v>Norvège</c:v>
                </c:pt>
                <c:pt idx="4">
                  <c:v>Finlande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Suisse</c:v>
                </c:pt>
                <c:pt idx="9">
                  <c:v>Pays-Bas</c:v>
                </c:pt>
                <c:pt idx="10">
                  <c:v>Espagne</c:v>
                </c:pt>
                <c:pt idx="11">
                  <c:v>Corée</c:v>
                </c:pt>
                <c:pt idx="12">
                  <c:v>Canada</c:v>
                </c:pt>
                <c:pt idx="13">
                  <c:v>Italie</c:v>
                </c:pt>
                <c:pt idx="14">
                  <c:v>France</c:v>
                </c:pt>
                <c:pt idx="15">
                  <c:v>Royaume-Uni</c:v>
                </c:pt>
                <c:pt idx="16">
                  <c:v>Allemagne</c:v>
                </c:pt>
              </c:strCache>
            </c:strRef>
          </c:cat>
          <c:val>
            <c:numRef>
              <c:f>Graph_2!$E$7:$E$23</c:f>
              <c:numCache>
                <c:formatCode>#,##0.0</c:formatCode>
                <c:ptCount val="17"/>
                <c:pt idx="0">
                  <c:v>2.3351297509999998</c:v>
                </c:pt>
                <c:pt idx="1">
                  <c:v>1.532241848</c:v>
                </c:pt>
                <c:pt idx="2">
                  <c:v>5.2306645066000002</c:v>
                </c:pt>
                <c:pt idx="3">
                  <c:v>4.8617480891999998</c:v>
                </c:pt>
                <c:pt idx="4">
                  <c:v>3.2774157335999998</c:v>
                </c:pt>
                <c:pt idx="5">
                  <c:v>4.597323738</c:v>
                </c:pt>
                <c:pt idx="6">
                  <c:v>6.3673486931999994</c:v>
                </c:pt>
                <c:pt idx="7">
                  <c:v>11.2868431788</c:v>
                </c:pt>
                <c:pt idx="8">
                  <c:v>7.7879110909999998</c:v>
                </c:pt>
                <c:pt idx="9">
                  <c:v>13.480950064800002</c:v>
                </c:pt>
                <c:pt idx="10">
                  <c:v>13.194581535999999</c:v>
                </c:pt>
                <c:pt idx="11">
                  <c:v>9.4800189707999998</c:v>
                </c:pt>
                <c:pt idx="12">
                  <c:v>24.350378070000001</c:v>
                </c:pt>
                <c:pt idx="13">
                  <c:v>27.519701446900001</c:v>
                </c:pt>
                <c:pt idx="14">
                  <c:v>50.884356101599991</c:v>
                </c:pt>
                <c:pt idx="15">
                  <c:v>66.055280638200003</c:v>
                </c:pt>
                <c:pt idx="16">
                  <c:v>53.341722550200004</c:v>
                </c:pt>
              </c:numCache>
            </c:numRef>
          </c:val>
        </c:ser>
        <c:ser>
          <c:idx val="3"/>
          <c:order val="3"/>
          <c:tx>
            <c:strRef>
              <c:f>Graph_2!$F$6</c:f>
              <c:strCache>
                <c:ptCount val="1"/>
                <c:pt idx="0">
                  <c:v>Communications</c:v>
                </c:pt>
              </c:strCache>
            </c:strRef>
          </c:tx>
          <c:invertIfNegative val="0"/>
          <c:cat>
            <c:strRef>
              <c:f>Graph_2!$B$7:$B$23</c:f>
              <c:strCache>
                <c:ptCount val="17"/>
                <c:pt idx="0">
                  <c:v>Irlande</c:v>
                </c:pt>
                <c:pt idx="1">
                  <c:v>Portugal</c:v>
                </c:pt>
                <c:pt idx="2">
                  <c:v>Danemark</c:v>
                </c:pt>
                <c:pt idx="3">
                  <c:v>Norvège</c:v>
                </c:pt>
                <c:pt idx="4">
                  <c:v>Finlande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Suisse</c:v>
                </c:pt>
                <c:pt idx="9">
                  <c:v>Pays-Bas</c:v>
                </c:pt>
                <c:pt idx="10">
                  <c:v>Espagne</c:v>
                </c:pt>
                <c:pt idx="11">
                  <c:v>Corée</c:v>
                </c:pt>
                <c:pt idx="12">
                  <c:v>Canada</c:v>
                </c:pt>
                <c:pt idx="13">
                  <c:v>Italie</c:v>
                </c:pt>
                <c:pt idx="14">
                  <c:v>France</c:v>
                </c:pt>
                <c:pt idx="15">
                  <c:v>Royaume-Uni</c:v>
                </c:pt>
                <c:pt idx="16">
                  <c:v>Allemagne</c:v>
                </c:pt>
              </c:strCache>
            </c:strRef>
          </c:cat>
          <c:val>
            <c:numRef>
              <c:f>Graph_2!$F$7:$F$23</c:f>
              <c:numCache>
                <c:formatCode>#,##0.0</c:formatCode>
                <c:ptCount val="17"/>
                <c:pt idx="0">
                  <c:v>7.1720773160000002</c:v>
                </c:pt>
                <c:pt idx="1">
                  <c:v>12.247197378999999</c:v>
                </c:pt>
                <c:pt idx="2">
                  <c:v>7.4990176320000002</c:v>
                </c:pt>
                <c:pt idx="3">
                  <c:v>8.3473741619999995</c:v>
                </c:pt>
                <c:pt idx="4">
                  <c:v>12.582720897</c:v>
                </c:pt>
                <c:pt idx="5">
                  <c:v>14.166289932</c:v>
                </c:pt>
                <c:pt idx="6">
                  <c:v>15.017606648000001</c:v>
                </c:pt>
                <c:pt idx="7">
                  <c:v>9.8458258520000008</c:v>
                </c:pt>
                <c:pt idx="8">
                  <c:v>16.880965603</c:v>
                </c:pt>
                <c:pt idx="9">
                  <c:v>28.566382163</c:v>
                </c:pt>
                <c:pt idx="10">
                  <c:v>44.955114494</c:v>
                </c:pt>
                <c:pt idx="11">
                  <c:v>71.634470981999996</c:v>
                </c:pt>
                <c:pt idx="12">
                  <c:v>61.799422361999994</c:v>
                </c:pt>
                <c:pt idx="13">
                  <c:v>61.842812705</c:v>
                </c:pt>
                <c:pt idx="14">
                  <c:v>71.866929147000008</c:v>
                </c:pt>
                <c:pt idx="15">
                  <c:v>74.462110413000005</c:v>
                </c:pt>
                <c:pt idx="16">
                  <c:v>111.62536739800001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6299688"/>
        <c:axId val="666296944"/>
      </c:barChart>
      <c:catAx>
        <c:axId val="666299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6296944"/>
        <c:crosses val="autoZero"/>
        <c:auto val="1"/>
        <c:lblAlgn val="ctr"/>
        <c:lblOffset val="100"/>
        <c:noMultiLvlLbl val="0"/>
      </c:catAx>
      <c:valAx>
        <c:axId val="666296944"/>
        <c:scaling>
          <c:orientation val="minMax"/>
        </c:scaling>
        <c:delete val="0"/>
        <c:axPos val="b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629968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7334780808317396"/>
          <c:y val="0.54372674047827474"/>
          <c:w val="0.19284948063227425"/>
          <c:h val="0.235741663703867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2659655507298"/>
          <c:y val="0.38370427400324025"/>
          <c:w val="0.83510720719744969"/>
          <c:h val="0.4512275918456945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Graph_2!$C$6</c:f>
              <c:strCache>
                <c:ptCount val="1"/>
                <c:pt idx="0">
                  <c:v>Computer hardware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Japon</c:v>
                </c:pt>
                <c:pt idx="1">
                  <c:v>Etats-Unis</c:v>
                </c:pt>
              </c:strCache>
            </c:strRef>
          </c:cat>
          <c:val>
            <c:numRef>
              <c:f>Graph_2!$C$24:$C$25</c:f>
              <c:numCache>
                <c:formatCode>#,##0.0</c:formatCode>
                <c:ptCount val="2"/>
                <c:pt idx="0">
                  <c:v>51.712682469999997</c:v>
                </c:pt>
                <c:pt idx="1">
                  <c:v>143.08202469699998</c:v>
                </c:pt>
              </c:numCache>
            </c:numRef>
          </c:val>
        </c:ser>
        <c:ser>
          <c:idx val="1"/>
          <c:order val="1"/>
          <c:tx>
            <c:strRef>
              <c:f>Graph_2!$D$6</c:f>
              <c:strCache>
                <c:ptCount val="1"/>
                <c:pt idx="0">
                  <c:v>Computer software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Japon</c:v>
                </c:pt>
                <c:pt idx="1">
                  <c:v>Etats-Unis</c:v>
                </c:pt>
              </c:strCache>
            </c:strRef>
          </c:cat>
          <c:val>
            <c:numRef>
              <c:f>Graph_2!$D$24:$D$25</c:f>
              <c:numCache>
                <c:formatCode>#,##0.0</c:formatCode>
                <c:ptCount val="2"/>
                <c:pt idx="0">
                  <c:v>15.453528039</c:v>
                </c:pt>
                <c:pt idx="1">
                  <c:v>145.97205604600001</c:v>
                </c:pt>
              </c:numCache>
            </c:numRef>
          </c:val>
        </c:ser>
        <c:ser>
          <c:idx val="2"/>
          <c:order val="2"/>
          <c:tx>
            <c:strRef>
              <c:f>Graph_2!$E$6</c:f>
              <c:strCache>
                <c:ptCount val="1"/>
                <c:pt idx="0">
                  <c:v>Computer services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Japon</c:v>
                </c:pt>
                <c:pt idx="1">
                  <c:v>Etats-Unis</c:v>
                </c:pt>
              </c:strCache>
            </c:strRef>
          </c:cat>
          <c:val>
            <c:numRef>
              <c:f>Graph_2!$E$24:$E$25</c:f>
              <c:numCache>
                <c:formatCode>#,##0.0</c:formatCode>
                <c:ptCount val="2"/>
                <c:pt idx="0">
                  <c:v>74.409022315599984</c:v>
                </c:pt>
                <c:pt idx="1">
                  <c:v>406.4926089896</c:v>
                </c:pt>
              </c:numCache>
            </c:numRef>
          </c:val>
        </c:ser>
        <c:ser>
          <c:idx val="3"/>
          <c:order val="3"/>
          <c:tx>
            <c:strRef>
              <c:f>Graph_2!$F$6</c:f>
              <c:strCache>
                <c:ptCount val="1"/>
                <c:pt idx="0">
                  <c:v>Communications</c:v>
                </c:pt>
              </c:strCache>
            </c:strRef>
          </c:tx>
          <c:invertIfNegative val="0"/>
          <c:cat>
            <c:strRef>
              <c:f>Graph_2!$B$24:$B$25</c:f>
              <c:strCache>
                <c:ptCount val="2"/>
                <c:pt idx="0">
                  <c:v>Japon</c:v>
                </c:pt>
                <c:pt idx="1">
                  <c:v>Etats-Unis</c:v>
                </c:pt>
              </c:strCache>
            </c:strRef>
          </c:cat>
          <c:val>
            <c:numRef>
              <c:f>Graph_2!$F$24:$F$25</c:f>
              <c:numCache>
                <c:formatCode>#,##0.0</c:formatCode>
                <c:ptCount val="2"/>
                <c:pt idx="0">
                  <c:v>243.53208273600001</c:v>
                </c:pt>
                <c:pt idx="1">
                  <c:v>505.86553721899998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6299296"/>
        <c:axId val="666295376"/>
      </c:barChart>
      <c:catAx>
        <c:axId val="666299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6295376"/>
        <c:crosses val="autoZero"/>
        <c:auto val="1"/>
        <c:lblAlgn val="ctr"/>
        <c:lblOffset val="100"/>
        <c:noMultiLvlLbl val="0"/>
      </c:catAx>
      <c:valAx>
        <c:axId val="666295376"/>
        <c:scaling>
          <c:orientation val="minMax"/>
        </c:scaling>
        <c:delete val="0"/>
        <c:axPos val="b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62992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Dépenses des ménage pour les services TIC selon la catégorie de dépenses, 2015</a:t>
            </a:r>
          </a:p>
        </c:rich>
      </c:tx>
      <c:layout>
        <c:manualLayout>
          <c:xMode val="edge"/>
          <c:yMode val="edge"/>
          <c:x val="0.12526087418263468"/>
          <c:y val="1.21358187890747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480167014613779"/>
          <c:y val="0.40291309887114457"/>
          <c:w val="0.37787056367432148"/>
          <c:h val="0.4393209090101034"/>
        </c:manualLayout>
      </c:layout>
      <c:pieChart>
        <c:varyColors val="1"/>
        <c:ser>
          <c:idx val="0"/>
          <c:order val="0"/>
          <c:tx>
            <c:strRef>
              <c:f>Graph_307!$A$18:$A$25</c:f>
              <c:strCache>
                <c:ptCount val="8"/>
                <c:pt idx="0">
                  <c:v>Dont:Téléphonie fixe</c:v>
                </c:pt>
                <c:pt idx="1">
                  <c:v>Téléphonie mobile</c:v>
                </c:pt>
                <c:pt idx="2">
                  <c:v>Offres groupées (Tél./internet/TV)</c:v>
                </c:pt>
                <c:pt idx="3">
                  <c:v>Redevance pour concession radio/TV</c:v>
                </c:pt>
                <c:pt idx="4">
                  <c:v>Abonnement à des réseaux câblés de TV</c:v>
                </c:pt>
                <c:pt idx="5">
                  <c:v>Abonnement à des chaînes de télévision privées</c:v>
                </c:pt>
                <c:pt idx="6">
                  <c:v>Location films, appareils</c:v>
                </c:pt>
                <c:pt idx="7">
                  <c:v>Connexion internet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</c:dPt>
          <c:dPt>
            <c:idx val="7"/>
            <c:bubble3D val="0"/>
            <c:spPr>
              <a:solidFill>
                <a:srgbClr val="00B0F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8.1555990472289133E-2"/>
                  <c:y val="-2.0167948306620866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7085716849496277E-2"/>
                  <c:y val="6.169253115205141E-3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6341386813827784E-2"/>
                  <c:y val="1.6643987462732088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625928169235256E-2"/>
                  <c:y val="2.4297581734322046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6.0784036610808279E-2"/>
                  <c:y val="-4.150956858548021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7165354330708677E-2"/>
                  <c:y val="-0.15093621792421583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3755172221969364"/>
                  <c:y val="-0.13197804931878609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Locations ... 
( ) </a:t>
                    </a:r>
                  </a:p>
                </c:rich>
              </c:tx>
              <c:numFmt formatCode="#,##0.00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1403375156140155"/>
                  <c:y val="-4.1749004285302656E-2"/>
                </c:manualLayout>
              </c:layout>
              <c:numFmt formatCode="#,##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Graph_307!$A$18:$A$25</c:f>
              <c:strCache>
                <c:ptCount val="8"/>
                <c:pt idx="0">
                  <c:v>Dont:Téléphonie fixe</c:v>
                </c:pt>
                <c:pt idx="1">
                  <c:v>Téléphonie mobile</c:v>
                </c:pt>
                <c:pt idx="2">
                  <c:v>Offres groupées (Tél./internet/TV)</c:v>
                </c:pt>
                <c:pt idx="3">
                  <c:v>Redevance pour concession radio/TV</c:v>
                </c:pt>
                <c:pt idx="4">
                  <c:v>Abonnement à des réseaux câblés de TV</c:v>
                </c:pt>
                <c:pt idx="5">
                  <c:v>Abonnement à des chaînes de télévision privées</c:v>
                </c:pt>
                <c:pt idx="6">
                  <c:v>Location films, appareils</c:v>
                </c:pt>
                <c:pt idx="7">
                  <c:v>Connexion internet</c:v>
                </c:pt>
              </c:strCache>
            </c:strRef>
          </c:cat>
          <c:val>
            <c:numRef>
              <c:f>Graph_307!$B$18:$B$25</c:f>
              <c:numCache>
                <c:formatCode>#\ ##0.00_);\-#\ ##0.00_);#\ ##0.00_);@</c:formatCode>
                <c:ptCount val="8"/>
                <c:pt idx="0">
                  <c:v>72.371404567756699</c:v>
                </c:pt>
                <c:pt idx="1">
                  <c:v>79.786417303339306</c:v>
                </c:pt>
                <c:pt idx="2">
                  <c:v>3.69600757328047</c:v>
                </c:pt>
                <c:pt idx="3">
                  <c:v>33.655821987453898</c:v>
                </c:pt>
                <c:pt idx="4">
                  <c:v>8.0628351709790405</c:v>
                </c:pt>
                <c:pt idx="5">
                  <c:v>4.4904046800927597</c:v>
                </c:pt>
                <c:pt idx="6">
                  <c:v>0.26493376958482201</c:v>
                </c:pt>
                <c:pt idx="7">
                  <c:v>14.278655142180501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Dépenses des ménages pour les biens TIC selon la catégorie de dépenses, 2015</a:t>
            </a:r>
          </a:p>
        </c:rich>
      </c:tx>
      <c:layout>
        <c:manualLayout>
          <c:xMode val="edge"/>
          <c:yMode val="edge"/>
          <c:x val="0.11924702731996556"/>
          <c:y val="1.21654520232117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9916348551447836"/>
          <c:y val="0.32116864632909048"/>
          <c:w val="0.4225945739435289"/>
          <c:h val="0.49148535271572935"/>
        </c:manualLayout>
      </c:layout>
      <c:pieChart>
        <c:varyColors val="1"/>
        <c:ser>
          <c:idx val="0"/>
          <c:order val="0"/>
          <c:tx>
            <c:strRef>
              <c:f>Graph_307!$A$9:$A$14</c:f>
              <c:strCache>
                <c:ptCount val="6"/>
                <c:pt idx="0">
                  <c:v>Equipement bureautique et informatique</c:v>
                </c:pt>
                <c:pt idx="1">
                  <c:v>Supports d'enregistrement (son, image, données)</c:v>
                </c:pt>
                <c:pt idx="2">
                  <c:v>Equipement audiovisuel (radio, TV, jeux électroniques)</c:v>
                </c:pt>
                <c:pt idx="3">
                  <c:v>Achats de téléphones, fax</c:v>
                </c:pt>
                <c:pt idx="4">
                  <c:v>Equipement photographique et cinématographique et appareils optiques</c:v>
                </c:pt>
                <c:pt idx="5">
                  <c:v>Réparation des équipements audiovisuels, informatiques et phot.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</c:dPt>
          <c:dLbls>
            <c:dLbl>
              <c:idx val="0"/>
              <c:layout>
                <c:manualLayout>
                  <c:x val="6.9939536910112957E-3"/>
                  <c:y val="-8.1575058592128602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9.5066254370026592E-3"/>
                  <c:y val="1.2706732826279927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072236921801776E-2"/>
                  <c:y val="-8.7413708322955974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0198157416557749"/>
                  <c:y val="-5.1022089392110691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3562221726332789E-2"/>
                  <c:y val="-1.5670632411824436E-2"/>
                </c:manualLayout>
              </c:layout>
              <c:numFmt formatCode="0.0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4654906142811092"/>
                  <c:y val="-2.0759710790987755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Times"/>
                        <a:ea typeface="Times"/>
                        <a:cs typeface="Times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Réparations</a:t>
                    </a:r>
                  </a:p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Times"/>
                        <a:ea typeface="Times"/>
                        <a:cs typeface="Times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(  ) </a:t>
                    </a:r>
                  </a:p>
                </c:rich>
              </c:tx>
              <c:numFmt formatCode="0.00" sourceLinked="0"/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Graph_307!$A$9:$A$13</c:f>
              <c:strCache>
                <c:ptCount val="5"/>
                <c:pt idx="0">
                  <c:v>Equipement bureautique et informatique</c:v>
                </c:pt>
                <c:pt idx="1">
                  <c:v>Supports d'enregistrement (son, image, données)</c:v>
                </c:pt>
                <c:pt idx="2">
                  <c:v>Equipement audiovisuel (radio, TV, jeux électroniques)</c:v>
                </c:pt>
                <c:pt idx="3">
                  <c:v>Achats de téléphones, fax</c:v>
                </c:pt>
                <c:pt idx="4">
                  <c:v>Equipement photographique et cinématographique et appareils optiques</c:v>
                </c:pt>
              </c:strCache>
            </c:strRef>
          </c:cat>
          <c:val>
            <c:numRef>
              <c:f>Graph_307!$B$9:$B$14</c:f>
              <c:numCache>
                <c:formatCode>#\ ##0.00_);\-#\ ##0.00_);#\ ##0.00_);@</c:formatCode>
                <c:ptCount val="6"/>
                <c:pt idx="0">
                  <c:v>25.2296381577079</c:v>
                </c:pt>
                <c:pt idx="1">
                  <c:v>8.7081426361501801</c:v>
                </c:pt>
                <c:pt idx="2">
                  <c:v>18.959074725394501</c:v>
                </c:pt>
                <c:pt idx="3">
                  <c:v>10.956318424731</c:v>
                </c:pt>
                <c:pt idx="4">
                  <c:v>6.3171653774326701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11</xdr:row>
      <xdr:rowOff>0</xdr:rowOff>
    </xdr:from>
    <xdr:to>
      <xdr:col>17</xdr:col>
      <xdr:colOff>7620</xdr:colOff>
      <xdr:row>35</xdr:row>
      <xdr:rowOff>76200</xdr:rowOff>
    </xdr:to>
    <xdr:graphicFrame macro="">
      <xdr:nvGraphicFramePr>
        <xdr:cNvPr id="22974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2</xdr:row>
      <xdr:rowOff>152400</xdr:rowOff>
    </xdr:from>
    <xdr:to>
      <xdr:col>16</xdr:col>
      <xdr:colOff>777240</xdr:colOff>
      <xdr:row>10</xdr:row>
      <xdr:rowOff>137160</xdr:rowOff>
    </xdr:to>
    <xdr:graphicFrame macro="">
      <xdr:nvGraphicFramePr>
        <xdr:cNvPr id="22974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222886</xdr:colOff>
      <xdr:row>3</xdr:row>
      <xdr:rowOff>19048</xdr:rowOff>
    </xdr:from>
    <xdr:to>
      <xdr:col>15</xdr:col>
      <xdr:colOff>365760</xdr:colOff>
      <xdr:row>5</xdr:row>
      <xdr:rowOff>148864</xdr:rowOff>
    </xdr:to>
    <xdr:sp macro="" textlink="">
      <xdr:nvSpPr>
        <xdr:cNvPr id="4" name="ZoneTexte 3"/>
        <xdr:cNvSpPr txBox="1"/>
      </xdr:nvSpPr>
      <xdr:spPr>
        <a:xfrm>
          <a:off x="6572251" y="504823"/>
          <a:ext cx="4714874" cy="4191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H" sz="1050" b="1"/>
            <a:t>Dépenses</a:t>
          </a:r>
          <a:r>
            <a:rPr lang="fr-CH" sz="1050" b="1" baseline="0"/>
            <a:t> pour les TIC en comparaison internationale, 2012</a:t>
          </a:r>
        </a:p>
        <a:p>
          <a:r>
            <a:rPr lang="fr-CH" sz="1050" b="0" baseline="0"/>
            <a:t> en milliards de dollars (USD) </a:t>
          </a:r>
          <a:endParaRPr lang="fr-CH" sz="105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586740</xdr:colOff>
      <xdr:row>31</xdr:row>
      <xdr:rowOff>7620</xdr:rowOff>
    </xdr:from>
    <xdr:to>
      <xdr:col>8</xdr:col>
      <xdr:colOff>60960</xdr:colOff>
      <xdr:row>55</xdr:row>
      <xdr:rowOff>38100</xdr:rowOff>
    </xdr:to>
    <xdr:graphicFrame macro="">
      <xdr:nvGraphicFramePr>
        <xdr:cNvPr id="52644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31</xdr:row>
      <xdr:rowOff>15240</xdr:rowOff>
    </xdr:from>
    <xdr:to>
      <xdr:col>2</xdr:col>
      <xdr:colOff>533400</xdr:colOff>
      <xdr:row>54</xdr:row>
      <xdr:rowOff>137160</xdr:rowOff>
    </xdr:to>
    <xdr:graphicFrame macro="">
      <xdr:nvGraphicFramePr>
        <xdr:cNvPr id="52644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0.16543</cdr:x>
      <cdr:y>0.13594</cdr:y>
    </cdr:from>
    <cdr:to>
      <cdr:x>0.95953</cdr:x>
      <cdr:y>0.19602</cdr:y>
    </cdr:to>
    <cdr:sp macro="" textlink="">
      <cdr:nvSpPr>
        <cdr:cNvPr id="46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354" y="471596"/>
          <a:ext cx="3642432" cy="2031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Dépenses mensuelles moyennes, en francs : 288.07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0.21157</cdr:x>
      <cdr:y>0.12325</cdr:y>
    </cdr:from>
    <cdr:to>
      <cdr:x>0.82574</cdr:x>
      <cdr:y>0.17608</cdr:y>
    </cdr:to>
    <cdr:sp macro="" textlink="">
      <cdr:nvSpPr>
        <cdr:cNvPr id="8201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0419" y="395547"/>
          <a:ext cx="3181240" cy="166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Dépenses mensuelles moyennes, en francs : 71.46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keepeek.com/Digital-Asset-Management/oecd/science-and-technology/oecd-digital-economy-outlook-2017_9789264276284-e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4"/>
  <sheetViews>
    <sheetView tabSelected="1" zoomScaleNormal="100" workbookViewId="0">
      <selection activeCell="A2" sqref="A2"/>
    </sheetView>
  </sheetViews>
  <sheetFormatPr baseColWidth="10" defaultRowHeight="13.2" x14ac:dyDescent="0.25"/>
  <cols>
    <col min="2" max="2" width="8.109375" style="292" customWidth="1"/>
    <col min="3" max="4" width="8" customWidth="1"/>
  </cols>
  <sheetData>
    <row r="1" spans="1:8" ht="15.6" x14ac:dyDescent="0.3">
      <c r="A1" s="117" t="s">
        <v>39</v>
      </c>
      <c r="B1" s="288"/>
      <c r="C1" s="117" t="s">
        <v>40</v>
      </c>
      <c r="D1" s="117"/>
      <c r="E1" s="117"/>
      <c r="F1" s="117"/>
      <c r="G1" s="117"/>
      <c r="H1" s="117"/>
    </row>
    <row r="2" spans="1:8" ht="15.6" x14ac:dyDescent="0.3">
      <c r="A2" s="117"/>
      <c r="B2" s="288"/>
      <c r="C2" s="117"/>
      <c r="D2" s="117"/>
      <c r="E2" s="117"/>
      <c r="F2" s="117"/>
      <c r="G2" s="117"/>
      <c r="H2" s="117"/>
    </row>
    <row r="3" spans="1:8" ht="15.6" x14ac:dyDescent="0.3">
      <c r="A3" s="117" t="s">
        <v>48</v>
      </c>
      <c r="B3" s="288"/>
      <c r="C3" s="117" t="s">
        <v>47</v>
      </c>
      <c r="D3" s="117"/>
      <c r="E3" s="117"/>
      <c r="F3" s="117"/>
      <c r="G3" s="117"/>
      <c r="H3" s="117"/>
    </row>
    <row r="4" spans="1:8" x14ac:dyDescent="0.25">
      <c r="A4" s="118"/>
      <c r="B4" s="289"/>
      <c r="C4" s="118"/>
      <c r="D4" s="118"/>
      <c r="E4" s="118"/>
      <c r="F4" s="118"/>
      <c r="G4" s="118"/>
      <c r="H4" s="118"/>
    </row>
    <row r="5" spans="1:8" x14ac:dyDescent="0.25">
      <c r="A5" s="118" t="s">
        <v>41</v>
      </c>
      <c r="B5" s="300"/>
      <c r="C5" s="224" t="s">
        <v>89</v>
      </c>
      <c r="D5" s="118"/>
      <c r="E5" s="118"/>
      <c r="G5" s="118"/>
      <c r="H5" s="118"/>
    </row>
    <row r="6" spans="1:8" x14ac:dyDescent="0.25">
      <c r="A6" s="118"/>
      <c r="B6" s="289">
        <v>2</v>
      </c>
      <c r="C6" s="118" t="s">
        <v>42</v>
      </c>
      <c r="D6" s="119"/>
      <c r="E6" s="118"/>
      <c r="F6" s="118"/>
      <c r="G6" s="118"/>
      <c r="H6" s="118"/>
    </row>
    <row r="7" spans="1:8" x14ac:dyDescent="0.25">
      <c r="A7" s="118"/>
      <c r="B7" s="300">
        <v>307</v>
      </c>
      <c r="C7" s="118" t="s">
        <v>45</v>
      </c>
      <c r="D7" s="119"/>
      <c r="E7" s="118"/>
      <c r="F7" s="118"/>
      <c r="G7" s="118"/>
      <c r="H7" s="118"/>
    </row>
    <row r="8" spans="1:8" x14ac:dyDescent="0.25">
      <c r="A8" s="118"/>
      <c r="B8" s="289"/>
      <c r="C8" s="118"/>
      <c r="D8" s="118"/>
      <c r="E8" s="118"/>
      <c r="F8" s="118"/>
      <c r="G8" s="118"/>
      <c r="H8" s="118"/>
    </row>
    <row r="9" spans="1:8" x14ac:dyDescent="0.25">
      <c r="A9" s="118" t="s">
        <v>43</v>
      </c>
      <c r="B9" s="289"/>
      <c r="C9" s="118"/>
      <c r="D9" s="118"/>
      <c r="E9" s="118"/>
      <c r="F9" s="118"/>
      <c r="G9" s="118"/>
      <c r="H9" s="118"/>
    </row>
    <row r="10" spans="1:8" x14ac:dyDescent="0.25">
      <c r="A10" s="120"/>
      <c r="B10" s="290">
        <v>2</v>
      </c>
      <c r="C10" s="122" t="s">
        <v>80</v>
      </c>
      <c r="D10" s="118"/>
      <c r="E10" s="118"/>
      <c r="F10" s="118"/>
      <c r="G10" s="118"/>
      <c r="H10" s="118"/>
    </row>
    <row r="11" spans="1:8" x14ac:dyDescent="0.25">
      <c r="A11" s="118"/>
      <c r="B11" s="290">
        <v>307</v>
      </c>
      <c r="C11" s="122" t="s">
        <v>103</v>
      </c>
      <c r="D11" s="118"/>
      <c r="E11" s="118"/>
      <c r="F11" s="118"/>
      <c r="G11" s="118"/>
      <c r="H11" s="118"/>
    </row>
    <row r="12" spans="1:8" x14ac:dyDescent="0.25">
      <c r="A12" s="118"/>
      <c r="B12" s="289"/>
      <c r="C12" s="19"/>
      <c r="D12" s="118"/>
      <c r="E12" s="118"/>
      <c r="F12" s="118"/>
      <c r="G12" s="118"/>
      <c r="H12" s="118"/>
    </row>
    <row r="13" spans="1:8" x14ac:dyDescent="0.25">
      <c r="A13" s="118"/>
      <c r="B13" s="289"/>
      <c r="C13" s="130"/>
      <c r="D13" s="118"/>
      <c r="E13" s="118"/>
      <c r="F13" s="118"/>
      <c r="G13" s="118"/>
      <c r="H13" s="118"/>
    </row>
    <row r="14" spans="1:8" x14ac:dyDescent="0.25">
      <c r="A14" s="118" t="s">
        <v>44</v>
      </c>
      <c r="B14" s="289"/>
      <c r="C14" s="130"/>
      <c r="D14" s="118"/>
      <c r="E14" s="118"/>
      <c r="F14" s="118"/>
      <c r="G14" s="118"/>
      <c r="H14" s="118"/>
    </row>
    <row r="15" spans="1:8" x14ac:dyDescent="0.25">
      <c r="A15" s="118"/>
      <c r="B15" s="289">
        <v>2</v>
      </c>
      <c r="C15" s="122" t="s">
        <v>81</v>
      </c>
      <c r="D15" s="118"/>
      <c r="E15" s="118"/>
      <c r="F15" s="118"/>
      <c r="G15" s="118"/>
      <c r="H15" s="118"/>
    </row>
    <row r="16" spans="1:8" x14ac:dyDescent="0.25">
      <c r="A16" s="118"/>
      <c r="B16" s="304">
        <v>307</v>
      </c>
      <c r="C16" s="122" t="s">
        <v>101</v>
      </c>
      <c r="D16" s="118"/>
      <c r="E16" s="118"/>
      <c r="F16" s="118"/>
      <c r="G16" s="118"/>
      <c r="H16" s="118"/>
    </row>
    <row r="17" spans="1:8" x14ac:dyDescent="0.25">
      <c r="A17" s="118"/>
      <c r="B17" s="290" t="s">
        <v>76</v>
      </c>
      <c r="C17" s="122" t="s">
        <v>52</v>
      </c>
      <c r="D17" s="118"/>
      <c r="E17" s="118"/>
      <c r="F17" s="118"/>
      <c r="G17" s="118"/>
      <c r="H17" s="118"/>
    </row>
    <row r="18" spans="1:8" x14ac:dyDescent="0.25">
      <c r="A18" s="118"/>
      <c r="B18" s="290" t="s">
        <v>77</v>
      </c>
      <c r="C18" s="122" t="s">
        <v>72</v>
      </c>
      <c r="D18" s="118"/>
      <c r="E18" s="118"/>
      <c r="F18" s="118"/>
      <c r="G18" s="118"/>
      <c r="H18" s="118"/>
    </row>
    <row r="19" spans="1:8" x14ac:dyDescent="0.25">
      <c r="A19" s="118"/>
      <c r="B19" s="289"/>
      <c r="C19" s="122"/>
      <c r="D19" s="118"/>
      <c r="E19" s="118"/>
      <c r="F19" s="118"/>
      <c r="G19" s="118"/>
      <c r="H19" s="118"/>
    </row>
    <row r="20" spans="1:8" x14ac:dyDescent="0.25">
      <c r="A20" s="118" t="s">
        <v>104</v>
      </c>
      <c r="B20" s="289"/>
      <c r="C20" s="118"/>
      <c r="D20" s="118"/>
      <c r="E20" s="118"/>
      <c r="F20" s="118"/>
      <c r="G20" s="118"/>
      <c r="H20" s="118"/>
    </row>
    <row r="21" spans="1:8" x14ac:dyDescent="0.25">
      <c r="A21" s="121"/>
      <c r="B21" s="291"/>
      <c r="C21" s="4"/>
      <c r="D21" s="4"/>
      <c r="E21" s="4"/>
      <c r="F21" s="2"/>
      <c r="G21" s="2"/>
      <c r="H21" s="2"/>
    </row>
    <row r="22" spans="1:8" x14ac:dyDescent="0.25">
      <c r="A22" s="305" t="s">
        <v>64</v>
      </c>
      <c r="B22" s="305"/>
      <c r="C22" s="305"/>
      <c r="D22" s="305"/>
      <c r="E22" s="305"/>
      <c r="F22" s="305"/>
    </row>
    <row r="24" spans="1:8" x14ac:dyDescent="0.25">
      <c r="H24" s="171"/>
    </row>
  </sheetData>
  <mergeCells count="1">
    <mergeCell ref="A22:F22"/>
  </mergeCells>
  <phoneticPr fontId="11" type="noConversion"/>
  <hyperlinks>
    <hyperlink ref="C10" location="Graph_2!A1" display="Dépenses pour les technologies de l'information et de la communication (TIC) en comparaison internationale, en milliards de $, 2012"/>
    <hyperlink ref="C11" location="Graph_307!A1" display="Dépenses par ménage en Suisse pour les technologies de l'information et de la communication selon la catégorie de dépenses, 2003"/>
    <hyperlink ref="C17" location="Tablong_1a!A1" display="Dépenses pour les TIC en comparaison internationale, en € par an et par habitant, évolution 1999-2006"/>
    <hyperlink ref="C18" location="Tablong_2a!A1" display="Dépenses pour les TIC en comparaison internationale, en % du PIB, évolution 1999-2006"/>
    <hyperlink ref="C16" location="Tablong_307!A1" display="Dépenses en biens et services TIC des ménages en Suisse selon la catégorie de dépenses, évolution 1998 - 2007"/>
    <hyperlink ref="A22:F22" r:id="rId1" display="Commentaires et définitions : voir l'indicateur sur Internet"/>
    <hyperlink ref="C15" location="Tablong_2!A1" display="Dépenses pour les technologies de l'information et de la communication (TIC) en comparaison internationale, 2012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84"/>
  <sheetViews>
    <sheetView zoomScaleNormal="100" zoomScaleSheetLayoutView="100" workbookViewId="0"/>
  </sheetViews>
  <sheetFormatPr baseColWidth="10" defaultColWidth="11.44140625" defaultRowHeight="12.75" customHeight="1" x14ac:dyDescent="0.2"/>
  <cols>
    <col min="1" max="1" width="1.44140625" style="2" customWidth="1"/>
    <col min="2" max="2" width="17.44140625" style="2" customWidth="1"/>
    <col min="3" max="6" width="10.6640625" style="2" customWidth="1"/>
    <col min="7" max="7" width="10.6640625" style="26" customWidth="1"/>
    <col min="8" max="16384" width="11.44140625" style="2"/>
  </cols>
  <sheetData>
    <row r="1" spans="2:14" ht="12.75" customHeight="1" x14ac:dyDescent="0.2">
      <c r="B1" s="116" t="s">
        <v>38</v>
      </c>
    </row>
    <row r="2" spans="2:14" ht="13.2" x14ac:dyDescent="0.25">
      <c r="B2" s="113" t="s">
        <v>65</v>
      </c>
      <c r="C2" s="112"/>
      <c r="D2" s="112"/>
    </row>
    <row r="3" spans="2:14" ht="12.75" customHeight="1" x14ac:dyDescent="0.2">
      <c r="B3" s="2" t="s">
        <v>71</v>
      </c>
      <c r="C3" s="3"/>
      <c r="D3" s="3"/>
    </row>
    <row r="4" spans="2:14" ht="8.25" customHeight="1" x14ac:dyDescent="0.2">
      <c r="C4" s="3"/>
      <c r="D4" s="3"/>
    </row>
    <row r="5" spans="2:14" s="26" customFormat="1" ht="12.75" customHeight="1" x14ac:dyDescent="0.25">
      <c r="B5" s="185"/>
      <c r="C5" s="306">
        <v>2012</v>
      </c>
      <c r="D5" s="306"/>
      <c r="E5" s="306"/>
      <c r="F5" s="306"/>
      <c r="G5" s="306"/>
      <c r="H5" s="134"/>
      <c r="I5" s="174"/>
      <c r="J5" s="307"/>
      <c r="K5" s="307"/>
      <c r="L5" s="307"/>
      <c r="M5" s="307"/>
      <c r="N5" s="307"/>
    </row>
    <row r="6" spans="2:14" s="134" customFormat="1" ht="20.399999999999999" x14ac:dyDescent="0.2">
      <c r="B6" s="193"/>
      <c r="C6" s="227" t="s">
        <v>55</v>
      </c>
      <c r="D6" s="227" t="s">
        <v>56</v>
      </c>
      <c r="E6" s="227" t="s">
        <v>57</v>
      </c>
      <c r="F6" s="227" t="s">
        <v>58</v>
      </c>
      <c r="G6" s="227" t="s">
        <v>30</v>
      </c>
      <c r="H6" s="26"/>
      <c r="I6" s="26"/>
      <c r="J6" s="206"/>
      <c r="K6" s="206"/>
      <c r="L6" s="206"/>
      <c r="M6" s="206"/>
      <c r="N6" s="206"/>
    </row>
    <row r="7" spans="2:14" s="26" customFormat="1" ht="10.199999999999999" x14ac:dyDescent="0.2">
      <c r="B7" s="193" t="s">
        <v>34</v>
      </c>
      <c r="C7" s="228">
        <v>2.3058445870000002</v>
      </c>
      <c r="D7" s="228">
        <v>2.421931206</v>
      </c>
      <c r="E7" s="228">
        <v>2.3351297509999998</v>
      </c>
      <c r="F7" s="228">
        <v>7.1720773160000002</v>
      </c>
      <c r="G7" s="228">
        <f t="shared" ref="G7:G26" si="0">SUM(C7:F7)</f>
        <v>14.234982859999999</v>
      </c>
      <c r="J7" s="37"/>
      <c r="K7" s="37"/>
      <c r="L7" s="37"/>
      <c r="M7" s="37"/>
      <c r="N7" s="37"/>
    </row>
    <row r="8" spans="2:14" s="26" customFormat="1" ht="12.75" customHeight="1" x14ac:dyDescent="0.2">
      <c r="B8" s="26" t="s">
        <v>10</v>
      </c>
      <c r="C8" s="178">
        <v>1.919205343</v>
      </c>
      <c r="D8" s="178">
        <v>1.5363439129999998</v>
      </c>
      <c r="E8" s="178">
        <v>1.532241848</v>
      </c>
      <c r="F8" s="178">
        <v>12.247197378999999</v>
      </c>
      <c r="G8" s="178">
        <f t="shared" si="0"/>
        <v>17.234988482999999</v>
      </c>
      <c r="J8" s="37"/>
      <c r="K8" s="37"/>
      <c r="L8" s="37"/>
      <c r="M8" s="37"/>
      <c r="N8" s="37"/>
    </row>
    <row r="9" spans="2:14" s="26" customFormat="1" ht="12.75" customHeight="1" x14ac:dyDescent="0.2">
      <c r="B9" s="26" t="s">
        <v>2</v>
      </c>
      <c r="C9" s="178">
        <v>3.499461921</v>
      </c>
      <c r="D9" s="178">
        <v>3.1738124879999998</v>
      </c>
      <c r="E9" s="178">
        <v>5.2306645066000002</v>
      </c>
      <c r="F9" s="178">
        <v>7.4990176320000002</v>
      </c>
      <c r="G9" s="178">
        <f t="shared" si="0"/>
        <v>19.402956547599999</v>
      </c>
      <c r="J9" s="37"/>
      <c r="K9" s="37"/>
      <c r="L9" s="37"/>
      <c r="M9" s="37"/>
      <c r="N9" s="37"/>
    </row>
    <row r="10" spans="2:14" s="26" customFormat="1" ht="12.75" customHeight="1" x14ac:dyDescent="0.2">
      <c r="B10" s="26" t="s">
        <v>9</v>
      </c>
      <c r="C10" s="178">
        <v>3.154199169</v>
      </c>
      <c r="D10" s="178">
        <v>3.1149143380000002</v>
      </c>
      <c r="E10" s="178">
        <v>4.8617480891999998</v>
      </c>
      <c r="F10" s="178">
        <v>8.3473741619999995</v>
      </c>
      <c r="G10" s="178">
        <f t="shared" si="0"/>
        <v>19.4782357582</v>
      </c>
      <c r="J10" s="37"/>
      <c r="K10" s="37"/>
      <c r="L10" s="37"/>
      <c r="M10" s="37"/>
      <c r="N10" s="37"/>
    </row>
    <row r="11" spans="2:14" s="26" customFormat="1" ht="12.75" customHeight="1" x14ac:dyDescent="0.2">
      <c r="B11" s="26" t="s">
        <v>5</v>
      </c>
      <c r="C11" s="178">
        <v>2.1787245039999998</v>
      </c>
      <c r="D11" s="178">
        <v>2.6053097169999999</v>
      </c>
      <c r="E11" s="178">
        <v>3.2774157335999998</v>
      </c>
      <c r="F11" s="178">
        <v>12.582720897</v>
      </c>
      <c r="G11" s="178">
        <f t="shared" si="0"/>
        <v>20.644170851600002</v>
      </c>
      <c r="J11" s="37"/>
      <c r="K11" s="37"/>
      <c r="L11" s="37"/>
      <c r="M11" s="37"/>
      <c r="N11" s="37"/>
    </row>
    <row r="12" spans="2:14" s="26" customFormat="1" ht="12.75" customHeight="1" x14ac:dyDescent="0.2">
      <c r="B12" s="26" t="s">
        <v>1</v>
      </c>
      <c r="C12" s="178">
        <v>3.4067695379999998</v>
      </c>
      <c r="D12" s="178">
        <v>3.7096778779999999</v>
      </c>
      <c r="E12" s="178">
        <v>4.597323738</v>
      </c>
      <c r="F12" s="178">
        <v>14.166289932</v>
      </c>
      <c r="G12" s="178">
        <f t="shared" si="0"/>
        <v>25.880061085999998</v>
      </c>
      <c r="J12" s="37"/>
      <c r="K12" s="37"/>
      <c r="L12" s="37"/>
      <c r="M12" s="37"/>
      <c r="N12" s="37"/>
    </row>
    <row r="13" spans="2:14" s="26" customFormat="1" ht="12.75" customHeight="1" x14ac:dyDescent="0.2">
      <c r="B13" s="26" t="s">
        <v>62</v>
      </c>
      <c r="C13" s="178">
        <v>4.4054894170000001</v>
      </c>
      <c r="D13" s="178">
        <v>4.5812129830000003</v>
      </c>
      <c r="E13" s="178">
        <v>6.3673486931999994</v>
      </c>
      <c r="F13" s="178">
        <v>15.017606648000001</v>
      </c>
      <c r="G13" s="178">
        <f t="shared" si="0"/>
        <v>30.3716577412</v>
      </c>
      <c r="J13" s="37"/>
      <c r="K13" s="37"/>
      <c r="L13" s="37"/>
      <c r="M13" s="37"/>
      <c r="N13" s="37"/>
    </row>
    <row r="14" spans="2:14" s="26" customFormat="1" ht="12.75" customHeight="1" x14ac:dyDescent="0.2">
      <c r="B14" s="26" t="s">
        <v>12</v>
      </c>
      <c r="C14" s="178">
        <v>5.4113035460000001</v>
      </c>
      <c r="D14" s="178">
        <v>5.302338668</v>
      </c>
      <c r="E14" s="178">
        <v>11.2868431788</v>
      </c>
      <c r="F14" s="178">
        <v>9.8458258520000008</v>
      </c>
      <c r="G14" s="178">
        <f t="shared" si="0"/>
        <v>31.846311244800003</v>
      </c>
      <c r="J14" s="37"/>
      <c r="K14" s="37"/>
      <c r="L14" s="37"/>
      <c r="M14" s="37"/>
      <c r="N14" s="37"/>
    </row>
    <row r="15" spans="2:14" s="26" customFormat="1" ht="12.75" customHeight="1" x14ac:dyDescent="0.2">
      <c r="B15" s="188" t="s">
        <v>13</v>
      </c>
      <c r="C15" s="179">
        <v>7.0200302880000001</v>
      </c>
      <c r="D15" s="179">
        <v>8.8828201059999987</v>
      </c>
      <c r="E15" s="179">
        <v>7.7879110909999998</v>
      </c>
      <c r="F15" s="179">
        <v>16.880965603</v>
      </c>
      <c r="G15" s="178">
        <f t="shared" si="0"/>
        <v>40.571727087999996</v>
      </c>
      <c r="I15" s="188"/>
      <c r="J15" s="180"/>
      <c r="K15" s="180"/>
      <c r="L15" s="180"/>
      <c r="M15" s="180"/>
      <c r="N15" s="180"/>
    </row>
    <row r="16" spans="2:14" s="26" customFormat="1" ht="12.75" customHeight="1" x14ac:dyDescent="0.2">
      <c r="B16" s="26" t="s">
        <v>33</v>
      </c>
      <c r="C16" s="178">
        <v>8.1888381829999997</v>
      </c>
      <c r="D16" s="178">
        <v>10.677569803000001</v>
      </c>
      <c r="E16" s="178">
        <v>13.480950064800002</v>
      </c>
      <c r="F16" s="178">
        <v>28.566382163</v>
      </c>
      <c r="G16" s="178">
        <f t="shared" si="0"/>
        <v>60.913740213799997</v>
      </c>
      <c r="J16" s="37"/>
      <c r="K16" s="37"/>
      <c r="L16" s="37"/>
      <c r="M16" s="37"/>
      <c r="N16" s="37"/>
    </row>
    <row r="17" spans="2:14" s="26" customFormat="1" ht="12.75" customHeight="1" x14ac:dyDescent="0.2">
      <c r="B17" s="26" t="s">
        <v>3</v>
      </c>
      <c r="C17" s="178">
        <v>13.600022376</v>
      </c>
      <c r="D17" s="178">
        <v>11.620565972</v>
      </c>
      <c r="E17" s="178">
        <v>13.194581535999999</v>
      </c>
      <c r="F17" s="178">
        <v>44.955114494</v>
      </c>
      <c r="G17" s="178">
        <f t="shared" si="0"/>
        <v>83.370284378000008</v>
      </c>
      <c r="J17" s="37"/>
      <c r="K17" s="37"/>
      <c r="L17" s="37"/>
      <c r="M17" s="37"/>
      <c r="N17" s="37"/>
    </row>
    <row r="18" spans="2:14" s="26" customFormat="1" ht="12.75" customHeight="1" x14ac:dyDescent="0.2">
      <c r="B18" s="26" t="s">
        <v>61</v>
      </c>
      <c r="C18" s="178">
        <v>9.3691008239999984</v>
      </c>
      <c r="D18" s="178">
        <v>3.09940506</v>
      </c>
      <c r="E18" s="178">
        <v>9.4800189707999998</v>
      </c>
      <c r="F18" s="178">
        <v>71.634470981999996</v>
      </c>
      <c r="G18" s="178">
        <f t="shared" si="0"/>
        <v>93.582995836799995</v>
      </c>
      <c r="J18" s="37"/>
      <c r="K18" s="37"/>
      <c r="L18" s="37"/>
      <c r="M18" s="37"/>
      <c r="N18" s="37"/>
    </row>
    <row r="19" spans="2:14" s="26" customFormat="1" ht="12.75" customHeight="1" x14ac:dyDescent="0.2">
      <c r="B19" s="26" t="s">
        <v>60</v>
      </c>
      <c r="C19" s="178">
        <v>13.923930517000001</v>
      </c>
      <c r="D19" s="178">
        <v>11.100833194000002</v>
      </c>
      <c r="E19" s="178">
        <v>24.350378070000001</v>
      </c>
      <c r="F19" s="178">
        <v>61.799422361999994</v>
      </c>
      <c r="G19" s="178">
        <f t="shared" si="0"/>
        <v>111.174564143</v>
      </c>
      <c r="J19" s="37"/>
      <c r="K19" s="37"/>
      <c r="L19" s="37"/>
      <c r="M19" s="37"/>
      <c r="N19" s="37"/>
    </row>
    <row r="20" spans="2:14" s="26" customFormat="1" ht="12.75" customHeight="1" x14ac:dyDescent="0.2">
      <c r="B20" s="26" t="s">
        <v>7</v>
      </c>
      <c r="C20" s="178">
        <v>17.593735649999999</v>
      </c>
      <c r="D20" s="178">
        <v>12.332278961</v>
      </c>
      <c r="E20" s="178">
        <v>27.519701446900001</v>
      </c>
      <c r="F20" s="178">
        <v>61.842812705</v>
      </c>
      <c r="G20" s="178">
        <f t="shared" si="0"/>
        <v>119.2885287629</v>
      </c>
      <c r="J20" s="37"/>
      <c r="K20" s="37"/>
      <c r="L20" s="37"/>
      <c r="M20" s="37"/>
      <c r="N20" s="37"/>
    </row>
    <row r="21" spans="2:14" s="26" customFormat="1" ht="12.75" customHeight="1" x14ac:dyDescent="0.2">
      <c r="B21" s="26" t="s">
        <v>6</v>
      </c>
      <c r="C21" s="178">
        <v>26.207904087999999</v>
      </c>
      <c r="D21" s="178">
        <v>18.899289457999998</v>
      </c>
      <c r="E21" s="178">
        <v>50.884356101599991</v>
      </c>
      <c r="F21" s="178">
        <v>71.866929147000008</v>
      </c>
      <c r="G21" s="178">
        <f t="shared" si="0"/>
        <v>167.85847879459999</v>
      </c>
      <c r="J21" s="37"/>
      <c r="K21" s="37"/>
      <c r="L21" s="37"/>
      <c r="M21" s="37"/>
      <c r="N21" s="37"/>
    </row>
    <row r="22" spans="2:14" s="26" customFormat="1" ht="12.75" customHeight="1" x14ac:dyDescent="0.2">
      <c r="B22" s="176" t="s">
        <v>11</v>
      </c>
      <c r="C22" s="178">
        <v>34.123142129999998</v>
      </c>
      <c r="D22" s="178">
        <v>26.18666477</v>
      </c>
      <c r="E22" s="178">
        <v>66.055280638200003</v>
      </c>
      <c r="F22" s="178">
        <v>74.462110413000005</v>
      </c>
      <c r="G22" s="178">
        <f t="shared" si="0"/>
        <v>200.82719795119999</v>
      </c>
      <c r="I22" s="176"/>
      <c r="J22" s="37"/>
      <c r="K22" s="37"/>
      <c r="L22" s="37"/>
      <c r="M22" s="37"/>
      <c r="N22" s="37"/>
    </row>
    <row r="23" spans="2:14" s="26" customFormat="1" ht="12.75" customHeight="1" x14ac:dyDescent="0.2">
      <c r="B23" s="26" t="s">
        <v>0</v>
      </c>
      <c r="C23" s="178">
        <v>36.354311070000001</v>
      </c>
      <c r="D23" s="178">
        <v>26.083629489</v>
      </c>
      <c r="E23" s="178">
        <v>53.341722550200004</v>
      </c>
      <c r="F23" s="178">
        <v>111.62536739800001</v>
      </c>
      <c r="G23" s="178">
        <f t="shared" si="0"/>
        <v>227.40503050720002</v>
      </c>
      <c r="J23" s="37"/>
      <c r="K23" s="37"/>
      <c r="L23" s="37"/>
      <c r="M23" s="37"/>
      <c r="N23" s="37"/>
    </row>
    <row r="24" spans="2:14" s="26" customFormat="1" ht="12.75" customHeight="1" x14ac:dyDescent="0.2">
      <c r="B24" s="26" t="s">
        <v>8</v>
      </c>
      <c r="C24" s="178">
        <v>51.712682469999997</v>
      </c>
      <c r="D24" s="178">
        <v>15.453528039</v>
      </c>
      <c r="E24" s="178">
        <v>74.409022315599984</v>
      </c>
      <c r="F24" s="178">
        <v>243.53208273600001</v>
      </c>
      <c r="G24" s="178">
        <f t="shared" si="0"/>
        <v>385.1073155606</v>
      </c>
      <c r="J24" s="37"/>
      <c r="K24" s="37"/>
      <c r="L24" s="37"/>
      <c r="M24" s="37"/>
      <c r="N24" s="37"/>
    </row>
    <row r="25" spans="2:14" s="26" customFormat="1" ht="12.75" customHeight="1" x14ac:dyDescent="0.2">
      <c r="B25" s="189" t="s">
        <v>4</v>
      </c>
      <c r="C25" s="229">
        <v>143.08202469699998</v>
      </c>
      <c r="D25" s="229">
        <v>145.97205604600001</v>
      </c>
      <c r="E25" s="229">
        <v>406.4926089896</v>
      </c>
      <c r="F25" s="229">
        <v>505.86553721899998</v>
      </c>
      <c r="G25" s="229">
        <f t="shared" si="0"/>
        <v>1201.4122269516001</v>
      </c>
      <c r="J25" s="37"/>
      <c r="K25" s="37"/>
      <c r="L25" s="37"/>
      <c r="M25" s="37"/>
      <c r="N25" s="37"/>
    </row>
    <row r="26" spans="2:14" s="26" customFormat="1" ht="12" customHeight="1" thickBot="1" x14ac:dyDescent="0.25">
      <c r="B26" s="225" t="s">
        <v>59</v>
      </c>
      <c r="C26" s="226">
        <v>421.08513179000033</v>
      </c>
      <c r="D26" s="226">
        <v>335.15866162575702</v>
      </c>
      <c r="E26" s="226">
        <v>816.42373329966142</v>
      </c>
      <c r="F26" s="226">
        <v>1581.2778447748435</v>
      </c>
      <c r="G26" s="226">
        <f t="shared" si="0"/>
        <v>3153.945371490262</v>
      </c>
      <c r="J26" s="37"/>
      <c r="K26" s="37"/>
      <c r="L26" s="37"/>
      <c r="M26" s="37"/>
      <c r="N26" s="37"/>
    </row>
    <row r="27" spans="2:14" s="26" customFormat="1" ht="12" customHeight="1" thickTop="1" x14ac:dyDescent="0.2"/>
    <row r="28" spans="2:14" s="26" customFormat="1" ht="12.75" customHeight="1" x14ac:dyDescent="0.2">
      <c r="B28" s="176" t="s">
        <v>66</v>
      </c>
      <c r="E28" s="177"/>
    </row>
    <row r="29" spans="2:14" s="26" customFormat="1" ht="12.75" customHeight="1" x14ac:dyDescent="0.2">
      <c r="B29" s="176"/>
      <c r="E29" s="177"/>
      <c r="G29" s="75" t="s">
        <v>84</v>
      </c>
    </row>
    <row r="30" spans="2:14" ht="12.75" customHeight="1" x14ac:dyDescent="0.2">
      <c r="F30" s="75"/>
    </row>
    <row r="31" spans="2:14" ht="12.75" customHeight="1" x14ac:dyDescent="0.2">
      <c r="B31" s="113" t="s">
        <v>65</v>
      </c>
    </row>
    <row r="32" spans="2:14" ht="12.75" customHeight="1" x14ac:dyDescent="0.2">
      <c r="B32" s="2" t="s">
        <v>75</v>
      </c>
    </row>
    <row r="33" spans="2:17" ht="12.75" customHeight="1" x14ac:dyDescent="0.25">
      <c r="B33" s="185"/>
      <c r="C33" s="308">
        <v>2012</v>
      </c>
      <c r="D33" s="308"/>
      <c r="E33" s="308"/>
      <c r="F33" s="308"/>
      <c r="G33" s="308"/>
    </row>
    <row r="34" spans="2:17" ht="21" thickBot="1" x14ac:dyDescent="0.25">
      <c r="B34" s="181"/>
      <c r="C34" s="230" t="s">
        <v>55</v>
      </c>
      <c r="D34" s="230" t="s">
        <v>56</v>
      </c>
      <c r="E34" s="230" t="s">
        <v>57</v>
      </c>
      <c r="F34" s="230" t="s">
        <v>58</v>
      </c>
      <c r="G34" s="230" t="s">
        <v>30</v>
      </c>
    </row>
    <row r="35" spans="2:17" ht="12.75" customHeight="1" thickTop="1" x14ac:dyDescent="0.2">
      <c r="B35" s="26" t="s">
        <v>0</v>
      </c>
      <c r="C35" s="234">
        <v>0.15986590529205097</v>
      </c>
      <c r="D35" s="234">
        <v>0.11470119825767948</v>
      </c>
      <c r="E35" s="234">
        <v>0.23456702972325458</v>
      </c>
      <c r="F35" s="234">
        <v>0.49086586672701493</v>
      </c>
      <c r="G35" s="234">
        <v>1</v>
      </c>
    </row>
    <row r="36" spans="2:17" ht="12.75" customHeight="1" x14ac:dyDescent="0.2">
      <c r="B36" s="26" t="s">
        <v>1</v>
      </c>
      <c r="C36" s="234">
        <v>0.13163684299968348</v>
      </c>
      <c r="D36" s="234">
        <v>0.14334115617705309</v>
      </c>
      <c r="E36" s="234">
        <v>0.17763960149564542</v>
      </c>
      <c r="F36" s="234">
        <v>0.54738239932761812</v>
      </c>
      <c r="G36" s="234">
        <v>1</v>
      </c>
    </row>
    <row r="37" spans="2:17" ht="12.75" customHeight="1" x14ac:dyDescent="0.2">
      <c r="B37" s="26" t="s">
        <v>62</v>
      </c>
      <c r="C37" s="234">
        <v>0.14505264923434952</v>
      </c>
      <c r="D37" s="234">
        <v>0.15083842383701887</v>
      </c>
      <c r="E37" s="234">
        <v>0.20964771654734254</v>
      </c>
      <c r="F37" s="234">
        <v>0.4944612103812891</v>
      </c>
      <c r="G37" s="234">
        <v>1</v>
      </c>
      <c r="Q37" s="75" t="s">
        <v>84</v>
      </c>
    </row>
    <row r="38" spans="2:17" ht="12.75" customHeight="1" x14ac:dyDescent="0.2">
      <c r="B38" s="26" t="s">
        <v>60</v>
      </c>
      <c r="C38" s="234">
        <v>0.12524385073450911</v>
      </c>
      <c r="D38" s="234">
        <v>9.9850476406827954E-2</v>
      </c>
      <c r="E38" s="234">
        <v>0.21902832053093504</v>
      </c>
      <c r="F38" s="234">
        <v>0.55587735232772795</v>
      </c>
      <c r="G38" s="234">
        <v>1</v>
      </c>
    </row>
    <row r="39" spans="2:17" ht="12.75" customHeight="1" x14ac:dyDescent="0.2">
      <c r="B39" s="26" t="s">
        <v>61</v>
      </c>
      <c r="C39" s="234">
        <v>0.10011541883462285</v>
      </c>
      <c r="D39" s="234">
        <v>3.3119318657046128E-2</v>
      </c>
      <c r="E39" s="234">
        <v>0.10130065709087009</v>
      </c>
      <c r="F39" s="234">
        <v>0.76546460541746097</v>
      </c>
      <c r="G39" s="234">
        <v>1</v>
      </c>
    </row>
    <row r="40" spans="2:17" ht="12.75" customHeight="1" x14ac:dyDescent="0.2">
      <c r="B40" s="26" t="s">
        <v>2</v>
      </c>
      <c r="C40" s="234">
        <v>0.18035714878889719</v>
      </c>
      <c r="D40" s="234">
        <v>0.16357365333545401</v>
      </c>
      <c r="E40" s="234">
        <v>0.26958079784222339</v>
      </c>
      <c r="F40" s="234">
        <v>0.38648840003342544</v>
      </c>
      <c r="G40" s="234">
        <v>1</v>
      </c>
    </row>
    <row r="41" spans="2:17" ht="12.75" customHeight="1" x14ac:dyDescent="0.2">
      <c r="B41" s="26" t="s">
        <v>3</v>
      </c>
      <c r="C41" s="234">
        <v>0.16312793554040958</v>
      </c>
      <c r="D41" s="234">
        <v>0.13938498661360532</v>
      </c>
      <c r="E41" s="234">
        <v>0.15826480183485883</v>
      </c>
      <c r="F41" s="234">
        <v>0.53922227601112616</v>
      </c>
      <c r="G41" s="234">
        <v>0.99999999999999989</v>
      </c>
    </row>
    <row r="42" spans="2:17" ht="12.75" customHeight="1" x14ac:dyDescent="0.2">
      <c r="B42" s="26" t="s">
        <v>4</v>
      </c>
      <c r="C42" s="234">
        <v>0.11909486310127602</v>
      </c>
      <c r="D42" s="234">
        <v>0.12150039159862872</v>
      </c>
      <c r="E42" s="234">
        <v>0.33834565677845052</v>
      </c>
      <c r="F42" s="234">
        <v>0.42105908852164459</v>
      </c>
      <c r="G42" s="234">
        <v>0.99999999999999978</v>
      </c>
    </row>
    <row r="43" spans="2:17" ht="12.75" customHeight="1" x14ac:dyDescent="0.2">
      <c r="B43" s="26" t="s">
        <v>5</v>
      </c>
      <c r="C43" s="234">
        <v>0.10553703123567883</v>
      </c>
      <c r="D43" s="234">
        <v>0.12620074381907562</v>
      </c>
      <c r="E43" s="234">
        <v>0.15875744088535226</v>
      </c>
      <c r="F43" s="234">
        <v>0.60950478405989317</v>
      </c>
      <c r="G43" s="234">
        <v>0.99999999999999989</v>
      </c>
    </row>
    <row r="44" spans="2:17" ht="12.75" customHeight="1" x14ac:dyDescent="0.2">
      <c r="B44" s="26" t="s">
        <v>6</v>
      </c>
      <c r="C44" s="234">
        <v>0.15613095195548207</v>
      </c>
      <c r="D44" s="234">
        <v>0.11259061558115341</v>
      </c>
      <c r="E44" s="234">
        <v>0.30313843224961323</v>
      </c>
      <c r="F44" s="234">
        <v>0.42814000021375131</v>
      </c>
      <c r="G44" s="234">
        <v>1</v>
      </c>
    </row>
    <row r="45" spans="2:17" ht="12.75" customHeight="1" x14ac:dyDescent="0.2">
      <c r="B45" s="26" t="s">
        <v>34</v>
      </c>
      <c r="C45" s="234">
        <v>0.16198435991653876</v>
      </c>
      <c r="D45" s="234">
        <v>0.170139383364175</v>
      </c>
      <c r="E45" s="234">
        <v>0.16404162716357495</v>
      </c>
      <c r="F45" s="234">
        <v>0.50383462955571134</v>
      </c>
      <c r="G45" s="234">
        <v>1</v>
      </c>
    </row>
    <row r="46" spans="2:17" ht="12.75" customHeight="1" x14ac:dyDescent="0.2">
      <c r="B46" s="26" t="s">
        <v>7</v>
      </c>
      <c r="C46" s="234">
        <v>0.14748891475532924</v>
      </c>
      <c r="D46" s="234">
        <v>0.10338193528660125</v>
      </c>
      <c r="E46" s="234">
        <v>0.23069864078547442</v>
      </c>
      <c r="F46" s="234">
        <v>0.51843050917259503</v>
      </c>
      <c r="G46" s="234">
        <v>1</v>
      </c>
    </row>
    <row r="47" spans="2:17" ht="12.75" customHeight="1" x14ac:dyDescent="0.2">
      <c r="B47" s="26" t="s">
        <v>8</v>
      </c>
      <c r="C47" s="234">
        <v>0.13428122598689651</v>
      </c>
      <c r="D47" s="234">
        <v>4.0127848562171116E-2</v>
      </c>
      <c r="E47" s="234">
        <v>0.19321633038126765</v>
      </c>
      <c r="F47" s="234">
        <v>0.63237459506966465</v>
      </c>
      <c r="G47" s="234">
        <v>0.99999999999999989</v>
      </c>
    </row>
    <row r="48" spans="2:17" ht="12.75" customHeight="1" x14ac:dyDescent="0.2">
      <c r="B48" s="26" t="s">
        <v>9</v>
      </c>
      <c r="C48" s="234">
        <v>0.16193454110299166</v>
      </c>
      <c r="D48" s="234">
        <v>0.15991768333991313</v>
      </c>
      <c r="E48" s="234">
        <v>0.24959899600523563</v>
      </c>
      <c r="F48" s="234">
        <v>0.42854877955185955</v>
      </c>
      <c r="G48" s="234">
        <v>1</v>
      </c>
    </row>
    <row r="49" spans="2:7" ht="12.75" customHeight="1" x14ac:dyDescent="0.2">
      <c r="B49" s="26" t="s">
        <v>33</v>
      </c>
      <c r="C49" s="234">
        <v>0.13443335041089496</v>
      </c>
      <c r="D49" s="234">
        <v>0.17529000461181662</v>
      </c>
      <c r="E49" s="234">
        <v>0.22131213774566244</v>
      </c>
      <c r="F49" s="234">
        <v>0.46896450723162608</v>
      </c>
      <c r="G49" s="234">
        <v>1</v>
      </c>
    </row>
    <row r="50" spans="2:7" ht="12.75" customHeight="1" x14ac:dyDescent="0.2">
      <c r="B50" s="26" t="s">
        <v>10</v>
      </c>
      <c r="C50" s="234">
        <v>0.11135518569641276</v>
      </c>
      <c r="D50" s="234">
        <v>8.9140988664738408E-2</v>
      </c>
      <c r="E50" s="234">
        <v>8.8902980672795381E-2</v>
      </c>
      <c r="F50" s="234">
        <v>0.71060084496605347</v>
      </c>
      <c r="G50" s="234">
        <v>1</v>
      </c>
    </row>
    <row r="51" spans="2:7" ht="12.75" customHeight="1" x14ac:dyDescent="0.2">
      <c r="B51" s="176" t="s">
        <v>11</v>
      </c>
      <c r="C51" s="234">
        <v>0.16991295241938173</v>
      </c>
      <c r="D51" s="234">
        <v>0.13039401553749322</v>
      </c>
      <c r="E51" s="234">
        <v>0.32891600994329018</v>
      </c>
      <c r="F51" s="234">
        <v>0.37077702209983493</v>
      </c>
      <c r="G51" s="234">
        <v>1</v>
      </c>
    </row>
    <row r="52" spans="2:7" ht="12.75" customHeight="1" x14ac:dyDescent="0.2">
      <c r="B52" s="26" t="s">
        <v>12</v>
      </c>
      <c r="C52" s="234">
        <v>0.169919319835938</v>
      </c>
      <c r="D52" s="234">
        <v>0.166497734297745</v>
      </c>
      <c r="E52" s="234">
        <v>0.35441602928637339</v>
      </c>
      <c r="F52" s="234">
        <v>0.30916691657994355</v>
      </c>
      <c r="G52" s="234">
        <v>1</v>
      </c>
    </row>
    <row r="53" spans="2:7" ht="12.75" customHeight="1" x14ac:dyDescent="0.2">
      <c r="B53" s="26" t="s">
        <v>13</v>
      </c>
      <c r="C53" s="234">
        <v>0.17302764244602081</v>
      </c>
      <c r="D53" s="234">
        <v>0.21894113816582617</v>
      </c>
      <c r="E53" s="234">
        <v>0.19195414269912731</v>
      </c>
      <c r="F53" s="234">
        <v>0.41607707668902583</v>
      </c>
      <c r="G53" s="234">
        <v>1</v>
      </c>
    </row>
    <row r="54" spans="2:7" ht="12.75" customHeight="1" thickBot="1" x14ac:dyDescent="0.25">
      <c r="B54" s="181" t="s">
        <v>59</v>
      </c>
      <c r="C54" s="235">
        <v>0.13351059774096041</v>
      </c>
      <c r="D54" s="235">
        <v>0.10626647647590425</v>
      </c>
      <c r="E54" s="235">
        <v>0.25885791830119598</v>
      </c>
      <c r="F54" s="235">
        <v>0.50136500748193946</v>
      </c>
      <c r="G54" s="235">
        <v>1</v>
      </c>
    </row>
    <row r="55" spans="2:7" ht="12.75" customHeight="1" thickTop="1" x14ac:dyDescent="0.2">
      <c r="B55" s="26"/>
      <c r="C55" s="26"/>
      <c r="D55" s="26"/>
      <c r="E55" s="26"/>
      <c r="F55" s="26"/>
    </row>
    <row r="56" spans="2:7" ht="12.75" customHeight="1" x14ac:dyDescent="0.2">
      <c r="B56" s="26"/>
      <c r="C56" s="26"/>
      <c r="D56" s="26"/>
      <c r="E56" s="26"/>
      <c r="F56" s="26"/>
      <c r="G56" s="75" t="s">
        <v>84</v>
      </c>
    </row>
    <row r="59" spans="2:7" ht="12.75" customHeight="1" x14ac:dyDescent="0.2">
      <c r="B59" s="113" t="s">
        <v>65</v>
      </c>
    </row>
    <row r="60" spans="2:7" ht="12.75" customHeight="1" x14ac:dyDescent="0.2">
      <c r="B60" s="231" t="s">
        <v>73</v>
      </c>
      <c r="C60" s="308">
        <v>2012</v>
      </c>
      <c r="D60" s="308"/>
      <c r="E60" s="308"/>
      <c r="F60" s="308"/>
      <c r="G60" s="308"/>
    </row>
    <row r="61" spans="2:7" ht="21" thickBot="1" x14ac:dyDescent="0.25">
      <c r="B61" s="181"/>
      <c r="C61" s="230" t="s">
        <v>55</v>
      </c>
      <c r="D61" s="230" t="s">
        <v>56</v>
      </c>
      <c r="E61" s="230" t="s">
        <v>57</v>
      </c>
      <c r="F61" s="230" t="s">
        <v>58</v>
      </c>
      <c r="G61" s="230" t="s">
        <v>30</v>
      </c>
    </row>
    <row r="62" spans="2:7" ht="12.75" customHeight="1" thickTop="1" x14ac:dyDescent="0.2">
      <c r="B62" s="26" t="s">
        <v>0</v>
      </c>
      <c r="C62" s="232">
        <v>1.1264119735214397</v>
      </c>
      <c r="D62" s="232">
        <v>0.80818235044349329</v>
      </c>
      <c r="E62" s="232">
        <v>1.65275460324667</v>
      </c>
      <c r="F62" s="232">
        <v>3.458631086248142</v>
      </c>
      <c r="G62" s="232">
        <v>7.0459800134597446</v>
      </c>
    </row>
    <row r="63" spans="2:7" ht="12.75" customHeight="1" x14ac:dyDescent="0.2">
      <c r="B63" s="26" t="s">
        <v>1</v>
      </c>
      <c r="C63" s="232">
        <v>0.95899053001915902</v>
      </c>
      <c r="D63" s="232">
        <v>1.0442578855839144</v>
      </c>
      <c r="E63" s="232">
        <v>1.2941262621370431</v>
      </c>
      <c r="F63" s="232">
        <v>3.9877478469733094</v>
      </c>
      <c r="G63" s="232">
        <v>7.285122524713425</v>
      </c>
    </row>
    <row r="64" spans="2:7" ht="12.75" customHeight="1" x14ac:dyDescent="0.2">
      <c r="B64" s="26" t="s">
        <v>62</v>
      </c>
      <c r="C64" s="232">
        <v>1.0323049495388292</v>
      </c>
      <c r="D64" s="232">
        <v>1.0734809210965912</v>
      </c>
      <c r="E64" s="232">
        <v>1.492012566428089</v>
      </c>
      <c r="F64" s="232">
        <v>3.5189619598529225</v>
      </c>
      <c r="G64" s="232">
        <v>7.1167603969164315</v>
      </c>
    </row>
    <row r="65" spans="2:7" ht="12.75" customHeight="1" x14ac:dyDescent="0.2">
      <c r="B65" s="26" t="s">
        <v>60</v>
      </c>
      <c r="C65" s="232">
        <v>0.9990462158518334</v>
      </c>
      <c r="D65" s="232">
        <v>0.7964881311155515</v>
      </c>
      <c r="E65" s="232">
        <v>1.7471469737437624</v>
      </c>
      <c r="F65" s="232">
        <v>4.4341272011667332</v>
      </c>
      <c r="G65" s="232">
        <v>7.9768085218778806</v>
      </c>
    </row>
    <row r="66" spans="2:7" ht="12.75" customHeight="1" x14ac:dyDescent="0.2">
      <c r="B66" s="26" t="s">
        <v>61</v>
      </c>
      <c r="C66" s="232">
        <v>0.62145223897029356</v>
      </c>
      <c r="D66" s="232">
        <v>0.20558346528610885</v>
      </c>
      <c r="E66" s="232">
        <v>0.62880943705858006</v>
      </c>
      <c r="F66" s="232">
        <v>4.7515127882048329</v>
      </c>
      <c r="G66" s="232">
        <v>6.2073579295198149</v>
      </c>
    </row>
    <row r="67" spans="2:7" ht="12.75" customHeight="1" x14ac:dyDescent="0.2">
      <c r="B67" s="26" t="s">
        <v>2</v>
      </c>
      <c r="C67" s="232">
        <v>1.5347167585337127</v>
      </c>
      <c r="D67" s="232">
        <v>1.3919006189343754</v>
      </c>
      <c r="E67" s="232">
        <v>2.2939493721516322</v>
      </c>
      <c r="F67" s="232">
        <v>3.2887536118928375</v>
      </c>
      <c r="G67" s="232">
        <v>8.5093203615125574</v>
      </c>
    </row>
    <row r="68" spans="2:7" ht="12.75" customHeight="1" x14ac:dyDescent="0.2">
      <c r="B68" s="26" t="s">
        <v>3</v>
      </c>
      <c r="C68" s="232">
        <v>0.9179386590933083</v>
      </c>
      <c r="D68" s="232">
        <v>0.78433449970398827</v>
      </c>
      <c r="E68" s="232">
        <v>0.89057327610187786</v>
      </c>
      <c r="F68" s="232">
        <v>3.0342624723052523</v>
      </c>
      <c r="G68" s="232">
        <v>5.6271089072044278</v>
      </c>
    </row>
    <row r="69" spans="2:7" ht="12.75" customHeight="1" x14ac:dyDescent="0.2">
      <c r="B69" s="26" t="s">
        <v>4</v>
      </c>
      <c r="C69" s="232">
        <v>0.95443373621367045</v>
      </c>
      <c r="D69" s="232">
        <v>0.97371179314669176</v>
      </c>
      <c r="E69" s="232">
        <v>2.7115234101752348</v>
      </c>
      <c r="F69" s="232">
        <v>3.3743940633500764</v>
      </c>
      <c r="G69" s="232">
        <v>8.0140630028856741</v>
      </c>
    </row>
    <row r="70" spans="2:7" ht="12.75" customHeight="1" x14ac:dyDescent="0.2">
      <c r="B70" s="26" t="s">
        <v>5</v>
      </c>
      <c r="C70" s="232">
        <v>1.0795382130719577</v>
      </c>
      <c r="D70" s="232">
        <v>1.2909073135339317</v>
      </c>
      <c r="E70" s="232">
        <v>1.6239297433194257</v>
      </c>
      <c r="F70" s="232">
        <v>6.234623977373948</v>
      </c>
      <c r="G70" s="232">
        <v>10.228999247299265</v>
      </c>
    </row>
    <row r="71" spans="2:7" ht="12.75" customHeight="1" x14ac:dyDescent="0.2">
      <c r="B71" s="26" t="s">
        <v>6</v>
      </c>
      <c r="C71" s="232">
        <v>1.1363363049475221</v>
      </c>
      <c r="D71" s="232">
        <v>0.81944548777064274</v>
      </c>
      <c r="E71" s="232">
        <v>2.206271092796058</v>
      </c>
      <c r="F71" s="232">
        <v>3.1160447031786838</v>
      </c>
      <c r="G71" s="232">
        <v>7.2780975886929067</v>
      </c>
    </row>
    <row r="72" spans="2:7" ht="12.75" customHeight="1" x14ac:dyDescent="0.2">
      <c r="B72" s="26" t="s">
        <v>34</v>
      </c>
      <c r="C72" s="232">
        <v>1.213092628560283</v>
      </c>
      <c r="D72" s="232">
        <v>1.27416518417714</v>
      </c>
      <c r="E72" s="232">
        <v>1.2284993982857304</v>
      </c>
      <c r="F72" s="232">
        <v>3.7731919022450664</v>
      </c>
      <c r="G72" s="232">
        <v>7.4889491132682187</v>
      </c>
    </row>
    <row r="73" spans="2:7" ht="12.75" customHeight="1" x14ac:dyDescent="0.2">
      <c r="B73" s="26" t="s">
        <v>7</v>
      </c>
      <c r="C73" s="232">
        <v>0.88678708950937002</v>
      </c>
      <c r="D73" s="232">
        <v>0.62159088805240903</v>
      </c>
      <c r="E73" s="232">
        <v>1.3870912031273614</v>
      </c>
      <c r="F73" s="232">
        <v>3.1170985501160491</v>
      </c>
      <c r="G73" s="232">
        <v>6.0125677308051895</v>
      </c>
    </row>
    <row r="74" spans="2:7" ht="12.75" customHeight="1" x14ac:dyDescent="0.2">
      <c r="B74" s="26" t="s">
        <v>8</v>
      </c>
      <c r="C74" s="232">
        <v>1.1792702773279853</v>
      </c>
      <c r="D74" s="232">
        <v>0.35240651665709899</v>
      </c>
      <c r="E74" s="232">
        <v>1.6968438725399164</v>
      </c>
      <c r="F74" s="232">
        <v>5.5535727993408921</v>
      </c>
      <c r="G74" s="232">
        <v>8.7820934658658913</v>
      </c>
    </row>
    <row r="75" spans="2:7" ht="12.75" customHeight="1" x14ac:dyDescent="0.2">
      <c r="B75" s="26" t="s">
        <v>9</v>
      </c>
      <c r="C75" s="232">
        <v>1.0431685986136334</v>
      </c>
      <c r="D75" s="232">
        <v>1.0301761717232176</v>
      </c>
      <c r="E75" s="232">
        <v>1.6078955922847353</v>
      </c>
      <c r="F75" s="232">
        <v>2.7606749416010619</v>
      </c>
      <c r="G75" s="232">
        <v>6.4419153042226496</v>
      </c>
    </row>
    <row r="76" spans="2:7" ht="12.75" customHeight="1" x14ac:dyDescent="0.2">
      <c r="B76" s="26" t="s">
        <v>33</v>
      </c>
      <c r="C76" s="232">
        <v>1.1467074098366332</v>
      </c>
      <c r="D76" s="232">
        <v>1.4952119138911042</v>
      </c>
      <c r="E76" s="232">
        <v>1.8877776047688941</v>
      </c>
      <c r="F76" s="232">
        <v>4.0002356093128251</v>
      </c>
      <c r="G76" s="232">
        <v>8.5299325378094562</v>
      </c>
    </row>
    <row r="77" spans="2:7" ht="12.75" customHeight="1" x14ac:dyDescent="0.2">
      <c r="B77" s="26" t="s">
        <v>10</v>
      </c>
      <c r="C77" s="232">
        <v>0.71058410550426387</v>
      </c>
      <c r="D77" s="232">
        <v>0.56882999474122731</v>
      </c>
      <c r="E77" s="232">
        <v>0.56731120875025631</v>
      </c>
      <c r="F77" s="232">
        <v>4.53451415515931</v>
      </c>
      <c r="G77" s="232">
        <v>6.3812394641550583</v>
      </c>
    </row>
    <row r="78" spans="2:7" ht="12.75" customHeight="1" x14ac:dyDescent="0.2">
      <c r="B78" s="176" t="s">
        <v>11</v>
      </c>
      <c r="C78" s="232">
        <v>1.5275900481815858</v>
      </c>
      <c r="D78" s="232">
        <v>1.1722979186770259</v>
      </c>
      <c r="E78" s="232">
        <v>2.9570954793182209</v>
      </c>
      <c r="F78" s="232">
        <v>3.3334438663400205</v>
      </c>
      <c r="G78" s="232">
        <v>8.9904273125168519</v>
      </c>
    </row>
    <row r="79" spans="2:7" ht="12.75" customHeight="1" x14ac:dyDescent="0.2">
      <c r="B79" s="26" t="s">
        <v>12</v>
      </c>
      <c r="C79" s="232">
        <v>1.381497851614224</v>
      </c>
      <c r="D79" s="232">
        <v>1.3536792782189686</v>
      </c>
      <c r="E79" s="232">
        <v>2.8815144946996951</v>
      </c>
      <c r="F79" s="232">
        <v>2.5136248865507254</v>
      </c>
      <c r="G79" s="232">
        <v>8.1303165110836151</v>
      </c>
    </row>
    <row r="80" spans="2:7" ht="12.75" customHeight="1" x14ac:dyDescent="0.2">
      <c r="B80" s="26" t="s">
        <v>13</v>
      </c>
      <c r="C80" s="232">
        <v>1.7319324187930418</v>
      </c>
      <c r="D80" s="232">
        <v>2.1915067999330606</v>
      </c>
      <c r="E80" s="232">
        <v>1.9213785610351752</v>
      </c>
      <c r="F80" s="232">
        <v>4.1647529125825802</v>
      </c>
      <c r="G80" s="232">
        <v>10.009570692343857</v>
      </c>
    </row>
    <row r="81" spans="2:7" ht="12.75" customHeight="1" thickBot="1" x14ac:dyDescent="0.25">
      <c r="B81" s="181" t="s">
        <v>59</v>
      </c>
      <c r="C81" s="233">
        <v>0.96835838042738631</v>
      </c>
      <c r="D81" s="233">
        <v>0.77075554147085601</v>
      </c>
      <c r="E81" s="233">
        <v>1.8775081436853407</v>
      </c>
      <c r="F81" s="233">
        <v>3.6364229871111271</v>
      </c>
      <c r="G81" s="233">
        <v>7.253045052694711</v>
      </c>
    </row>
    <row r="82" spans="2:7" ht="12.75" customHeight="1" thickTop="1" x14ac:dyDescent="0.2"/>
    <row r="83" spans="2:7" ht="12.75" customHeight="1" x14ac:dyDescent="0.2">
      <c r="B83" s="176" t="s">
        <v>74</v>
      </c>
    </row>
    <row r="84" spans="2:7" ht="12.75" customHeight="1" x14ac:dyDescent="0.2">
      <c r="G84" s="75" t="s">
        <v>84</v>
      </c>
    </row>
  </sheetData>
  <mergeCells count="4">
    <mergeCell ref="C5:G5"/>
    <mergeCell ref="J5:N5"/>
    <mergeCell ref="C33:G33"/>
    <mergeCell ref="C60:G60"/>
  </mergeCells>
  <hyperlinks>
    <hyperlink ref="B1" location="Titres!A1" display="Titres"/>
  </hyperlinks>
  <pageMargins left="0" right="0" top="0" bottom="0" header="0.51181102362204722" footer="0.51181102362204722"/>
  <pageSetup paperSize="9" scale="5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7"/>
  <sheetViews>
    <sheetView zoomScaleNormal="100" workbookViewId="0">
      <selection activeCell="A2" sqref="A2"/>
    </sheetView>
  </sheetViews>
  <sheetFormatPr baseColWidth="10" defaultColWidth="11.44140625" defaultRowHeight="12.75" customHeight="1" x14ac:dyDescent="0.2"/>
  <cols>
    <col min="1" max="1" width="51.5546875" style="2" customWidth="1"/>
    <col min="2" max="2" width="12.5546875" style="2" customWidth="1"/>
    <col min="3" max="3" width="11.44140625" style="2"/>
    <col min="4" max="7" width="11.88671875" style="2" customWidth="1"/>
    <col min="8" max="8" width="23" style="2" customWidth="1"/>
    <col min="9" max="9" width="9.5546875" style="2" customWidth="1"/>
    <col min="10" max="16384" width="11.44140625" style="2"/>
  </cols>
  <sheetData>
    <row r="1" spans="1:9" ht="12" customHeight="1" x14ac:dyDescent="0.2">
      <c r="A1" s="123" t="s">
        <v>38</v>
      </c>
    </row>
    <row r="2" spans="1:9" s="5" customFormat="1" ht="12" customHeight="1" x14ac:dyDescent="0.2">
      <c r="A2" s="114" t="s">
        <v>103</v>
      </c>
      <c r="B2" s="115"/>
      <c r="C2" s="115"/>
      <c r="D2" s="20"/>
    </row>
    <row r="3" spans="1:9" ht="12" customHeight="1" x14ac:dyDescent="0.25">
      <c r="A3" s="10" t="s">
        <v>14</v>
      </c>
      <c r="B3" s="25"/>
      <c r="C3" s="10"/>
    </row>
    <row r="4" spans="1:9" ht="12" customHeight="1" x14ac:dyDescent="0.25">
      <c r="A4" s="10"/>
      <c r="B4" s="25"/>
      <c r="C4" s="10"/>
    </row>
    <row r="5" spans="1:9" s="26" customFormat="1" ht="23.25" customHeight="1" x14ac:dyDescent="0.2">
      <c r="A5" s="56"/>
      <c r="B5" s="309">
        <v>2015</v>
      </c>
      <c r="C5" s="310"/>
    </row>
    <row r="6" spans="1:9" s="26" customFormat="1" ht="39" customHeight="1" x14ac:dyDescent="0.2">
      <c r="A6" s="105" t="s">
        <v>29</v>
      </c>
      <c r="B6" s="182" t="s">
        <v>14</v>
      </c>
      <c r="C6" s="205" t="s">
        <v>46</v>
      </c>
    </row>
    <row r="7" spans="1:9" ht="12" customHeight="1" x14ac:dyDescent="0.2">
      <c r="A7" s="76" t="s">
        <v>30</v>
      </c>
      <c r="B7" s="207">
        <v>5223.18193546577</v>
      </c>
      <c r="C7" s="106">
        <v>100</v>
      </c>
      <c r="D7" s="26"/>
      <c r="F7" s="26"/>
      <c r="G7" s="26"/>
      <c r="H7" s="243"/>
      <c r="I7" s="244"/>
    </row>
    <row r="8" spans="1:9" ht="12" customHeight="1" x14ac:dyDescent="0.2">
      <c r="A8" s="294" t="s">
        <v>15</v>
      </c>
      <c r="B8" s="26"/>
      <c r="C8" s="293"/>
      <c r="D8" s="26"/>
      <c r="F8" s="26"/>
      <c r="G8" s="26"/>
      <c r="H8" s="243"/>
      <c r="I8" s="244"/>
    </row>
    <row r="9" spans="1:9" ht="12" customHeight="1" x14ac:dyDescent="0.2">
      <c r="A9" s="194" t="s">
        <v>16</v>
      </c>
      <c r="B9" s="97">
        <v>25.2296381577079</v>
      </c>
      <c r="C9" s="293">
        <f>(B9*C7)/B7</f>
        <v>0.48303196154047201</v>
      </c>
      <c r="D9" s="26"/>
      <c r="F9" s="26"/>
      <c r="G9" s="26"/>
      <c r="H9" s="243"/>
      <c r="I9" s="244"/>
    </row>
    <row r="10" spans="1:9" ht="12" customHeight="1" x14ac:dyDescent="0.2">
      <c r="A10" s="194" t="s">
        <v>17</v>
      </c>
      <c r="B10" s="97">
        <v>8.7081426361501801</v>
      </c>
      <c r="C10" s="293">
        <f>(B10*C7)/B7</f>
        <v>0.16672102836436317</v>
      </c>
      <c r="D10" s="26"/>
      <c r="F10" s="26"/>
      <c r="G10" s="26"/>
      <c r="H10" s="243"/>
      <c r="I10" s="244"/>
    </row>
    <row r="11" spans="1:9" ht="12" customHeight="1" x14ac:dyDescent="0.2">
      <c r="A11" s="194" t="s">
        <v>87</v>
      </c>
      <c r="B11" s="97">
        <v>18.959074725394501</v>
      </c>
      <c r="C11" s="293">
        <f>(B11*C7)/B7</f>
        <v>0.36297940526752592</v>
      </c>
      <c r="D11" s="26"/>
      <c r="F11" s="26"/>
      <c r="G11" s="26"/>
      <c r="H11" s="243"/>
    </row>
    <row r="12" spans="1:9" ht="12" customHeight="1" x14ac:dyDescent="0.2">
      <c r="A12" s="194" t="s">
        <v>18</v>
      </c>
      <c r="B12" s="97">
        <v>10.956318424731</v>
      </c>
      <c r="C12" s="293">
        <f>(B12*C7)/B7</f>
        <v>0.20976329295245938</v>
      </c>
      <c r="D12" s="26"/>
      <c r="F12" s="26"/>
      <c r="G12" s="26"/>
      <c r="H12" s="243"/>
    </row>
    <row r="13" spans="1:9" ht="12" customHeight="1" x14ac:dyDescent="0.2">
      <c r="A13" s="194" t="s">
        <v>88</v>
      </c>
      <c r="B13" s="97">
        <v>6.3171653774326701</v>
      </c>
      <c r="C13" s="293">
        <f>(B13*C7)/B7</f>
        <v>0.12094476997897922</v>
      </c>
      <c r="D13" s="26"/>
      <c r="F13" s="26"/>
      <c r="G13" s="26"/>
      <c r="H13" s="243"/>
    </row>
    <row r="14" spans="1:9" ht="12" customHeight="1" x14ac:dyDescent="0.2">
      <c r="A14" s="259" t="s">
        <v>37</v>
      </c>
      <c r="B14" s="97" t="s">
        <v>90</v>
      </c>
      <c r="C14" s="293">
        <v>0</v>
      </c>
      <c r="D14" s="26"/>
      <c r="F14" s="26"/>
      <c r="G14" s="26"/>
      <c r="H14" s="243"/>
    </row>
    <row r="15" spans="1:9" ht="12" customHeight="1" x14ac:dyDescent="0.2">
      <c r="A15" s="77" t="s">
        <v>19</v>
      </c>
      <c r="B15" s="264">
        <v>71.460573468285304</v>
      </c>
      <c r="C15" s="299">
        <f>(B15*C7)/B7</f>
        <v>1.3681425298066494</v>
      </c>
      <c r="D15" s="24"/>
      <c r="E15" s="133"/>
      <c r="F15" s="26"/>
      <c r="G15" s="26"/>
      <c r="H15" s="243"/>
    </row>
    <row r="16" spans="1:9" ht="12" customHeight="1" x14ac:dyDescent="0.2">
      <c r="A16" s="295" t="s">
        <v>20</v>
      </c>
      <c r="B16" s="26"/>
      <c r="C16" s="293"/>
      <c r="D16" s="26"/>
      <c r="F16" s="26"/>
      <c r="G16" s="26"/>
      <c r="H16" s="243"/>
    </row>
    <row r="17" spans="1:17" ht="12" customHeight="1" x14ac:dyDescent="0.2">
      <c r="A17" s="194" t="s">
        <v>99</v>
      </c>
      <c r="B17" s="97">
        <v>155.853829444377</v>
      </c>
      <c r="C17" s="293">
        <f>(B17*C7)/B7</f>
        <v>2.9838866685098333</v>
      </c>
      <c r="D17" s="26"/>
      <c r="F17" s="26"/>
      <c r="G17" s="26"/>
      <c r="H17" s="243"/>
    </row>
    <row r="18" spans="1:17" ht="12" customHeight="1" x14ac:dyDescent="0.2">
      <c r="A18" s="251" t="s">
        <v>95</v>
      </c>
      <c r="B18" s="97">
        <v>72.371404567756699</v>
      </c>
      <c r="C18" s="293">
        <f>(B18*100)/B7</f>
        <v>1.3855807716815263</v>
      </c>
      <c r="D18" s="26"/>
      <c r="F18" s="26"/>
      <c r="G18" s="26"/>
      <c r="H18" s="243"/>
    </row>
    <row r="19" spans="1:17" ht="12" customHeight="1" x14ac:dyDescent="0.2">
      <c r="A19" s="257" t="s">
        <v>91</v>
      </c>
      <c r="B19" s="97">
        <v>79.786417303339306</v>
      </c>
      <c r="C19" s="293">
        <f>(B19*100)/B7</f>
        <v>1.5275442879288572</v>
      </c>
      <c r="D19" s="26"/>
      <c r="F19" s="26"/>
      <c r="G19" s="26"/>
      <c r="H19" s="243"/>
    </row>
    <row r="20" spans="1:17" ht="12" customHeight="1" x14ac:dyDescent="0.2">
      <c r="A20" s="257" t="s">
        <v>93</v>
      </c>
      <c r="B20" s="97">
        <v>3.69600757328047</v>
      </c>
      <c r="C20" s="293">
        <f>(B20*100)/B7</f>
        <v>7.0761608899439637E-2</v>
      </c>
      <c r="D20" s="26"/>
      <c r="F20" s="26"/>
      <c r="G20" s="26"/>
      <c r="H20" s="243"/>
    </row>
    <row r="21" spans="1:17" ht="12" customHeight="1" x14ac:dyDescent="0.2">
      <c r="A21" s="194" t="s">
        <v>21</v>
      </c>
      <c r="B21" s="97">
        <v>33.655821987453898</v>
      </c>
      <c r="C21" s="293">
        <f>(B21*100)/B7</f>
        <v>0.64435477077542547</v>
      </c>
      <c r="D21" s="26"/>
      <c r="F21" s="26"/>
      <c r="G21" s="26"/>
      <c r="H21" s="243"/>
    </row>
    <row r="22" spans="1:17" ht="12" customHeight="1" x14ac:dyDescent="0.2">
      <c r="A22" s="194" t="s">
        <v>22</v>
      </c>
      <c r="B22" s="97">
        <v>8.0628351709790405</v>
      </c>
      <c r="C22" s="293">
        <f>(B22*100)/B7</f>
        <v>0.15436634738360971</v>
      </c>
      <c r="D22" s="26"/>
      <c r="F22" s="26"/>
      <c r="G22" s="26"/>
      <c r="H22" s="243"/>
    </row>
    <row r="23" spans="1:17" ht="12" customHeight="1" x14ac:dyDescent="0.2">
      <c r="A23" s="194" t="s">
        <v>32</v>
      </c>
      <c r="B23" s="97">
        <v>4.4904046800927597</v>
      </c>
      <c r="C23" s="293">
        <f>(B23*100)/B7</f>
        <v>8.5970673347650378E-2</v>
      </c>
      <c r="D23" s="26"/>
      <c r="F23" s="26"/>
      <c r="G23" s="26"/>
      <c r="H23" s="243"/>
    </row>
    <row r="24" spans="1:17" ht="12" customHeight="1" x14ac:dyDescent="0.2">
      <c r="A24" s="194" t="s">
        <v>96</v>
      </c>
      <c r="B24" s="97">
        <v>0.26493376958482201</v>
      </c>
      <c r="C24" s="293">
        <f>(B24*100)/B7</f>
        <v>5.0722676877461076E-3</v>
      </c>
      <c r="D24" s="26"/>
      <c r="F24" s="26"/>
      <c r="G24" s="26"/>
      <c r="H24" s="243"/>
    </row>
    <row r="25" spans="1:17" ht="12" customHeight="1" x14ac:dyDescent="0.2">
      <c r="A25" s="194" t="s">
        <v>92</v>
      </c>
      <c r="B25" s="97">
        <v>14.278655142180501</v>
      </c>
      <c r="C25" s="293">
        <f>(B25*100)/B7</f>
        <v>0.27337081722594103</v>
      </c>
      <c r="D25" s="26"/>
      <c r="F25" s="26"/>
      <c r="G25" s="26"/>
      <c r="H25" s="243"/>
    </row>
    <row r="26" spans="1:17" ht="12" customHeight="1" x14ac:dyDescent="0.2">
      <c r="A26" s="78" t="s">
        <v>23</v>
      </c>
      <c r="B26" s="298">
        <v>216.606480194667</v>
      </c>
      <c r="C26" s="299">
        <f>(B26*100)/B7</f>
        <v>4.1470215449301859</v>
      </c>
      <c r="D26" s="26"/>
      <c r="E26" s="26"/>
      <c r="F26" s="26"/>
      <c r="G26" s="26"/>
      <c r="H26" s="243"/>
      <c r="I26" s="244"/>
    </row>
    <row r="27" spans="1:17" ht="12.75" customHeight="1" thickBot="1" x14ac:dyDescent="0.25">
      <c r="A27" s="249" t="s">
        <v>24</v>
      </c>
      <c r="B27" s="297">
        <f>B15+B26</f>
        <v>288.06705366295228</v>
      </c>
      <c r="C27" s="296">
        <f>(B27*100)/B7</f>
        <v>5.5151640747368358</v>
      </c>
      <c r="D27" s="26"/>
      <c r="F27" s="26"/>
      <c r="G27" s="26"/>
      <c r="H27" s="243"/>
      <c r="I27" s="244"/>
      <c r="J27" s="26"/>
      <c r="K27" s="26"/>
      <c r="L27" s="26"/>
      <c r="M27" s="26"/>
      <c r="N27" s="26"/>
      <c r="O27" s="26"/>
      <c r="P27" s="26"/>
      <c r="Q27" s="26"/>
    </row>
    <row r="28" spans="1:17" ht="12" customHeight="1" thickTop="1" x14ac:dyDescent="0.2">
      <c r="A28" s="2" t="s">
        <v>49</v>
      </c>
      <c r="C28" s="26"/>
      <c r="D28" s="26"/>
      <c r="F28" s="26"/>
      <c r="G28" s="26"/>
      <c r="H28" s="243"/>
      <c r="I28" s="244"/>
    </row>
    <row r="29" spans="1:17" ht="12" customHeight="1" x14ac:dyDescent="0.2">
      <c r="D29" s="26"/>
    </row>
    <row r="30" spans="1:17" ht="12.75" customHeight="1" x14ac:dyDescent="0.2">
      <c r="A30" s="18" t="s">
        <v>67</v>
      </c>
      <c r="D30" s="129"/>
      <c r="G30" s="242"/>
      <c r="H30" s="243"/>
      <c r="I30" s="244"/>
      <c r="J30" s="245"/>
      <c r="K30" s="246"/>
      <c r="L30" s="247"/>
      <c r="M30" s="248"/>
    </row>
    <row r="31" spans="1:17" ht="12.75" customHeight="1" x14ac:dyDescent="0.2">
      <c r="A31" s="18"/>
      <c r="C31" s="75" t="s">
        <v>104</v>
      </c>
      <c r="D31" s="129"/>
      <c r="G31" s="242"/>
      <c r="H31" s="243"/>
      <c r="I31" s="244"/>
      <c r="J31" s="245"/>
      <c r="K31" s="246"/>
      <c r="L31" s="247"/>
      <c r="M31" s="248"/>
    </row>
    <row r="32" spans="1:17" ht="12.75" customHeight="1" x14ac:dyDescent="0.2">
      <c r="G32" s="242"/>
      <c r="H32" s="243"/>
      <c r="I32" s="244"/>
      <c r="J32" s="245"/>
      <c r="K32" s="246"/>
      <c r="L32" s="247"/>
      <c r="M32" s="248"/>
    </row>
    <row r="33" spans="7:13" ht="12.75" customHeight="1" x14ac:dyDescent="0.2">
      <c r="G33" s="242"/>
      <c r="H33" s="243"/>
      <c r="I33" s="244"/>
      <c r="J33" s="245"/>
      <c r="K33" s="246"/>
      <c r="L33" s="247"/>
      <c r="M33" s="248"/>
    </row>
    <row r="34" spans="7:13" ht="12.75" customHeight="1" x14ac:dyDescent="0.2">
      <c r="G34" s="242"/>
      <c r="H34" s="243"/>
      <c r="I34" s="244"/>
      <c r="J34" s="245"/>
      <c r="K34" s="246"/>
      <c r="L34" s="247"/>
      <c r="M34" s="248"/>
    </row>
    <row r="35" spans="7:13" ht="12.75" customHeight="1" x14ac:dyDescent="0.2">
      <c r="G35" s="242"/>
      <c r="H35" s="243"/>
      <c r="I35" s="244"/>
      <c r="J35" s="245"/>
      <c r="K35" s="246"/>
      <c r="L35" s="247"/>
      <c r="M35" s="248"/>
    </row>
    <row r="36" spans="7:13" ht="12.75" customHeight="1" x14ac:dyDescent="0.2">
      <c r="G36" s="242"/>
      <c r="H36" s="243"/>
      <c r="I36" s="244"/>
      <c r="J36" s="245"/>
      <c r="K36" s="246"/>
      <c r="L36" s="247"/>
      <c r="M36" s="248"/>
    </row>
    <row r="37" spans="7:13" ht="12.75" customHeight="1" x14ac:dyDescent="0.2">
      <c r="G37" s="242"/>
      <c r="H37" s="243"/>
      <c r="I37" s="244"/>
      <c r="J37" s="245"/>
      <c r="K37" s="246"/>
      <c r="L37" s="247"/>
      <c r="M37" s="248"/>
    </row>
    <row r="38" spans="7:13" ht="12.75" customHeight="1" x14ac:dyDescent="0.2">
      <c r="G38" s="242"/>
      <c r="H38" s="243"/>
      <c r="I38" s="244"/>
      <c r="J38" s="245"/>
      <c r="K38" s="246"/>
      <c r="L38" s="247"/>
      <c r="M38" s="248"/>
    </row>
    <row r="39" spans="7:13" ht="12.75" customHeight="1" x14ac:dyDescent="0.2">
      <c r="G39" s="242"/>
      <c r="H39" s="243"/>
      <c r="I39" s="244"/>
      <c r="J39" s="245"/>
      <c r="K39" s="246"/>
      <c r="L39" s="247"/>
      <c r="M39" s="248"/>
    </row>
    <row r="40" spans="7:13" ht="12.75" customHeight="1" x14ac:dyDescent="0.2">
      <c r="G40" s="242"/>
      <c r="H40" s="243"/>
      <c r="I40" s="244"/>
      <c r="J40" s="245"/>
      <c r="K40" s="246"/>
      <c r="L40" s="247"/>
      <c r="M40" s="248"/>
    </row>
    <row r="41" spans="7:13" ht="12.75" customHeight="1" x14ac:dyDescent="0.2">
      <c r="G41" s="242"/>
      <c r="H41" s="243"/>
      <c r="I41" s="244"/>
      <c r="J41" s="245"/>
      <c r="K41" s="246"/>
      <c r="L41" s="247"/>
      <c r="M41" s="248"/>
    </row>
    <row r="42" spans="7:13" ht="12.75" customHeight="1" x14ac:dyDescent="0.2">
      <c r="G42" s="242"/>
      <c r="H42" s="243"/>
      <c r="I42" s="244"/>
      <c r="J42" s="245"/>
      <c r="K42" s="246"/>
      <c r="L42" s="247"/>
      <c r="M42" s="248"/>
    </row>
    <row r="43" spans="7:13" ht="12.75" customHeight="1" x14ac:dyDescent="0.2">
      <c r="G43" s="242"/>
      <c r="H43" s="243"/>
      <c r="I43" s="244"/>
      <c r="J43" s="245"/>
      <c r="K43" s="246"/>
      <c r="L43" s="247"/>
      <c r="M43" s="248"/>
    </row>
    <row r="44" spans="7:13" ht="12.75" customHeight="1" x14ac:dyDescent="0.2">
      <c r="G44" s="242"/>
      <c r="H44" s="243"/>
      <c r="I44" s="244"/>
      <c r="J44" s="245"/>
      <c r="K44" s="246"/>
      <c r="L44" s="247"/>
      <c r="M44" s="248"/>
    </row>
    <row r="45" spans="7:13" ht="12.75" customHeight="1" x14ac:dyDescent="0.2">
      <c r="G45" s="242"/>
      <c r="H45" s="243"/>
      <c r="I45" s="244"/>
      <c r="J45" s="245"/>
      <c r="K45" s="246"/>
      <c r="L45" s="247"/>
      <c r="M45" s="248"/>
    </row>
    <row r="46" spans="7:13" ht="12.75" customHeight="1" x14ac:dyDescent="0.2">
      <c r="G46" s="242"/>
      <c r="H46" s="243"/>
      <c r="I46" s="244"/>
      <c r="J46" s="245"/>
      <c r="K46" s="246"/>
      <c r="L46" s="247"/>
      <c r="M46" s="248"/>
    </row>
    <row r="47" spans="7:13" ht="12.75" customHeight="1" x14ac:dyDescent="0.2">
      <c r="G47" s="242"/>
      <c r="H47" s="243"/>
      <c r="I47" s="244"/>
      <c r="J47" s="245"/>
      <c r="K47" s="246"/>
      <c r="L47" s="247"/>
      <c r="M47" s="248"/>
    </row>
    <row r="48" spans="7:13" ht="12.75" customHeight="1" x14ac:dyDescent="0.2">
      <c r="G48" s="242"/>
      <c r="H48" s="243"/>
      <c r="I48" s="244"/>
      <c r="J48" s="245"/>
      <c r="K48" s="246"/>
      <c r="L48" s="247"/>
      <c r="M48" s="248"/>
    </row>
    <row r="56" spans="1:5" ht="12.75" customHeight="1" x14ac:dyDescent="0.2">
      <c r="E56" s="75" t="s">
        <v>104</v>
      </c>
    </row>
    <row r="57" spans="1:5" ht="12.75" customHeight="1" x14ac:dyDescent="0.2">
      <c r="A57" s="18" t="s">
        <v>67</v>
      </c>
    </row>
  </sheetData>
  <mergeCells count="1">
    <mergeCell ref="B5:C5"/>
  </mergeCells>
  <conditionalFormatting sqref="I30:M48 I7:I10 I26:I28">
    <cfRule type="expression" dxfId="48" priority="68" stopIfTrue="1">
      <formula>OR($I7="f",$I7="g")</formula>
    </cfRule>
  </conditionalFormatting>
  <conditionalFormatting sqref="C9">
    <cfRule type="expression" dxfId="47" priority="5" stopIfTrue="1">
      <formula>OR($G9="f",$G9="g")</formula>
    </cfRule>
  </conditionalFormatting>
  <conditionalFormatting sqref="C10">
    <cfRule type="expression" dxfId="46" priority="4" stopIfTrue="1">
      <formula>OR($G10="f",$G10="g")</formula>
    </cfRule>
  </conditionalFormatting>
  <conditionalFormatting sqref="C11">
    <cfRule type="expression" dxfId="45" priority="3" stopIfTrue="1">
      <formula>OR($G11="f",$G11="g")</formula>
    </cfRule>
  </conditionalFormatting>
  <conditionalFormatting sqref="C12">
    <cfRule type="expression" dxfId="44" priority="2" stopIfTrue="1">
      <formula>OR($G12="f",$G12="g")</formula>
    </cfRule>
  </conditionalFormatting>
  <hyperlinks>
    <hyperlink ref="A1" location="Titres!A1" display="Titres"/>
  </hyperlinks>
  <pageMargins left="0" right="0" top="0" bottom="0" header="0.51181102362204722" footer="0.51181102362204722"/>
  <pageSetup paperSize="9" scale="70" orientation="landscape" copies="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L72"/>
  <sheetViews>
    <sheetView zoomScaleNormal="100" workbookViewId="0">
      <selection activeCell="A2" sqref="A2"/>
    </sheetView>
  </sheetViews>
  <sheetFormatPr baseColWidth="10" defaultColWidth="21.33203125" defaultRowHeight="12.75" customHeight="1" x14ac:dyDescent="0.2"/>
  <cols>
    <col min="1" max="1" width="16.33203125" style="27" customWidth="1"/>
    <col min="2" max="6" width="12" style="27" customWidth="1"/>
    <col min="7" max="7" width="6.6640625" style="27" customWidth="1"/>
    <col min="8" max="16384" width="21.33203125" style="27"/>
  </cols>
  <sheetData>
    <row r="1" spans="1:6" ht="12.75" customHeight="1" x14ac:dyDescent="0.2">
      <c r="A1" s="116" t="s">
        <v>38</v>
      </c>
      <c r="B1" s="116"/>
      <c r="C1" s="116"/>
      <c r="D1" s="116"/>
      <c r="E1" s="116"/>
      <c r="F1" s="116"/>
    </row>
    <row r="2" spans="1:6" s="32" customFormat="1" ht="12.75" customHeight="1" x14ac:dyDescent="0.25">
      <c r="A2" s="113" t="s">
        <v>65</v>
      </c>
      <c r="B2" s="31"/>
      <c r="C2" s="31"/>
      <c r="D2" s="31"/>
      <c r="E2" s="31"/>
      <c r="F2" s="31"/>
    </row>
    <row r="3" spans="1:6" s="35" customFormat="1" ht="12.75" customHeight="1" x14ac:dyDescent="0.2">
      <c r="A3" s="2"/>
      <c r="B3" s="2"/>
      <c r="C3" s="2"/>
      <c r="D3" s="2"/>
      <c r="E3" s="2"/>
      <c r="F3" s="26"/>
    </row>
    <row r="4" spans="1:6" s="35" customFormat="1" ht="12.75" customHeight="1" x14ac:dyDescent="0.2">
      <c r="A4" s="231" t="s">
        <v>78</v>
      </c>
      <c r="B4" s="311">
        <v>2012</v>
      </c>
      <c r="C4" s="308"/>
      <c r="D4" s="308"/>
      <c r="E4" s="308"/>
      <c r="F4" s="312"/>
    </row>
    <row r="5" spans="1:6" ht="38.25" customHeight="1" thickBot="1" x14ac:dyDescent="0.25">
      <c r="A5" s="181"/>
      <c r="B5" s="236" t="s">
        <v>55</v>
      </c>
      <c r="C5" s="230" t="s">
        <v>56</v>
      </c>
      <c r="D5" s="230" t="s">
        <v>57</v>
      </c>
      <c r="E5" s="230" t="s">
        <v>86</v>
      </c>
      <c r="F5" s="237" t="s">
        <v>30</v>
      </c>
    </row>
    <row r="6" spans="1:6" ht="14.1" customHeight="1" thickTop="1" x14ac:dyDescent="0.2">
      <c r="A6" s="26" t="s">
        <v>0</v>
      </c>
      <c r="B6" s="238">
        <v>1.1264119735214397</v>
      </c>
      <c r="C6" s="232">
        <v>0.80818235044349329</v>
      </c>
      <c r="D6" s="232">
        <v>1.65275460324667</v>
      </c>
      <c r="E6" s="232">
        <v>3.458631086248142</v>
      </c>
      <c r="F6" s="239">
        <v>7.0459800134597446</v>
      </c>
    </row>
    <row r="7" spans="1:6" ht="14.1" customHeight="1" x14ac:dyDescent="0.2">
      <c r="A7" s="26" t="s">
        <v>1</v>
      </c>
      <c r="B7" s="238">
        <v>0.95899053001915902</v>
      </c>
      <c r="C7" s="232">
        <v>1.0442578855839144</v>
      </c>
      <c r="D7" s="232">
        <v>1.2941262621370431</v>
      </c>
      <c r="E7" s="232">
        <v>3.9877478469733094</v>
      </c>
      <c r="F7" s="239">
        <v>7.285122524713425</v>
      </c>
    </row>
    <row r="8" spans="1:6" ht="14.1" customHeight="1" x14ac:dyDescent="0.2">
      <c r="A8" s="26" t="s">
        <v>62</v>
      </c>
      <c r="B8" s="238">
        <v>1.0323049495388292</v>
      </c>
      <c r="C8" s="232">
        <v>1.0734809210965912</v>
      </c>
      <c r="D8" s="232">
        <v>1.492012566428089</v>
      </c>
      <c r="E8" s="232">
        <v>3.5189619598529225</v>
      </c>
      <c r="F8" s="239">
        <v>7.1167603969164315</v>
      </c>
    </row>
    <row r="9" spans="1:6" ht="14.1" customHeight="1" x14ac:dyDescent="0.2">
      <c r="A9" s="26" t="s">
        <v>60</v>
      </c>
      <c r="B9" s="238">
        <v>0.9990462158518334</v>
      </c>
      <c r="C9" s="232">
        <v>0.7964881311155515</v>
      </c>
      <c r="D9" s="232">
        <v>1.7471469737437624</v>
      </c>
      <c r="E9" s="232">
        <v>4.4341272011667332</v>
      </c>
      <c r="F9" s="239">
        <v>7.9768085218778806</v>
      </c>
    </row>
    <row r="10" spans="1:6" s="11" customFormat="1" ht="14.1" customHeight="1" x14ac:dyDescent="0.2">
      <c r="A10" s="26" t="s">
        <v>61</v>
      </c>
      <c r="B10" s="238">
        <v>0.62145223897029356</v>
      </c>
      <c r="C10" s="232">
        <v>0.20558346528610885</v>
      </c>
      <c r="D10" s="232">
        <v>0.62880943705858006</v>
      </c>
      <c r="E10" s="232">
        <v>4.7515127882048329</v>
      </c>
      <c r="F10" s="239">
        <v>6.2073579295198149</v>
      </c>
    </row>
    <row r="11" spans="1:6" ht="14.1" customHeight="1" x14ac:dyDescent="0.2">
      <c r="A11" s="26" t="s">
        <v>2</v>
      </c>
      <c r="B11" s="238">
        <v>1.5347167585337127</v>
      </c>
      <c r="C11" s="232">
        <v>1.3919006189343754</v>
      </c>
      <c r="D11" s="232">
        <v>2.2939493721516322</v>
      </c>
      <c r="E11" s="232">
        <v>3.2887536118928375</v>
      </c>
      <c r="F11" s="239">
        <v>8.5093203615125574</v>
      </c>
    </row>
    <row r="12" spans="1:6" ht="14.1" customHeight="1" x14ac:dyDescent="0.2">
      <c r="A12" s="26" t="s">
        <v>3</v>
      </c>
      <c r="B12" s="238">
        <v>0.9179386590933083</v>
      </c>
      <c r="C12" s="232">
        <v>0.78433449970398827</v>
      </c>
      <c r="D12" s="232">
        <v>0.89057327610187786</v>
      </c>
      <c r="E12" s="232">
        <v>3.0342624723052523</v>
      </c>
      <c r="F12" s="239">
        <v>5.6271089072044278</v>
      </c>
    </row>
    <row r="13" spans="1:6" ht="14.1" customHeight="1" x14ac:dyDescent="0.2">
      <c r="A13" s="26" t="s">
        <v>4</v>
      </c>
      <c r="B13" s="238">
        <v>0.95443373621367045</v>
      </c>
      <c r="C13" s="232">
        <v>0.97371179314669176</v>
      </c>
      <c r="D13" s="232">
        <v>2.7115234101752348</v>
      </c>
      <c r="E13" s="232">
        <v>3.3743940633500764</v>
      </c>
      <c r="F13" s="239">
        <v>8.0140630028856741</v>
      </c>
    </row>
    <row r="14" spans="1:6" ht="14.1" customHeight="1" x14ac:dyDescent="0.2">
      <c r="A14" s="26" t="s">
        <v>5</v>
      </c>
      <c r="B14" s="238">
        <v>1.0795382130719577</v>
      </c>
      <c r="C14" s="232">
        <v>1.2909073135339317</v>
      </c>
      <c r="D14" s="232">
        <v>1.6239297433194257</v>
      </c>
      <c r="E14" s="232">
        <v>6.234623977373948</v>
      </c>
      <c r="F14" s="239">
        <v>10.228999247299265</v>
      </c>
    </row>
    <row r="15" spans="1:6" ht="14.1" customHeight="1" x14ac:dyDescent="0.2">
      <c r="A15" s="26" t="s">
        <v>6</v>
      </c>
      <c r="B15" s="238">
        <v>1.1363363049475221</v>
      </c>
      <c r="C15" s="232">
        <v>0.81944548777064274</v>
      </c>
      <c r="D15" s="232">
        <v>2.206271092796058</v>
      </c>
      <c r="E15" s="232">
        <v>3.1160447031786838</v>
      </c>
      <c r="F15" s="239">
        <v>7.2780975886929067</v>
      </c>
    </row>
    <row r="16" spans="1:6" ht="14.1" customHeight="1" x14ac:dyDescent="0.2">
      <c r="A16" s="26" t="s">
        <v>34</v>
      </c>
      <c r="B16" s="238">
        <v>1.213092628560283</v>
      </c>
      <c r="C16" s="232">
        <v>1.27416518417714</v>
      </c>
      <c r="D16" s="232">
        <v>1.2284993982857304</v>
      </c>
      <c r="E16" s="232">
        <v>3.7731919022450664</v>
      </c>
      <c r="F16" s="239">
        <v>7.4889491132682187</v>
      </c>
    </row>
    <row r="17" spans="1:6" ht="14.1" customHeight="1" x14ac:dyDescent="0.2">
      <c r="A17" s="26" t="s">
        <v>7</v>
      </c>
      <c r="B17" s="238">
        <v>0.88678708950937002</v>
      </c>
      <c r="C17" s="232">
        <v>0.62159088805240903</v>
      </c>
      <c r="D17" s="232">
        <v>1.3870912031273614</v>
      </c>
      <c r="E17" s="232">
        <v>3.1170985501160491</v>
      </c>
      <c r="F17" s="239">
        <v>6.0125677308051895</v>
      </c>
    </row>
    <row r="18" spans="1:6" ht="14.1" customHeight="1" x14ac:dyDescent="0.2">
      <c r="A18" s="26" t="s">
        <v>8</v>
      </c>
      <c r="B18" s="238">
        <v>1.1792702773279853</v>
      </c>
      <c r="C18" s="232">
        <v>0.35240651665709899</v>
      </c>
      <c r="D18" s="232">
        <v>1.6968438725399164</v>
      </c>
      <c r="E18" s="232">
        <v>5.5535727993408921</v>
      </c>
      <c r="F18" s="239">
        <v>8.7820934658658913</v>
      </c>
    </row>
    <row r="19" spans="1:6" ht="14.1" customHeight="1" x14ac:dyDescent="0.2">
      <c r="A19" s="26" t="s">
        <v>9</v>
      </c>
      <c r="B19" s="238">
        <v>1.0431685986136334</v>
      </c>
      <c r="C19" s="232">
        <v>1.0301761717232176</v>
      </c>
      <c r="D19" s="232">
        <v>1.6078955922847353</v>
      </c>
      <c r="E19" s="232">
        <v>2.7606749416010619</v>
      </c>
      <c r="F19" s="239">
        <v>6.4419153042226496</v>
      </c>
    </row>
    <row r="20" spans="1:6" ht="14.1" customHeight="1" x14ac:dyDescent="0.2">
      <c r="A20" s="26" t="s">
        <v>33</v>
      </c>
      <c r="B20" s="238">
        <v>1.1467074098366332</v>
      </c>
      <c r="C20" s="232">
        <v>1.4952119138911042</v>
      </c>
      <c r="D20" s="232">
        <v>1.8877776047688941</v>
      </c>
      <c r="E20" s="232">
        <v>4.0002356093128251</v>
      </c>
      <c r="F20" s="239">
        <v>8.5299325378094562</v>
      </c>
    </row>
    <row r="21" spans="1:6" ht="14.1" customHeight="1" x14ac:dyDescent="0.2">
      <c r="A21" s="26" t="s">
        <v>10</v>
      </c>
      <c r="B21" s="238">
        <v>0.71058410550426387</v>
      </c>
      <c r="C21" s="232">
        <v>0.56882999474122731</v>
      </c>
      <c r="D21" s="232">
        <v>0.56731120875025631</v>
      </c>
      <c r="E21" s="232">
        <v>4.53451415515931</v>
      </c>
      <c r="F21" s="239">
        <v>6.3812394641550583</v>
      </c>
    </row>
    <row r="22" spans="1:6" ht="14.1" customHeight="1" x14ac:dyDescent="0.2">
      <c r="A22" s="176" t="s">
        <v>11</v>
      </c>
      <c r="B22" s="238">
        <v>1.5275900481815858</v>
      </c>
      <c r="C22" s="232">
        <v>1.1722979186770259</v>
      </c>
      <c r="D22" s="232">
        <v>2.9570954793182209</v>
      </c>
      <c r="E22" s="232">
        <v>3.3334438663400205</v>
      </c>
      <c r="F22" s="239">
        <v>8.9904273125168519</v>
      </c>
    </row>
    <row r="23" spans="1:6" ht="14.1" customHeight="1" x14ac:dyDescent="0.2">
      <c r="A23" s="26" t="s">
        <v>12</v>
      </c>
      <c r="B23" s="238">
        <v>1.381497851614224</v>
      </c>
      <c r="C23" s="232">
        <v>1.3536792782189686</v>
      </c>
      <c r="D23" s="232">
        <v>2.8815144946996951</v>
      </c>
      <c r="E23" s="232">
        <v>2.5136248865507254</v>
      </c>
      <c r="F23" s="239">
        <v>8.1303165110836151</v>
      </c>
    </row>
    <row r="24" spans="1:6" ht="14.1" customHeight="1" x14ac:dyDescent="0.2">
      <c r="A24" s="26" t="s">
        <v>13</v>
      </c>
      <c r="B24" s="238">
        <v>1.7319324187930418</v>
      </c>
      <c r="C24" s="232">
        <v>2.1915067999330606</v>
      </c>
      <c r="D24" s="232">
        <v>1.9213785610351752</v>
      </c>
      <c r="E24" s="232">
        <v>4.1647529125825802</v>
      </c>
      <c r="F24" s="239">
        <v>10.009570692343857</v>
      </c>
    </row>
    <row r="25" spans="1:6" ht="14.1" customHeight="1" thickBot="1" x14ac:dyDescent="0.25">
      <c r="A25" s="181" t="s">
        <v>59</v>
      </c>
      <c r="B25" s="240">
        <v>0.96835838042738631</v>
      </c>
      <c r="C25" s="233">
        <v>0.77075554147085601</v>
      </c>
      <c r="D25" s="233">
        <v>1.8775081436853407</v>
      </c>
      <c r="E25" s="233">
        <v>3.6364229871111271</v>
      </c>
      <c r="F25" s="241">
        <v>7.253045052694711</v>
      </c>
    </row>
    <row r="26" spans="1:6" ht="12.75" customHeight="1" thickTop="1" x14ac:dyDescent="0.2">
      <c r="A26" s="2" t="s">
        <v>79</v>
      </c>
      <c r="B26" s="2"/>
      <c r="C26" s="2"/>
      <c r="D26" s="2"/>
      <c r="E26" s="2"/>
      <c r="F26" s="26"/>
    </row>
    <row r="27" spans="1:6" ht="12.75" customHeight="1" x14ac:dyDescent="0.2">
      <c r="A27" s="176" t="s">
        <v>82</v>
      </c>
      <c r="B27" s="2"/>
      <c r="C27" s="2"/>
      <c r="D27" s="2"/>
      <c r="E27" s="2"/>
      <c r="F27" s="26"/>
    </row>
    <row r="28" spans="1:6" ht="12.75" customHeight="1" x14ac:dyDescent="0.2">
      <c r="A28" s="30"/>
      <c r="B28" s="30"/>
      <c r="C28" s="30"/>
      <c r="D28" s="30"/>
      <c r="E28" s="30"/>
      <c r="F28" s="30"/>
    </row>
    <row r="29" spans="1:6" ht="12.75" customHeight="1" x14ac:dyDescent="0.2">
      <c r="A29" s="30"/>
      <c r="B29" s="30"/>
      <c r="C29" s="30"/>
      <c r="D29" s="30"/>
      <c r="E29" s="30"/>
      <c r="F29" s="75" t="s">
        <v>84</v>
      </c>
    </row>
    <row r="30" spans="1:6" ht="12.75" customHeight="1" x14ac:dyDescent="0.2">
      <c r="A30" s="30"/>
      <c r="B30" s="30"/>
      <c r="C30" s="30"/>
      <c r="D30" s="30"/>
      <c r="E30" s="30"/>
      <c r="F30" s="30"/>
    </row>
    <row r="31" spans="1:6" ht="12.75" customHeight="1" x14ac:dyDescent="0.2">
      <c r="A31" s="30"/>
      <c r="B31" s="30"/>
      <c r="C31" s="30"/>
      <c r="D31" s="30"/>
      <c r="E31" s="30"/>
      <c r="F31" s="30"/>
    </row>
    <row r="32" spans="1:6" ht="12.75" customHeight="1" x14ac:dyDescent="0.2">
      <c r="A32" s="30"/>
      <c r="B32" s="30"/>
      <c r="C32" s="30"/>
      <c r="D32" s="30"/>
      <c r="E32" s="30"/>
      <c r="F32" s="30"/>
    </row>
    <row r="33" spans="1:12" s="32" customFormat="1" ht="12.75" customHeight="1" x14ac:dyDescent="0.25">
      <c r="A33" s="113" t="s">
        <v>112</v>
      </c>
      <c r="B33" s="31"/>
      <c r="C33" s="31"/>
      <c r="D33" s="31"/>
      <c r="E33" s="31"/>
      <c r="F33" s="31"/>
    </row>
    <row r="34" spans="1:12" s="35" customFormat="1" ht="12.75" customHeight="1" x14ac:dyDescent="0.2">
      <c r="A34" s="2"/>
      <c r="B34" s="2"/>
      <c r="C34" s="2"/>
      <c r="D34" s="2"/>
      <c r="E34" s="2"/>
      <c r="F34" s="26"/>
    </row>
    <row r="35" spans="1:12" s="35" customFormat="1" ht="12.75" customHeight="1" x14ac:dyDescent="0.25">
      <c r="A35" s="231" t="s">
        <v>73</v>
      </c>
      <c r="B35" s="313">
        <v>2015</v>
      </c>
      <c r="C35" s="314"/>
      <c r="D35" s="314"/>
      <c r="E35" s="314"/>
      <c r="F35" s="315"/>
    </row>
    <row r="36" spans="1:12" ht="38.25" customHeight="1" thickBot="1" x14ac:dyDescent="0.25">
      <c r="A36" s="181"/>
      <c r="B36" s="303" t="s">
        <v>106</v>
      </c>
      <c r="C36" s="303" t="s">
        <v>107</v>
      </c>
      <c r="D36" s="303" t="s">
        <v>108</v>
      </c>
      <c r="E36" s="302" t="s">
        <v>109</v>
      </c>
      <c r="F36" s="237" t="s">
        <v>30</v>
      </c>
    </row>
    <row r="37" spans="1:12" ht="14.1" customHeight="1" thickTop="1" x14ac:dyDescent="0.25">
      <c r="A37" s="26" t="s">
        <v>0</v>
      </c>
      <c r="B37" s="238">
        <v>0.83</v>
      </c>
      <c r="C37" s="232"/>
      <c r="D37" s="232"/>
      <c r="E37" s="232">
        <v>0.99</v>
      </c>
      <c r="F37" s="239">
        <f>SUM(B37:E37)</f>
        <v>1.8199999999999998</v>
      </c>
      <c r="H37" s="316" t="s">
        <v>110</v>
      </c>
      <c r="I37" s="317"/>
      <c r="J37" s="317"/>
      <c r="K37" s="317"/>
      <c r="L37" s="317"/>
    </row>
    <row r="38" spans="1:12" ht="14.1" customHeight="1" x14ac:dyDescent="0.2">
      <c r="A38" s="26" t="s">
        <v>1</v>
      </c>
      <c r="B38" s="238">
        <v>1.83</v>
      </c>
      <c r="C38" s="232">
        <v>0.41199999999999998</v>
      </c>
      <c r="D38" s="232">
        <v>0.85499999999999998</v>
      </c>
      <c r="E38" s="232"/>
      <c r="F38" s="239">
        <f t="shared" ref="F38:F56" si="0">SUM(B38:E38)</f>
        <v>3.097</v>
      </c>
    </row>
    <row r="39" spans="1:12" ht="14.1" customHeight="1" x14ac:dyDescent="0.2">
      <c r="A39" s="26" t="s">
        <v>62</v>
      </c>
      <c r="B39" s="238">
        <v>1.4379999999999999</v>
      </c>
      <c r="C39" s="232">
        <v>0.89800000000000002</v>
      </c>
      <c r="D39" s="232">
        <v>0.435</v>
      </c>
      <c r="E39" s="232"/>
      <c r="F39" s="239">
        <f t="shared" si="0"/>
        <v>2.7709999999999999</v>
      </c>
      <c r="H39" s="27" t="s">
        <v>111</v>
      </c>
    </row>
    <row r="40" spans="1:12" ht="14.1" customHeight="1" x14ac:dyDescent="0.2">
      <c r="A40" s="26" t="s">
        <v>60</v>
      </c>
      <c r="B40" s="238">
        <v>1.181</v>
      </c>
      <c r="C40" s="232">
        <v>0.61799999999999999</v>
      </c>
      <c r="D40" s="232">
        <v>0.34200000000000003</v>
      </c>
      <c r="E40" s="232"/>
      <c r="F40" s="239">
        <f t="shared" si="0"/>
        <v>2.141</v>
      </c>
    </row>
    <row r="41" spans="1:12" s="11" customFormat="1" ht="14.1" customHeight="1" x14ac:dyDescent="0.2">
      <c r="A41" s="26" t="s">
        <v>61</v>
      </c>
      <c r="B41" s="238">
        <v>1.369</v>
      </c>
      <c r="C41" s="232"/>
      <c r="D41" s="232"/>
      <c r="E41" s="232">
        <v>0.79800000000000004</v>
      </c>
      <c r="F41" s="239">
        <f t="shared" si="0"/>
        <v>2.1669999999999998</v>
      </c>
    </row>
    <row r="42" spans="1:12" ht="14.1" customHeight="1" x14ac:dyDescent="0.2">
      <c r="A42" s="26" t="s">
        <v>2</v>
      </c>
      <c r="B42" s="238">
        <v>1.6839999999999999</v>
      </c>
      <c r="C42" s="232">
        <v>0.85</v>
      </c>
      <c r="D42" s="232">
        <v>0.16300000000000001</v>
      </c>
      <c r="E42" s="232"/>
      <c r="F42" s="239">
        <f t="shared" si="0"/>
        <v>2.6969999999999996</v>
      </c>
    </row>
    <row r="43" spans="1:12" ht="14.1" customHeight="1" x14ac:dyDescent="0.2">
      <c r="A43" s="26" t="s">
        <v>3</v>
      </c>
      <c r="B43" s="238">
        <v>1.39</v>
      </c>
      <c r="C43" s="232">
        <v>0.46500000000000002</v>
      </c>
      <c r="D43" s="232">
        <v>0.27400000000000002</v>
      </c>
      <c r="E43" s="232"/>
      <c r="F43" s="239">
        <f t="shared" si="0"/>
        <v>2.129</v>
      </c>
    </row>
    <row r="44" spans="1:12" ht="14.1" customHeight="1" x14ac:dyDescent="0.2">
      <c r="A44" s="26" t="s">
        <v>4</v>
      </c>
      <c r="B44" s="238">
        <v>2.0390000000000001</v>
      </c>
      <c r="C44" s="232">
        <v>0.47699999999999998</v>
      </c>
      <c r="D44" s="232">
        <v>0.56999999999999995</v>
      </c>
      <c r="E44" s="232"/>
      <c r="F44" s="239">
        <f t="shared" si="0"/>
        <v>3.0859999999999999</v>
      </c>
    </row>
    <row r="45" spans="1:12" ht="14.1" customHeight="1" x14ac:dyDescent="0.2">
      <c r="A45" s="26" t="s">
        <v>5</v>
      </c>
      <c r="B45" s="238">
        <v>1.3169999999999999</v>
      </c>
      <c r="C45" s="232">
        <v>0.32400000000000001</v>
      </c>
      <c r="D45" s="232">
        <v>0.19500000000000001</v>
      </c>
      <c r="E45" s="232"/>
      <c r="F45" s="239">
        <f t="shared" si="0"/>
        <v>1.8360000000000001</v>
      </c>
    </row>
    <row r="46" spans="1:12" ht="14.1" customHeight="1" x14ac:dyDescent="0.2">
      <c r="A46" s="26" t="s">
        <v>6</v>
      </c>
      <c r="B46" s="238">
        <v>2.734</v>
      </c>
      <c r="C46" s="232">
        <v>0.21299999999999999</v>
      </c>
      <c r="D46" s="232">
        <v>0.20899999999999999</v>
      </c>
      <c r="E46" s="232"/>
      <c r="F46" s="239">
        <f t="shared" si="0"/>
        <v>3.1560000000000001</v>
      </c>
    </row>
    <row r="47" spans="1:12" ht="14.1" customHeight="1" x14ac:dyDescent="0.2">
      <c r="A47" s="26" t="s">
        <v>34</v>
      </c>
      <c r="B47" s="238">
        <v>0.69699999999999995</v>
      </c>
      <c r="C47" s="232"/>
      <c r="D47" s="232"/>
      <c r="E47" s="232">
        <v>0.89200000000000002</v>
      </c>
      <c r="F47" s="239">
        <f t="shared" si="0"/>
        <v>1.589</v>
      </c>
    </row>
    <row r="48" spans="1:12" ht="14.1" customHeight="1" x14ac:dyDescent="0.2">
      <c r="A48" s="26" t="s">
        <v>7</v>
      </c>
      <c r="B48" s="238">
        <v>1.331</v>
      </c>
      <c r="C48" s="232">
        <v>0.32100000000000001</v>
      </c>
      <c r="D48" s="232">
        <v>0.34</v>
      </c>
      <c r="E48" s="232"/>
      <c r="F48" s="239">
        <f t="shared" si="0"/>
        <v>1.992</v>
      </c>
    </row>
    <row r="49" spans="1:6" ht="14.1" customHeight="1" x14ac:dyDescent="0.2">
      <c r="A49" s="26" t="s">
        <v>8</v>
      </c>
      <c r="B49" s="238">
        <v>1.972</v>
      </c>
      <c r="C49" s="232"/>
      <c r="D49" s="232"/>
      <c r="E49" s="232">
        <v>1.0900000000000001</v>
      </c>
      <c r="F49" s="239">
        <f t="shared" si="0"/>
        <v>3.0620000000000003</v>
      </c>
    </row>
    <row r="50" spans="1:6" ht="14.1" customHeight="1" x14ac:dyDescent="0.2">
      <c r="A50" s="26" t="s">
        <v>9</v>
      </c>
      <c r="B50" s="238">
        <v>0.68100000000000005</v>
      </c>
      <c r="C50" s="232">
        <v>0.8</v>
      </c>
      <c r="D50" s="232">
        <v>0.11600000000000001</v>
      </c>
      <c r="E50" s="232"/>
      <c r="F50" s="239">
        <f t="shared" si="0"/>
        <v>1.5970000000000002</v>
      </c>
    </row>
    <row r="51" spans="1:6" ht="14.1" customHeight="1" x14ac:dyDescent="0.2">
      <c r="A51" s="26" t="s">
        <v>33</v>
      </c>
      <c r="B51" s="238">
        <v>2.6560000000000001</v>
      </c>
      <c r="C51" s="232">
        <v>0.52200000000000002</v>
      </c>
      <c r="D51" s="232">
        <v>0.16700000000000001</v>
      </c>
      <c r="E51" s="232"/>
      <c r="F51" s="239">
        <f t="shared" si="0"/>
        <v>3.3449999999999998</v>
      </c>
    </row>
    <row r="52" spans="1:6" ht="14.1" customHeight="1" x14ac:dyDescent="0.2">
      <c r="A52" s="26" t="s">
        <v>10</v>
      </c>
      <c r="B52" s="238">
        <v>1.1100000000000001</v>
      </c>
      <c r="C52" s="232">
        <v>0.49299999999999999</v>
      </c>
      <c r="D52" s="232">
        <v>0.38900000000000001</v>
      </c>
      <c r="E52" s="232"/>
      <c r="F52" s="239">
        <f t="shared" si="0"/>
        <v>1.9920000000000002</v>
      </c>
    </row>
    <row r="53" spans="1:6" ht="14.1" customHeight="1" x14ac:dyDescent="0.2">
      <c r="A53" s="176" t="s">
        <v>11</v>
      </c>
      <c r="B53" s="238">
        <v>1.6459999999999999</v>
      </c>
      <c r="C53" s="232">
        <v>0.45</v>
      </c>
      <c r="D53" s="232">
        <v>0.17100000000000001</v>
      </c>
      <c r="E53" s="232"/>
      <c r="F53" s="239">
        <f t="shared" si="0"/>
        <v>2.2669999999999999</v>
      </c>
    </row>
    <row r="54" spans="1:6" ht="14.1" customHeight="1" x14ac:dyDescent="0.2">
      <c r="A54" s="26" t="s">
        <v>12</v>
      </c>
      <c r="B54" s="238">
        <v>2.177</v>
      </c>
      <c r="C54" s="232">
        <v>0.56100000000000005</v>
      </c>
      <c r="D54" s="232">
        <v>0.68500000000000005</v>
      </c>
      <c r="E54" s="232"/>
      <c r="F54" s="239">
        <f t="shared" si="0"/>
        <v>3.423</v>
      </c>
    </row>
    <row r="55" spans="1:6" ht="14.1" customHeight="1" x14ac:dyDescent="0.2">
      <c r="A55" s="26" t="s">
        <v>13</v>
      </c>
      <c r="B55" s="238">
        <v>2.4359999999999999</v>
      </c>
      <c r="C55" s="232">
        <v>0.40400000000000003</v>
      </c>
      <c r="D55" s="232">
        <v>0.63100000000000001</v>
      </c>
      <c r="E55" s="232"/>
      <c r="F55" s="239">
        <f t="shared" si="0"/>
        <v>3.4710000000000001</v>
      </c>
    </row>
    <row r="56" spans="1:6" ht="14.1" customHeight="1" thickBot="1" x14ac:dyDescent="0.25">
      <c r="A56" s="181" t="s">
        <v>59</v>
      </c>
      <c r="B56" s="240"/>
      <c r="C56" s="233"/>
      <c r="D56" s="233"/>
      <c r="E56" s="233"/>
      <c r="F56" s="241">
        <f t="shared" si="0"/>
        <v>0</v>
      </c>
    </row>
    <row r="57" spans="1:6" ht="12.75" customHeight="1" thickTop="1" x14ac:dyDescent="0.2">
      <c r="A57" s="2"/>
      <c r="B57" s="2"/>
      <c r="C57" s="2"/>
      <c r="D57" s="2"/>
      <c r="E57" s="2"/>
      <c r="F57" s="26"/>
    </row>
    <row r="58" spans="1:6" ht="12.75" customHeight="1" x14ac:dyDescent="0.2">
      <c r="A58" s="176" t="s">
        <v>105</v>
      </c>
      <c r="B58" s="2"/>
      <c r="C58" s="2"/>
      <c r="D58" s="2"/>
      <c r="E58" s="2"/>
      <c r="F58" s="26"/>
    </row>
    <row r="59" spans="1:6" ht="12.75" customHeight="1" x14ac:dyDescent="0.2">
      <c r="A59" s="30"/>
      <c r="B59" s="30"/>
      <c r="C59" s="30"/>
      <c r="D59" s="30"/>
      <c r="E59" s="30"/>
      <c r="F59" s="30"/>
    </row>
    <row r="60" spans="1:6" ht="12.75" customHeight="1" x14ac:dyDescent="0.2">
      <c r="A60" s="30"/>
      <c r="B60" s="30"/>
      <c r="C60" s="30"/>
      <c r="D60" s="30"/>
      <c r="E60" s="30"/>
      <c r="F60" s="75" t="s">
        <v>104</v>
      </c>
    </row>
    <row r="61" spans="1:6" ht="12.75" customHeight="1" x14ac:dyDescent="0.2">
      <c r="A61" s="30"/>
      <c r="B61" s="30"/>
      <c r="C61" s="30"/>
      <c r="D61" s="30"/>
      <c r="E61" s="30"/>
      <c r="F61" s="30"/>
    </row>
    <row r="62" spans="1:6" ht="12.75" customHeight="1" x14ac:dyDescent="0.2">
      <c r="A62" s="30"/>
      <c r="B62" s="30"/>
      <c r="C62" s="30"/>
      <c r="D62" s="30"/>
      <c r="E62" s="30"/>
      <c r="F62" s="30"/>
    </row>
    <row r="63" spans="1:6" ht="12.75" customHeight="1" x14ac:dyDescent="0.2">
      <c r="A63" s="30"/>
      <c r="B63" s="30"/>
      <c r="C63" s="30"/>
      <c r="D63" s="30"/>
      <c r="E63" s="30"/>
      <c r="F63" s="30"/>
    </row>
    <row r="64" spans="1:6" ht="12.75" customHeight="1" x14ac:dyDescent="0.2">
      <c r="A64" s="30"/>
      <c r="B64" s="30"/>
      <c r="C64" s="30"/>
      <c r="D64" s="30"/>
      <c r="E64" s="30"/>
      <c r="F64" s="30"/>
    </row>
    <row r="65" spans="1:6" ht="12.75" customHeight="1" x14ac:dyDescent="0.2">
      <c r="A65" s="30"/>
      <c r="B65" s="30"/>
      <c r="C65" s="30"/>
      <c r="D65" s="30"/>
      <c r="E65" s="30"/>
      <c r="F65" s="30"/>
    </row>
    <row r="66" spans="1:6" ht="12.75" customHeight="1" x14ac:dyDescent="0.2">
      <c r="A66" s="30"/>
      <c r="B66" s="30"/>
      <c r="C66" s="30"/>
      <c r="D66" s="30"/>
      <c r="E66" s="30"/>
      <c r="F66" s="30"/>
    </row>
    <row r="67" spans="1:6" ht="12.75" customHeight="1" x14ac:dyDescent="0.2">
      <c r="A67" s="30"/>
      <c r="B67" s="30"/>
      <c r="C67" s="30"/>
      <c r="D67" s="30"/>
      <c r="E67" s="30"/>
      <c r="F67" s="30"/>
    </row>
    <row r="68" spans="1:6" ht="12.75" customHeight="1" x14ac:dyDescent="0.2">
      <c r="A68" s="30"/>
      <c r="B68" s="30"/>
      <c r="C68" s="30"/>
      <c r="D68" s="30"/>
      <c r="E68" s="30"/>
      <c r="F68" s="30"/>
    </row>
    <row r="69" spans="1:6" ht="12.75" customHeight="1" x14ac:dyDescent="0.2">
      <c r="A69" s="30"/>
      <c r="B69" s="30"/>
      <c r="C69" s="30"/>
      <c r="D69" s="30"/>
      <c r="E69" s="30"/>
      <c r="F69" s="30"/>
    </row>
    <row r="70" spans="1:6" ht="12.75" customHeight="1" x14ac:dyDescent="0.2">
      <c r="A70" s="30"/>
      <c r="B70" s="30"/>
      <c r="C70" s="30"/>
      <c r="D70" s="30"/>
      <c r="E70" s="30"/>
      <c r="F70" s="30"/>
    </row>
    <row r="71" spans="1:6" ht="12.75" customHeight="1" x14ac:dyDescent="0.2">
      <c r="A71" s="30"/>
      <c r="B71" s="30"/>
      <c r="C71" s="30"/>
      <c r="D71" s="30"/>
      <c r="E71" s="30"/>
      <c r="F71" s="30"/>
    </row>
    <row r="72" spans="1:6" ht="12.75" customHeight="1" x14ac:dyDescent="0.2">
      <c r="A72" s="30"/>
      <c r="B72" s="30"/>
      <c r="C72" s="30"/>
      <c r="D72" s="30"/>
      <c r="E72" s="30"/>
      <c r="F72" s="30"/>
    </row>
  </sheetData>
  <mergeCells count="3">
    <mergeCell ref="B4:F4"/>
    <mergeCell ref="B35:F35"/>
    <mergeCell ref="H37:L37"/>
  </mergeCells>
  <hyperlinks>
    <hyperlink ref="A1" location="Titres!A1" display="Titres"/>
    <hyperlink ref="H37" r:id="rId1" location="page200"/>
  </hyperlinks>
  <pageMargins left="0" right="0" top="0" bottom="0" header="0.51181102362204722" footer="0.51181102362204722"/>
  <pageSetup paperSize="9" scale="70" orientation="landscape" verticalDpi="72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codeName="Feuil9">
    <tabColor rgb="FF92D050"/>
  </sheetPr>
  <dimension ref="A1:BB76"/>
  <sheetViews>
    <sheetView zoomScaleNormal="100" workbookViewId="0"/>
  </sheetViews>
  <sheetFormatPr baseColWidth="10" defaultColWidth="21.33203125" defaultRowHeight="12.75" customHeight="1" x14ac:dyDescent="0.2"/>
  <cols>
    <col min="1" max="1" width="51.44140625" style="27" customWidth="1"/>
    <col min="2" max="4" width="11" style="27" customWidth="1"/>
    <col min="5" max="5" width="1.33203125" style="27" customWidth="1"/>
    <col min="6" max="8" width="11" style="27" customWidth="1"/>
    <col min="9" max="9" width="1.33203125" style="27" customWidth="1"/>
    <col min="10" max="12" width="11" style="27" customWidth="1"/>
    <col min="13" max="13" width="1.33203125" style="27" customWidth="1"/>
    <col min="14" max="16" width="11" style="27" customWidth="1"/>
    <col min="17" max="17" width="1.33203125" style="27" customWidth="1"/>
    <col min="18" max="35" width="11" style="27" customWidth="1"/>
    <col min="36" max="36" width="1.33203125" style="27" customWidth="1"/>
    <col min="37" max="50" width="9.6640625" style="27" customWidth="1"/>
    <col min="51" max="16384" width="21.33203125" style="27"/>
  </cols>
  <sheetData>
    <row r="1" spans="1:54" ht="12.75" customHeight="1" x14ac:dyDescent="0.2">
      <c r="A1" s="116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4" s="32" customFormat="1" ht="12" customHeight="1" x14ac:dyDescent="0.25">
      <c r="A2" s="19" t="s">
        <v>101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41"/>
      <c r="AT2" s="42"/>
      <c r="AU2" s="42"/>
      <c r="AV2" s="42"/>
      <c r="AW2" s="43"/>
      <c r="AX2" s="43"/>
    </row>
    <row r="3" spans="1:54" s="32" customFormat="1" ht="12" customHeight="1" x14ac:dyDescent="0.25">
      <c r="A3" s="2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5"/>
      <c r="AT3" s="46"/>
      <c r="AU3" s="46"/>
      <c r="AV3" s="46"/>
      <c r="AW3" s="51"/>
      <c r="AX3" s="51"/>
    </row>
    <row r="4" spans="1:54" s="35" customFormat="1" ht="12" customHeight="1" x14ac:dyDescent="0.25">
      <c r="A4" s="199"/>
      <c r="B4" s="322">
        <v>2015</v>
      </c>
      <c r="C4" s="323"/>
      <c r="D4" s="325"/>
      <c r="E4" s="158"/>
      <c r="F4" s="322">
        <v>2014</v>
      </c>
      <c r="G4" s="323"/>
      <c r="H4" s="325"/>
      <c r="I4" s="158"/>
      <c r="J4" s="322">
        <v>2013</v>
      </c>
      <c r="K4" s="323"/>
      <c r="L4" s="325"/>
      <c r="M4" s="158"/>
      <c r="N4" s="322">
        <v>2012</v>
      </c>
      <c r="O4" s="323"/>
      <c r="P4" s="325"/>
      <c r="Q4" s="158"/>
      <c r="R4" s="322">
        <v>2011</v>
      </c>
      <c r="S4" s="323"/>
      <c r="T4" s="325"/>
      <c r="U4" s="322">
        <v>2010</v>
      </c>
      <c r="V4" s="323"/>
      <c r="W4" s="325"/>
      <c r="X4" s="322">
        <v>2009</v>
      </c>
      <c r="Y4" s="323"/>
      <c r="Z4" s="325"/>
      <c r="AA4" s="322">
        <v>2008</v>
      </c>
      <c r="AB4" s="323"/>
      <c r="AC4" s="325"/>
      <c r="AD4" s="322">
        <v>2007</v>
      </c>
      <c r="AE4" s="323"/>
      <c r="AF4" s="325"/>
      <c r="AG4" s="322">
        <v>2006</v>
      </c>
      <c r="AH4" s="323"/>
      <c r="AI4" s="324"/>
      <c r="AJ4" s="158"/>
      <c r="AK4" s="328">
        <v>2005</v>
      </c>
      <c r="AL4" s="330"/>
      <c r="AM4" s="329">
        <v>2004</v>
      </c>
      <c r="AN4" s="329"/>
      <c r="AO4" s="328">
        <v>2003</v>
      </c>
      <c r="AP4" s="329"/>
      <c r="AQ4" s="328">
        <v>2002</v>
      </c>
      <c r="AR4" s="329"/>
      <c r="AS4" s="326">
        <v>2001</v>
      </c>
      <c r="AT4" s="327"/>
      <c r="AU4" s="326">
        <v>2000</v>
      </c>
      <c r="AV4" s="327"/>
      <c r="AW4" s="326">
        <v>1998</v>
      </c>
      <c r="AX4" s="327"/>
      <c r="AY4" s="7"/>
      <c r="AZ4" s="47"/>
      <c r="BB4" s="7"/>
    </row>
    <row r="5" spans="1:54" s="50" customFormat="1" ht="60.75" customHeight="1" x14ac:dyDescent="0.25">
      <c r="A5" s="105" t="s">
        <v>29</v>
      </c>
      <c r="B5" s="103" t="s">
        <v>53</v>
      </c>
      <c r="C5" s="108" t="s">
        <v>36</v>
      </c>
      <c r="D5" s="108" t="s">
        <v>68</v>
      </c>
      <c r="E5" s="159"/>
      <c r="F5" s="103" t="s">
        <v>53</v>
      </c>
      <c r="G5" s="108" t="s">
        <v>36</v>
      </c>
      <c r="H5" s="108" t="s">
        <v>68</v>
      </c>
      <c r="I5" s="159"/>
      <c r="J5" s="103" t="s">
        <v>53</v>
      </c>
      <c r="K5" s="108" t="s">
        <v>36</v>
      </c>
      <c r="L5" s="108" t="s">
        <v>68</v>
      </c>
      <c r="M5" s="159"/>
      <c r="N5" s="103" t="s">
        <v>53</v>
      </c>
      <c r="O5" s="108" t="s">
        <v>36</v>
      </c>
      <c r="P5" s="108" t="s">
        <v>68</v>
      </c>
      <c r="Q5" s="159"/>
      <c r="R5" s="103" t="s">
        <v>53</v>
      </c>
      <c r="S5" s="108" t="s">
        <v>36</v>
      </c>
      <c r="T5" s="108" t="s">
        <v>68</v>
      </c>
      <c r="U5" s="103" t="s">
        <v>53</v>
      </c>
      <c r="V5" s="108" t="s">
        <v>36</v>
      </c>
      <c r="W5" s="108" t="s">
        <v>68</v>
      </c>
      <c r="X5" s="103" t="s">
        <v>53</v>
      </c>
      <c r="Y5" s="108" t="s">
        <v>36</v>
      </c>
      <c r="Z5" s="152" t="s">
        <v>68</v>
      </c>
      <c r="AA5" s="103" t="s">
        <v>53</v>
      </c>
      <c r="AB5" s="108" t="s">
        <v>36</v>
      </c>
      <c r="AC5" s="108" t="s">
        <v>68</v>
      </c>
      <c r="AD5" s="103" t="s">
        <v>53</v>
      </c>
      <c r="AE5" s="108" t="s">
        <v>36</v>
      </c>
      <c r="AF5" s="152" t="s">
        <v>68</v>
      </c>
      <c r="AG5" s="103" t="s">
        <v>53</v>
      </c>
      <c r="AH5" s="108" t="s">
        <v>36</v>
      </c>
      <c r="AI5" s="108" t="s">
        <v>68</v>
      </c>
      <c r="AJ5" s="159"/>
      <c r="AK5" s="103" t="s">
        <v>54</v>
      </c>
      <c r="AL5" s="152" t="s">
        <v>36</v>
      </c>
      <c r="AM5" s="103" t="s">
        <v>54</v>
      </c>
      <c r="AN5" s="108" t="s">
        <v>36</v>
      </c>
      <c r="AO5" s="103" t="s">
        <v>54</v>
      </c>
      <c r="AP5" s="108" t="s">
        <v>36</v>
      </c>
      <c r="AQ5" s="103" t="s">
        <v>54</v>
      </c>
      <c r="AR5" s="104" t="s">
        <v>36</v>
      </c>
      <c r="AS5" s="103" t="s">
        <v>54</v>
      </c>
      <c r="AT5" s="104" t="s">
        <v>36</v>
      </c>
      <c r="AU5" s="103" t="s">
        <v>54</v>
      </c>
      <c r="AV5" s="104" t="s">
        <v>36</v>
      </c>
      <c r="AW5" s="103" t="s">
        <v>54</v>
      </c>
      <c r="AX5" s="104" t="s">
        <v>36</v>
      </c>
      <c r="AY5" s="49"/>
      <c r="AZ5" s="48"/>
      <c r="BB5" s="49"/>
    </row>
    <row r="6" spans="1:54" s="34" customFormat="1" ht="12" customHeight="1" x14ac:dyDescent="0.2">
      <c r="A6" s="76" t="s">
        <v>63</v>
      </c>
      <c r="B6" s="207">
        <v>5223.18193546577</v>
      </c>
      <c r="C6" s="106">
        <v>100</v>
      </c>
      <c r="D6" s="106"/>
      <c r="E6" s="160"/>
      <c r="F6" s="207">
        <v>5431.7370825111502</v>
      </c>
      <c r="G6" s="106">
        <v>100</v>
      </c>
      <c r="H6" s="106"/>
      <c r="I6" s="160"/>
      <c r="J6" s="207">
        <v>5480.8990681974956</v>
      </c>
      <c r="K6" s="106">
        <v>100</v>
      </c>
      <c r="L6" s="106"/>
      <c r="M6" s="160"/>
      <c r="N6" s="207">
        <v>5511.3140870515899</v>
      </c>
      <c r="O6" s="106">
        <v>100</v>
      </c>
      <c r="P6" s="106"/>
      <c r="Q6" s="160"/>
      <c r="R6" s="207">
        <v>5393.98195666021</v>
      </c>
      <c r="S6" s="106">
        <v>100</v>
      </c>
      <c r="T6" s="106"/>
      <c r="U6" s="207">
        <v>5498.2366812146302</v>
      </c>
      <c r="V6" s="106">
        <v>100</v>
      </c>
      <c r="W6" s="106"/>
      <c r="X6" s="207">
        <v>5374.39</v>
      </c>
      <c r="Y6" s="106">
        <v>100</v>
      </c>
      <c r="Z6" s="111"/>
      <c r="AA6" s="110">
        <v>5310.77</v>
      </c>
      <c r="AB6" s="106">
        <v>100</v>
      </c>
      <c r="AC6" s="106"/>
      <c r="AD6" s="110">
        <v>5377.0179914680448</v>
      </c>
      <c r="AE6" s="106">
        <v>100</v>
      </c>
      <c r="AF6" s="111"/>
      <c r="AG6" s="110">
        <v>5135.0435765257325</v>
      </c>
      <c r="AH6" s="106">
        <v>100</v>
      </c>
      <c r="AI6" s="106"/>
      <c r="AJ6" s="160"/>
      <c r="AK6" s="110">
        <v>8104.2892685999996</v>
      </c>
      <c r="AL6" s="111">
        <v>100</v>
      </c>
      <c r="AM6" s="151">
        <v>7683.56</v>
      </c>
      <c r="AN6" s="132">
        <v>100</v>
      </c>
      <c r="AO6" s="110">
        <v>7751.6217583999996</v>
      </c>
      <c r="AP6" s="111">
        <v>100</v>
      </c>
      <c r="AQ6" s="107">
        <v>7649.4216106000003</v>
      </c>
      <c r="AR6" s="106">
        <v>100</v>
      </c>
      <c r="AS6" s="85">
        <v>7663.7571723999999</v>
      </c>
      <c r="AT6" s="106">
        <v>100</v>
      </c>
      <c r="AU6" s="79">
        <v>7391.7758002999999</v>
      </c>
      <c r="AV6" s="106">
        <v>100</v>
      </c>
      <c r="AW6" s="84">
        <v>7418</v>
      </c>
      <c r="AX6" s="106">
        <v>100</v>
      </c>
      <c r="AY6" s="8"/>
      <c r="BB6" s="8"/>
    </row>
    <row r="7" spans="1:54" ht="12" customHeight="1" x14ac:dyDescent="0.2">
      <c r="A7" s="13" t="s">
        <v>15</v>
      </c>
      <c r="B7" s="211"/>
      <c r="C7" s="200"/>
      <c r="D7" s="200"/>
      <c r="E7" s="161"/>
      <c r="F7" s="211"/>
      <c r="G7" s="200"/>
      <c r="H7" s="200"/>
      <c r="I7" s="161"/>
      <c r="J7" s="211"/>
      <c r="K7" s="200"/>
      <c r="L7" s="200"/>
      <c r="M7" s="161"/>
      <c r="N7" s="211"/>
      <c r="O7" s="200"/>
      <c r="P7" s="200"/>
      <c r="Q7" s="161"/>
      <c r="R7" s="211"/>
      <c r="S7" s="200"/>
      <c r="T7" s="200"/>
      <c r="U7" s="211"/>
      <c r="V7" s="200"/>
      <c r="W7" s="200"/>
      <c r="X7" s="211"/>
      <c r="Y7" s="200"/>
      <c r="Z7" s="200"/>
      <c r="AA7" s="183"/>
      <c r="AB7" s="216"/>
      <c r="AC7" s="200"/>
      <c r="AD7" s="150"/>
      <c r="AE7" s="13"/>
      <c r="AF7" s="217"/>
      <c r="AG7" s="150"/>
      <c r="AH7" s="13"/>
      <c r="AI7" s="13"/>
      <c r="AJ7" s="161"/>
      <c r="AK7" s="150"/>
      <c r="AL7" s="153"/>
      <c r="AM7" s="101"/>
      <c r="AN7" s="93"/>
      <c r="AO7" s="124"/>
      <c r="AP7" s="109"/>
      <c r="AQ7" s="101"/>
      <c r="AR7" s="93"/>
      <c r="AS7" s="91"/>
      <c r="AT7" s="87"/>
      <c r="AU7" s="86"/>
      <c r="AV7" s="82"/>
      <c r="AW7" s="80"/>
      <c r="AX7" s="201"/>
      <c r="AY7" s="3"/>
      <c r="BB7" s="3"/>
    </row>
    <row r="8" spans="1:54" ht="12" customHeight="1" x14ac:dyDescent="0.2">
      <c r="A8" s="16" t="s">
        <v>16</v>
      </c>
      <c r="B8" s="97">
        <v>25.2296381577079</v>
      </c>
      <c r="C8" s="293">
        <f>B8*100/$B$6</f>
        <v>0.48303196154047201</v>
      </c>
      <c r="D8" s="221">
        <v>1109889121.3626001</v>
      </c>
      <c r="E8" s="162"/>
      <c r="F8" s="97">
        <v>33.775350090235897</v>
      </c>
      <c r="G8" s="293">
        <f>(F8*G6)/F6</f>
        <v>0.6218148923110467</v>
      </c>
      <c r="H8" s="221">
        <v>1434614100.19206</v>
      </c>
      <c r="I8" s="162"/>
      <c r="J8" s="97">
        <v>29.882652456250401</v>
      </c>
      <c r="K8" s="98">
        <f>(J8/J$6)*100</f>
        <v>0.5452144271300714</v>
      </c>
      <c r="L8" s="221">
        <v>1270779154.6761601</v>
      </c>
      <c r="M8" s="162"/>
      <c r="N8" s="97">
        <v>34.969127104119799</v>
      </c>
      <c r="O8" s="98">
        <f t="shared" ref="O8:O13" si="0">N8/$N$6*100</f>
        <v>0.63449708276066297</v>
      </c>
      <c r="P8" s="221">
        <v>1441174644.0109701</v>
      </c>
      <c r="Q8" s="162"/>
      <c r="R8" s="97">
        <v>37.483155541999999</v>
      </c>
      <c r="S8" s="98">
        <f t="shared" ref="S8:S13" si="1">R8/$R$6*100</f>
        <v>0.69490695080501219</v>
      </c>
      <c r="T8" s="221">
        <v>1536077610.8</v>
      </c>
      <c r="U8" s="97">
        <v>37.839458723</v>
      </c>
      <c r="V8" s="98">
        <f t="shared" ref="V8:V13" si="2">U8/$U$6*100</f>
        <v>0.68821080133350654</v>
      </c>
      <c r="W8" s="221">
        <v>1531214609.0999999</v>
      </c>
      <c r="X8" s="97">
        <v>36.846658294000001</v>
      </c>
      <c r="Y8" s="98">
        <f t="shared" ref="Y8:Y13" si="3">X8/$X$6*100</f>
        <v>0.68559703136542005</v>
      </c>
      <c r="Z8" s="222">
        <v>1499499758.3</v>
      </c>
      <c r="AA8" s="97">
        <v>35.063831464000003</v>
      </c>
      <c r="AB8" s="98">
        <f t="shared" ref="AB8:AB13" si="4">AA8/$AA$6*100</f>
        <v>0.66024006808805502</v>
      </c>
      <c r="AC8" s="222">
        <v>1403335171.9000001</v>
      </c>
      <c r="AD8" s="94">
        <v>40.373099078000003</v>
      </c>
      <c r="AE8" s="95">
        <f t="shared" ref="AE8:AE13" si="5">AD8/AD$6*100</f>
        <v>0.75084552705722407</v>
      </c>
      <c r="AF8" s="222">
        <v>1585462203.9000001</v>
      </c>
      <c r="AG8" s="94">
        <v>34.438364753000002</v>
      </c>
      <c r="AH8" s="95">
        <f t="shared" ref="AH8:AH13" si="6">AG8/AG$6*100</f>
        <v>0.67065379757303456</v>
      </c>
      <c r="AI8" s="221">
        <v>1341197041.5</v>
      </c>
      <c r="AJ8" s="162"/>
      <c r="AK8" s="94">
        <v>38.787234456</v>
      </c>
      <c r="AL8" s="170">
        <f t="shared" ref="AL8:AL13" si="7">AK8/AK$6*100</f>
        <v>0.47860130815271873</v>
      </c>
      <c r="AM8" s="94">
        <v>34.149958511000001</v>
      </c>
      <c r="AN8" s="170">
        <f t="shared" ref="AN8:AN13" si="8">AM8/AM$6*100</f>
        <v>0.44445489474930888</v>
      </c>
      <c r="AO8" s="95">
        <v>23.309883455000001</v>
      </c>
      <c r="AP8" s="89">
        <f t="shared" ref="AP8:AP13" si="9">AO8/AO$6*100</f>
        <v>0.3007097634729195</v>
      </c>
      <c r="AQ8" s="95">
        <v>26.363516291</v>
      </c>
      <c r="AR8" s="89">
        <f t="shared" ref="AR8:AR13" si="10">AQ8/AQ$6*100</f>
        <v>0.34464718553971974</v>
      </c>
      <c r="AS8" s="95">
        <v>24.102604662000001</v>
      </c>
      <c r="AT8" s="89">
        <f t="shared" ref="AT8:AT13" si="11">AS8/AS$6*100</f>
        <v>0.31450115289146058</v>
      </c>
      <c r="AU8" s="95">
        <v>22.848372691000002</v>
      </c>
      <c r="AV8" s="89">
        <f t="shared" ref="AV8:AV13" si="12">AU8/AU$6*100</f>
        <v>0.30910532608514296</v>
      </c>
      <c r="AW8" s="81">
        <v>26.396598140943944</v>
      </c>
      <c r="AX8" s="202">
        <v>0.35582194049999999</v>
      </c>
      <c r="AY8" s="3"/>
      <c r="BB8" s="3"/>
    </row>
    <row r="9" spans="1:54" ht="12" customHeight="1" x14ac:dyDescent="0.2">
      <c r="A9" s="16" t="s">
        <v>17</v>
      </c>
      <c r="B9" s="97">
        <v>8.7081426361501801</v>
      </c>
      <c r="C9" s="293">
        <f>B9*100/$B$6</f>
        <v>0.16672102836436317</v>
      </c>
      <c r="D9" s="221">
        <v>383084082.24967402</v>
      </c>
      <c r="E9" s="163"/>
      <c r="F9" s="97">
        <v>8.8225215830364192</v>
      </c>
      <c r="G9" s="293">
        <f>(F9*G6)/F6</f>
        <v>0.16242541656595927</v>
      </c>
      <c r="H9" s="221">
        <v>374738198.96634799</v>
      </c>
      <c r="I9" s="163"/>
      <c r="J9" s="97">
        <v>11.224874772476101</v>
      </c>
      <c r="K9" s="98">
        <f t="shared" ref="K9:K26" si="13">(J9/J$6)*100</f>
        <v>0.20479988105614991</v>
      </c>
      <c r="L9" s="221">
        <v>477345071.54599297</v>
      </c>
      <c r="M9" s="163"/>
      <c r="N9" s="97">
        <v>12.572876984521301</v>
      </c>
      <c r="O9" s="98">
        <f t="shared" si="0"/>
        <v>0.22812847872452618</v>
      </c>
      <c r="P9" s="221">
        <v>518163105.94228601</v>
      </c>
      <c r="Q9" s="163"/>
      <c r="R9" s="97">
        <v>13.582346422000001</v>
      </c>
      <c r="S9" s="98">
        <f t="shared" si="1"/>
        <v>0.25180555906808738</v>
      </c>
      <c r="T9" s="221">
        <v>556611041.41999996</v>
      </c>
      <c r="U9" s="97">
        <v>16.448908396</v>
      </c>
      <c r="V9" s="98">
        <f t="shared" si="2"/>
        <v>0.29916697569967521</v>
      </c>
      <c r="W9" s="221">
        <v>665622862.75999999</v>
      </c>
      <c r="X9" s="97">
        <v>17.590284575999998</v>
      </c>
      <c r="Y9" s="98">
        <f t="shared" si="3"/>
        <v>0.3272982529366123</v>
      </c>
      <c r="Z9" s="222">
        <v>715848565.15999997</v>
      </c>
      <c r="AA9" s="97">
        <v>15.202436497000001</v>
      </c>
      <c r="AB9" s="98">
        <f t="shared" si="4"/>
        <v>0.28625672919369505</v>
      </c>
      <c r="AC9" s="222">
        <v>608436469.85000002</v>
      </c>
      <c r="AD9" s="97">
        <v>18.020583668</v>
      </c>
      <c r="AE9" s="98">
        <f t="shared" si="5"/>
        <v>0.33514084752169448</v>
      </c>
      <c r="AF9" s="222">
        <v>707673053.37</v>
      </c>
      <c r="AG9" s="97">
        <v>18.384042833999999</v>
      </c>
      <c r="AH9" s="98">
        <f t="shared" si="6"/>
        <v>0.35801142794660124</v>
      </c>
      <c r="AI9" s="221">
        <v>715963839.61000001</v>
      </c>
      <c r="AJ9" s="163"/>
      <c r="AK9" s="97">
        <v>21.071788406</v>
      </c>
      <c r="AL9" s="169">
        <f t="shared" si="7"/>
        <v>0.26000785149220262</v>
      </c>
      <c r="AM9" s="98">
        <v>21.967254101000002</v>
      </c>
      <c r="AN9" s="89">
        <f t="shared" si="8"/>
        <v>0.28589942814268388</v>
      </c>
      <c r="AO9" s="98">
        <v>20.490238672</v>
      </c>
      <c r="AP9" s="89">
        <f t="shared" si="9"/>
        <v>0.26433486192480782</v>
      </c>
      <c r="AQ9" s="98">
        <v>20.959999062000001</v>
      </c>
      <c r="AR9" s="89">
        <f t="shared" si="10"/>
        <v>0.27400763258956984</v>
      </c>
      <c r="AS9" s="98">
        <v>22.790928805</v>
      </c>
      <c r="AT9" s="89">
        <f t="shared" si="11"/>
        <v>0.29738584211773428</v>
      </c>
      <c r="AU9" s="98">
        <v>21.660181322</v>
      </c>
      <c r="AV9" s="96">
        <f t="shared" si="12"/>
        <v>0.29303082110689704</v>
      </c>
      <c r="AW9" s="81">
        <v>23.258826898714929</v>
      </c>
      <c r="AX9" s="202">
        <v>0.31352528369999999</v>
      </c>
      <c r="AY9" s="3"/>
      <c r="BB9" s="3"/>
    </row>
    <row r="10" spans="1:54" ht="12" customHeight="1" x14ac:dyDescent="0.2">
      <c r="A10" s="16" t="s">
        <v>87</v>
      </c>
      <c r="B10" s="97">
        <v>18.959074725394501</v>
      </c>
      <c r="C10" s="293">
        <f>B10*100/$B$6</f>
        <v>0.36297940526752592</v>
      </c>
      <c r="D10" s="248">
        <v>834037755.804564</v>
      </c>
      <c r="E10" s="162"/>
      <c r="F10" s="97">
        <v>22.609058962251201</v>
      </c>
      <c r="G10" s="293">
        <f>(F10*G6)/F6</f>
        <v>0.41623993611632598</v>
      </c>
      <c r="H10" s="248">
        <v>960323866.15279102</v>
      </c>
      <c r="I10" s="162"/>
      <c r="J10" s="97">
        <v>23.654623284081602</v>
      </c>
      <c r="K10" s="98">
        <f t="shared" si="13"/>
        <v>0.43158290254487214</v>
      </c>
      <c r="L10" s="221">
        <v>1005928179.40566</v>
      </c>
      <c r="M10" s="162"/>
      <c r="N10" s="97">
        <v>34.588663590421199</v>
      </c>
      <c r="O10" s="98">
        <f t="shared" si="0"/>
        <v>0.62759376519085741</v>
      </c>
      <c r="P10" s="221">
        <v>1425494688.16646</v>
      </c>
      <c r="Q10" s="162"/>
      <c r="R10" s="97">
        <v>25.112730598999999</v>
      </c>
      <c r="S10" s="98">
        <f t="shared" si="1"/>
        <v>0.46556942164020587</v>
      </c>
      <c r="T10" s="221">
        <v>1029131690.3</v>
      </c>
      <c r="U10" s="97">
        <v>37.770003465000002</v>
      </c>
      <c r="V10" s="98">
        <f t="shared" si="2"/>
        <v>0.6869475734656102</v>
      </c>
      <c r="W10" s="221">
        <v>1528404027</v>
      </c>
      <c r="X10" s="97">
        <v>37.206333604999998</v>
      </c>
      <c r="Y10" s="98">
        <f t="shared" si="3"/>
        <v>0.69228942456725318</v>
      </c>
      <c r="Z10" s="222">
        <v>1514136989.0999999</v>
      </c>
      <c r="AA10" s="97">
        <v>41.062958006000002</v>
      </c>
      <c r="AB10" s="98">
        <f t="shared" si="4"/>
        <v>0.77320158858319976</v>
      </c>
      <c r="AC10" s="222">
        <v>1643434012.4000001</v>
      </c>
      <c r="AD10" s="94">
        <v>41.492445066000002</v>
      </c>
      <c r="AE10" s="95">
        <f t="shared" si="5"/>
        <v>0.77166275306941368</v>
      </c>
      <c r="AF10" s="222">
        <v>1629419214.8</v>
      </c>
      <c r="AG10" s="94">
        <v>32.924007746999997</v>
      </c>
      <c r="AH10" s="95">
        <f t="shared" si="6"/>
        <v>0.64116316164303555</v>
      </c>
      <c r="AI10" s="221">
        <v>1282220631</v>
      </c>
      <c r="AJ10" s="162"/>
      <c r="AK10" s="94">
        <v>22.752318371000001</v>
      </c>
      <c r="AL10" s="154">
        <f t="shared" si="7"/>
        <v>0.28074415432274447</v>
      </c>
      <c r="AM10" s="95">
        <v>25.631706098999999</v>
      </c>
      <c r="AN10" s="125">
        <f t="shared" si="8"/>
        <v>0.33359153958581694</v>
      </c>
      <c r="AO10" s="95">
        <v>25.852742320000001</v>
      </c>
      <c r="AP10" s="89">
        <f t="shared" si="9"/>
        <v>0.3335139810193245</v>
      </c>
      <c r="AQ10" s="95">
        <v>23.468891721999999</v>
      </c>
      <c r="AR10" s="89">
        <f t="shared" si="10"/>
        <v>0.3068060948487733</v>
      </c>
      <c r="AS10" s="95">
        <v>25.93232652</v>
      </c>
      <c r="AT10" s="89">
        <f t="shared" si="11"/>
        <v>0.3383761507135406</v>
      </c>
      <c r="AU10" s="95">
        <v>23.237666096000002</v>
      </c>
      <c r="AV10" s="96">
        <f t="shared" si="12"/>
        <v>0.31437190093153106</v>
      </c>
      <c r="AW10" s="81">
        <v>20.324628231377361</v>
      </c>
      <c r="AX10" s="202">
        <v>0.2739727528</v>
      </c>
      <c r="AY10" s="3"/>
      <c r="BB10" s="3"/>
    </row>
    <row r="11" spans="1:54" ht="12" customHeight="1" x14ac:dyDescent="0.2">
      <c r="A11" s="16" t="s">
        <v>18</v>
      </c>
      <c r="B11" s="97">
        <v>10.956318424731</v>
      </c>
      <c r="C11" s="293">
        <f>B11*100/$B$6</f>
        <v>0.20976329295245938</v>
      </c>
      <c r="D11" s="248">
        <v>481984662.395105</v>
      </c>
      <c r="E11" s="162"/>
      <c r="F11" s="97">
        <v>9.4442566070409892</v>
      </c>
      <c r="G11" s="293">
        <f>(F11*G6)/F6</f>
        <v>0.1738717552705038</v>
      </c>
      <c r="H11" s="248">
        <v>401146506.49350101</v>
      </c>
      <c r="I11" s="162"/>
      <c r="J11" s="97">
        <v>9.3879031670527802</v>
      </c>
      <c r="K11" s="98">
        <f t="shared" si="13"/>
        <v>0.17128400012920109</v>
      </c>
      <c r="L11" s="221">
        <v>399226663.97418803</v>
      </c>
      <c r="M11" s="162"/>
      <c r="N11" s="97">
        <v>7.9325657050033804</v>
      </c>
      <c r="O11" s="98">
        <f t="shared" si="0"/>
        <v>0.14393238308882333</v>
      </c>
      <c r="P11" s="221">
        <v>326923017.60815299</v>
      </c>
      <c r="Q11" s="162"/>
      <c r="R11" s="97">
        <v>6.8380665036000003</v>
      </c>
      <c r="S11" s="98">
        <f t="shared" si="1"/>
        <v>0.126772142705385</v>
      </c>
      <c r="T11" s="221">
        <v>280227230.22000003</v>
      </c>
      <c r="U11" s="172">
        <v>8.7376960793999991</v>
      </c>
      <c r="V11" s="208">
        <f t="shared" si="2"/>
        <v>0.15891815114568206</v>
      </c>
      <c r="W11" s="221">
        <v>353580319.01999998</v>
      </c>
      <c r="X11" s="97">
        <v>7.2389830967000002</v>
      </c>
      <c r="Y11" s="98">
        <f t="shared" si="3"/>
        <v>0.13469404149494174</v>
      </c>
      <c r="Z11" s="222">
        <v>294595328.49000001</v>
      </c>
      <c r="AA11" s="97">
        <v>6.7278300061999996</v>
      </c>
      <c r="AB11" s="98">
        <f t="shared" si="4"/>
        <v>0.12668275986721322</v>
      </c>
      <c r="AC11" s="222">
        <v>269263228.93000001</v>
      </c>
      <c r="AD11" s="94">
        <v>7.3057373328999997</v>
      </c>
      <c r="AE11" s="95">
        <f t="shared" si="5"/>
        <v>0.13586968361445584</v>
      </c>
      <c r="AF11" s="222">
        <v>286898223.75999999</v>
      </c>
      <c r="AG11" s="94">
        <v>6.3003384126000004</v>
      </c>
      <c r="AH11" s="95">
        <f t="shared" si="6"/>
        <v>0.1226929882620915</v>
      </c>
      <c r="AI11" s="221">
        <v>245365751.24000001</v>
      </c>
      <c r="AJ11" s="162"/>
      <c r="AK11" s="94">
        <v>5.7369600145000001</v>
      </c>
      <c r="AL11" s="154">
        <f t="shared" si="7"/>
        <v>7.078918118986452E-2</v>
      </c>
      <c r="AM11" s="95">
        <v>6.6694561840000004</v>
      </c>
      <c r="AN11" s="125">
        <f t="shared" si="8"/>
        <v>8.6801641218393566E-2</v>
      </c>
      <c r="AO11" s="95">
        <v>5.9134792028999996</v>
      </c>
      <c r="AP11" s="89">
        <f t="shared" si="9"/>
        <v>7.6286993705438386E-2</v>
      </c>
      <c r="AQ11" s="95">
        <v>6.6123332809999997</v>
      </c>
      <c r="AR11" s="89">
        <f t="shared" si="10"/>
        <v>8.6442264756816642E-2</v>
      </c>
      <c r="AS11" s="95">
        <v>6.9456072767999997</v>
      </c>
      <c r="AT11" s="89">
        <f t="shared" si="11"/>
        <v>9.0629271264148076E-2</v>
      </c>
      <c r="AU11" s="95">
        <v>5.2018974741999999</v>
      </c>
      <c r="AV11" s="96">
        <f t="shared" si="12"/>
        <v>7.0374124090572088E-2</v>
      </c>
      <c r="AW11" s="81">
        <v>8.1597696191913478</v>
      </c>
      <c r="AX11" s="202">
        <v>0.1099923954</v>
      </c>
      <c r="AY11" s="3"/>
      <c r="BB11" s="3"/>
    </row>
    <row r="12" spans="1:54" ht="12" customHeight="1" x14ac:dyDescent="0.2">
      <c r="A12" s="16" t="s">
        <v>88</v>
      </c>
      <c r="B12" s="97">
        <v>6.3171653774326701</v>
      </c>
      <c r="C12" s="293">
        <f>B12*100/$B$6</f>
        <v>0.12094476997897922</v>
      </c>
      <c r="D12" s="248">
        <v>277901454.09275001</v>
      </c>
      <c r="E12" s="164"/>
      <c r="F12" s="97">
        <v>7.6726660523227697</v>
      </c>
      <c r="G12" s="293">
        <f>(F12*G6)/F6</f>
        <v>0.14125621206937383</v>
      </c>
      <c r="H12" s="248">
        <v>325897877.45558602</v>
      </c>
      <c r="I12" s="164"/>
      <c r="J12" s="172">
        <v>5.4884138915513399</v>
      </c>
      <c r="K12" s="98">
        <f t="shared" si="13"/>
        <v>0.10013710931838626</v>
      </c>
      <c r="L12" s="221">
        <v>233398356.31490701</v>
      </c>
      <c r="M12" s="164"/>
      <c r="N12" s="172">
        <v>6.4406896108127798</v>
      </c>
      <c r="O12" s="98">
        <f t="shared" si="0"/>
        <v>0.11686304770662022</v>
      </c>
      <c r="P12" s="221">
        <v>265438669.06974399</v>
      </c>
      <c r="Q12" s="164"/>
      <c r="R12" s="172">
        <v>7.1122808960999997</v>
      </c>
      <c r="S12" s="98">
        <f t="shared" si="1"/>
        <v>0.13185585256395088</v>
      </c>
      <c r="T12" s="221">
        <v>291464666.94999999</v>
      </c>
      <c r="U12" s="172">
        <v>8.8985127008999996</v>
      </c>
      <c r="V12" s="208">
        <f t="shared" si="2"/>
        <v>0.16184302744374049</v>
      </c>
      <c r="W12" s="221">
        <v>360087937.48000002</v>
      </c>
      <c r="X12" s="172">
        <v>10.208610910999999</v>
      </c>
      <c r="Y12" s="208">
        <f t="shared" si="3"/>
        <v>0.18994920188151582</v>
      </c>
      <c r="Z12" s="222">
        <v>415446347.17000002</v>
      </c>
      <c r="AA12" s="172">
        <v>8.5627521767000001</v>
      </c>
      <c r="AB12" s="95">
        <f t="shared" si="4"/>
        <v>0.16123372273135533</v>
      </c>
      <c r="AC12" s="222">
        <v>342701033.99000001</v>
      </c>
      <c r="AD12" s="172">
        <v>11.142575971999999</v>
      </c>
      <c r="AE12" s="95">
        <f t="shared" si="5"/>
        <v>0.20722593805117306</v>
      </c>
      <c r="AF12" s="222">
        <v>437571884.80000001</v>
      </c>
      <c r="AG12" s="172">
        <v>9.8115945880000002</v>
      </c>
      <c r="AH12" s="210">
        <f t="shared" si="6"/>
        <v>0.19107130137809519</v>
      </c>
      <c r="AI12" s="221">
        <v>382111105.68000001</v>
      </c>
      <c r="AJ12" s="164"/>
      <c r="AK12" s="318">
        <v>6.52</v>
      </c>
      <c r="AL12" s="320">
        <f t="shared" si="7"/>
        <v>8.045122507240314E-2</v>
      </c>
      <c r="AM12" s="95">
        <v>15.095876517000001</v>
      </c>
      <c r="AN12" s="125">
        <f t="shared" si="8"/>
        <v>0.19646982020053205</v>
      </c>
      <c r="AO12" s="95">
        <v>6.9848732693000004</v>
      </c>
      <c r="AP12" s="89">
        <f t="shared" si="9"/>
        <v>9.0108540986676547E-2</v>
      </c>
      <c r="AQ12" s="95">
        <v>8.2195931782000002</v>
      </c>
      <c r="AR12" s="89">
        <f t="shared" si="10"/>
        <v>0.10745378666028682</v>
      </c>
      <c r="AS12" s="95">
        <v>5.3270431157000004</v>
      </c>
      <c r="AT12" s="89">
        <f t="shared" si="11"/>
        <v>6.9509549896552517E-2</v>
      </c>
      <c r="AU12" s="95">
        <v>9.3293508263000007</v>
      </c>
      <c r="AV12" s="96">
        <f t="shared" si="12"/>
        <v>0.12621257838909783</v>
      </c>
      <c r="AW12" s="81">
        <v>4.6026445518331425</v>
      </c>
      <c r="AX12" s="202">
        <v>6.2042915800000001E-2</v>
      </c>
      <c r="AY12" s="3"/>
      <c r="BB12" s="3"/>
    </row>
    <row r="13" spans="1:54" ht="12" customHeight="1" x14ac:dyDescent="0.2">
      <c r="A13" s="16" t="s">
        <v>37</v>
      </c>
      <c r="B13" s="278" t="s">
        <v>90</v>
      </c>
      <c r="C13" s="98">
        <f>(B13/B$6)*100</f>
        <v>0</v>
      </c>
      <c r="D13" s="248" t="s">
        <v>90</v>
      </c>
      <c r="E13" s="165"/>
      <c r="F13" s="278" t="s">
        <v>90</v>
      </c>
      <c r="G13" s="98">
        <f>(F13/F$6)*100</f>
        <v>0</v>
      </c>
      <c r="H13" s="248" t="s">
        <v>90</v>
      </c>
      <c r="I13" s="165"/>
      <c r="J13" s="278" t="s">
        <v>90</v>
      </c>
      <c r="K13" s="98">
        <f t="shared" si="13"/>
        <v>0</v>
      </c>
      <c r="L13" s="248" t="s">
        <v>90</v>
      </c>
      <c r="M13" s="165"/>
      <c r="N13" s="278" t="s">
        <v>90</v>
      </c>
      <c r="O13" s="98">
        <f t="shared" si="0"/>
        <v>0</v>
      </c>
      <c r="P13" s="248" t="s">
        <v>90</v>
      </c>
      <c r="Q13" s="165"/>
      <c r="R13" s="172">
        <v>1.6583493949999999</v>
      </c>
      <c r="S13" s="98">
        <f t="shared" si="1"/>
        <v>3.0744437195462913E-2</v>
      </c>
      <c r="T13" s="221">
        <v>67959950.003999993</v>
      </c>
      <c r="U13" s="172">
        <v>1.7821105691000001</v>
      </c>
      <c r="V13" s="208">
        <f t="shared" si="2"/>
        <v>3.2412401874018802E-2</v>
      </c>
      <c r="W13" s="221">
        <v>72115030.988999993</v>
      </c>
      <c r="X13" s="172">
        <v>2.3572316622999998</v>
      </c>
      <c r="Y13" s="208">
        <f t="shared" si="3"/>
        <v>4.3860450438096221E-2</v>
      </c>
      <c r="Z13" s="222">
        <v>95929141.790999994</v>
      </c>
      <c r="AA13" s="172">
        <v>2.3232458351999998</v>
      </c>
      <c r="AB13" s="99">
        <f t="shared" si="4"/>
        <v>4.3745932043752593E-2</v>
      </c>
      <c r="AC13" s="222">
        <v>92981641.121999994</v>
      </c>
      <c r="AD13" s="94">
        <v>1.7310486383000001</v>
      </c>
      <c r="AE13" s="95">
        <f t="shared" si="5"/>
        <v>3.2193469336474836E-2</v>
      </c>
      <c r="AF13" s="222">
        <v>67978734.648000002</v>
      </c>
      <c r="AG13" s="213">
        <v>1.4743944063000001</v>
      </c>
      <c r="AH13" s="214">
        <f t="shared" si="6"/>
        <v>2.8712403007445278E-2</v>
      </c>
      <c r="AI13" s="221">
        <v>57420072.928999998</v>
      </c>
      <c r="AJ13" s="165"/>
      <c r="AK13" s="319"/>
      <c r="AL13" s="321">
        <f t="shared" si="7"/>
        <v>0</v>
      </c>
      <c r="AM13" s="99">
        <v>1.1488462045000001</v>
      </c>
      <c r="AN13" s="126">
        <f t="shared" si="8"/>
        <v>1.4952004077536975E-2</v>
      </c>
      <c r="AO13" s="99">
        <v>1.5399218823</v>
      </c>
      <c r="AP13" s="90">
        <f t="shared" si="9"/>
        <v>1.9865802670664016E-2</v>
      </c>
      <c r="AQ13" s="99">
        <v>2.3309044140999999</v>
      </c>
      <c r="AR13" s="90">
        <f t="shared" si="10"/>
        <v>3.0471642599356866E-2</v>
      </c>
      <c r="AS13" s="99">
        <v>1.5215507923</v>
      </c>
      <c r="AT13" s="90">
        <f t="shared" si="11"/>
        <v>1.9853849203099263E-2</v>
      </c>
      <c r="AU13" s="99">
        <v>2.4713991869999998</v>
      </c>
      <c r="AV13" s="100">
        <f t="shared" si="12"/>
        <v>3.343444462830835E-2</v>
      </c>
      <c r="AW13" s="81">
        <v>2.6332250459608759</v>
      </c>
      <c r="AX13" s="202">
        <v>3.5495454400000001E-2</v>
      </c>
      <c r="AY13" s="3"/>
      <c r="BB13" s="3"/>
    </row>
    <row r="14" spans="1:54" s="275" customFormat="1" ht="12" customHeight="1" x14ac:dyDescent="0.2">
      <c r="A14" s="263" t="s">
        <v>19</v>
      </c>
      <c r="B14" s="264">
        <v>71.460573468285304</v>
      </c>
      <c r="C14" s="301">
        <f>B14*100/$B$6</f>
        <v>1.3681425298066494</v>
      </c>
      <c r="D14" s="261">
        <v>3143656385.5178199</v>
      </c>
      <c r="E14" s="268"/>
      <c r="F14" s="264">
        <v>83.371867233105405</v>
      </c>
      <c r="G14" s="265">
        <f>(F14*G6)/F6</f>
        <v>1.5349024808572231</v>
      </c>
      <c r="H14" s="261">
        <v>3541235130.7212801</v>
      </c>
      <c r="I14" s="268"/>
      <c r="J14" s="264">
        <v>80.621608679734706</v>
      </c>
      <c r="K14" s="265">
        <f t="shared" si="13"/>
        <v>1.4709559084482238</v>
      </c>
      <c r="L14" s="261">
        <v>3428486138.4597602</v>
      </c>
      <c r="M14" s="268"/>
      <c r="N14" s="264">
        <f>SUM(N8:N13)+1.58</f>
        <v>98.083922994878463</v>
      </c>
      <c r="O14" s="265">
        <f>SUM(O8:O13)</f>
        <v>1.75101475747149</v>
      </c>
      <c r="P14" s="261">
        <f>SUM(P8:P13)+65000000</f>
        <v>4042194124.7976131</v>
      </c>
      <c r="Q14" s="268"/>
      <c r="R14" s="264">
        <f>SUM(R8:R13)</f>
        <v>91.786929357700004</v>
      </c>
      <c r="S14" s="265">
        <f t="shared" ref="S14:AH14" si="14">SUM(S8:S13)</f>
        <v>1.7016543639781039</v>
      </c>
      <c r="T14" s="261">
        <f>SUM(T8:T13)</f>
        <v>3761472189.6939998</v>
      </c>
      <c r="U14" s="264">
        <f t="shared" si="14"/>
        <v>111.4766899334</v>
      </c>
      <c r="V14" s="265">
        <f t="shared" si="14"/>
        <v>2.0274989309622331</v>
      </c>
      <c r="W14" s="261">
        <f>SUM(W8:W13)</f>
        <v>4511024786.349</v>
      </c>
      <c r="X14" s="264">
        <f t="shared" si="14"/>
        <v>111.44810214499998</v>
      </c>
      <c r="Y14" s="265">
        <f t="shared" si="14"/>
        <v>2.0736884026838394</v>
      </c>
      <c r="Z14" s="261">
        <f>SUM(Z8:Z13)</f>
        <v>4535456130.0110006</v>
      </c>
      <c r="AA14" s="264">
        <f t="shared" si="14"/>
        <v>108.94305398510001</v>
      </c>
      <c r="AB14" s="265">
        <f t="shared" si="14"/>
        <v>2.0513608005072714</v>
      </c>
      <c r="AC14" s="261">
        <f>SUM(AC8:AC13)</f>
        <v>4360151558.1919994</v>
      </c>
      <c r="AD14" s="266">
        <f t="shared" si="14"/>
        <v>120.06548975520001</v>
      </c>
      <c r="AE14" s="267">
        <f t="shared" si="14"/>
        <v>2.2329382186504358</v>
      </c>
      <c r="AF14" s="261">
        <f>SUM(AF8:AF13)</f>
        <v>4715003315.2779999</v>
      </c>
      <c r="AG14" s="266">
        <f t="shared" si="14"/>
        <v>103.33274274090002</v>
      </c>
      <c r="AH14" s="267">
        <f t="shared" si="14"/>
        <v>2.0123050798103033</v>
      </c>
      <c r="AI14" s="262">
        <f>SUM(AI8:AI13)</f>
        <v>4024278441.9590001</v>
      </c>
      <c r="AJ14" s="268"/>
      <c r="AK14" s="266">
        <f>SUM(AK8:AK13)</f>
        <v>94.8683012475</v>
      </c>
      <c r="AL14" s="269">
        <f>SUM(AL8:AL13)</f>
        <v>1.1705937202299335</v>
      </c>
      <c r="AM14" s="267">
        <f>SUM(AM8:AM13)</f>
        <v>104.6630976165</v>
      </c>
      <c r="AN14" s="269">
        <f>SUM(AN8:AN13)</f>
        <v>1.3621693279742724</v>
      </c>
      <c r="AO14" s="270">
        <f>SUM(AO8:AO13)</f>
        <v>84.091138801500009</v>
      </c>
      <c r="AP14" s="271">
        <v>1.0477044039654388</v>
      </c>
      <c r="AQ14" s="272">
        <f>SUM(AQ8:AQ13)</f>
        <v>87.95523794830001</v>
      </c>
      <c r="AR14" s="273">
        <v>1.1126934580825627</v>
      </c>
      <c r="AS14" s="272">
        <f>SUM(AS8:AS13)</f>
        <v>86.620061171800003</v>
      </c>
      <c r="AT14" s="273">
        <v>1.0891407130095776</v>
      </c>
      <c r="AU14" s="272">
        <f>SUM(AU8:AU13)</f>
        <v>84.748867596500006</v>
      </c>
      <c r="AV14" s="273">
        <v>1.1136956521213606</v>
      </c>
      <c r="AW14" s="266">
        <v>85.375692488021599</v>
      </c>
      <c r="AX14" s="267">
        <v>1.1508507425999999</v>
      </c>
      <c r="AY14" s="274"/>
      <c r="BB14" s="274"/>
    </row>
    <row r="15" spans="1:54" ht="12" customHeight="1" x14ac:dyDescent="0.25">
      <c r="A15" s="17" t="s">
        <v>20</v>
      </c>
      <c r="B15" s="26"/>
      <c r="C15" s="293"/>
      <c r="D15" s="219"/>
      <c r="E15" s="166"/>
      <c r="F15" s="26"/>
      <c r="G15" s="293"/>
      <c r="H15" s="219"/>
      <c r="I15" s="166"/>
      <c r="J15" s="215"/>
      <c r="K15" s="98"/>
      <c r="L15" s="219"/>
      <c r="M15" s="166"/>
      <c r="N15" s="215"/>
      <c r="O15" s="203"/>
      <c r="P15" s="219"/>
      <c r="Q15" s="166"/>
      <c r="R15" s="215"/>
      <c r="S15" s="203"/>
      <c r="T15" s="219"/>
      <c r="U15" s="215"/>
      <c r="V15" s="203"/>
      <c r="W15" s="219"/>
      <c r="X15" s="203"/>
      <c r="Y15" s="203"/>
      <c r="Z15" s="203"/>
      <c r="AA15" s="184"/>
      <c r="AB15" s="220"/>
      <c r="AC15" s="33"/>
      <c r="AD15" s="218"/>
      <c r="AE15" s="185"/>
      <c r="AF15" s="223"/>
      <c r="AG15" s="218"/>
      <c r="AH15" s="185"/>
      <c r="AI15" s="223"/>
      <c r="AJ15" s="166"/>
      <c r="AK15" s="149"/>
      <c r="AL15" s="155"/>
      <c r="AM15" s="102"/>
      <c r="AN15" s="92"/>
      <c r="AO15" s="102"/>
      <c r="AP15" s="92"/>
      <c r="AQ15" s="102"/>
      <c r="AR15" s="92"/>
      <c r="AS15" s="91"/>
      <c r="AT15" s="87"/>
      <c r="AU15" s="88"/>
      <c r="AV15" s="83"/>
      <c r="AW15" s="81"/>
      <c r="AX15" s="204"/>
      <c r="AY15" s="3"/>
      <c r="BB15" s="3"/>
    </row>
    <row r="16" spans="1:54" ht="12" customHeight="1" x14ac:dyDescent="0.2">
      <c r="A16" s="16" t="s">
        <v>98</v>
      </c>
      <c r="B16" s="97">
        <v>155.853829444377</v>
      </c>
      <c r="C16" s="293">
        <f>B16*100/$B$6</f>
        <v>2.9838866685098333</v>
      </c>
      <c r="D16" s="248">
        <v>6856240614.3810596</v>
      </c>
      <c r="E16" s="167"/>
      <c r="F16" s="97">
        <v>160.228400578605</v>
      </c>
      <c r="G16" s="293">
        <f>(F16*G6)/F6</f>
        <v>2.9498556013416191</v>
      </c>
      <c r="H16" s="248">
        <v>6805730276.8785105</v>
      </c>
      <c r="I16" s="167"/>
      <c r="J16" s="97">
        <v>153.04695411373999</v>
      </c>
      <c r="K16" s="98">
        <f t="shared" si="13"/>
        <v>2.7923695037878624</v>
      </c>
      <c r="L16" s="221">
        <v>6508420872.5835104</v>
      </c>
      <c r="M16" s="167"/>
      <c r="N16" s="97">
        <v>137.04032873425001</v>
      </c>
      <c r="O16" s="98">
        <f t="shared" ref="O16:O23" si="15">N16/$N$6*100</f>
        <v>2.4865272885865051</v>
      </c>
      <c r="P16" s="221">
        <v>5647811750.9390402</v>
      </c>
      <c r="Q16" s="167"/>
      <c r="R16" s="97">
        <v>136.02308830000001</v>
      </c>
      <c r="S16" s="209">
        <f t="shared" ref="S16:S24" si="16">R16/$R$6*100</f>
        <v>2.52175645734309</v>
      </c>
      <c r="T16" s="221">
        <v>5574291104</v>
      </c>
      <c r="U16" s="97">
        <v>132.12254228</v>
      </c>
      <c r="V16" s="209">
        <f t="shared" ref="V16:V24" si="17">U16/$U$6*100</f>
        <v>2.402998450965419</v>
      </c>
      <c r="W16" s="221">
        <v>5346481523.6999998</v>
      </c>
      <c r="X16" s="97">
        <v>129.96946715000001</v>
      </c>
      <c r="Y16" s="209">
        <f t="shared" ref="Y16:Y24" si="18">X16/$X$6*100</f>
        <v>2.4183110483236234</v>
      </c>
      <c r="Z16" s="222">
        <v>5289195644.8000002</v>
      </c>
      <c r="AA16" s="97">
        <v>126.34943217999999</v>
      </c>
      <c r="AB16" s="127">
        <f t="shared" ref="AB16:AB24" si="19">AA16/$AA$6*100</f>
        <v>2.3791170052553579</v>
      </c>
      <c r="AC16" s="222">
        <v>5056794843.3999996</v>
      </c>
      <c r="AD16" s="97">
        <v>130.13592396999999</v>
      </c>
      <c r="AE16" s="127">
        <f t="shared" ref="AE16:AE24" si="20">AD16/AD$6*100</f>
        <v>2.4202248193421054</v>
      </c>
      <c r="AF16" s="222">
        <v>5110471911.8000002</v>
      </c>
      <c r="AG16" s="97">
        <v>132.95470904999999</v>
      </c>
      <c r="AH16" s="127">
        <f t="shared" ref="AH16:AH24" si="21">AG16/AG$6*100</f>
        <v>2.5891641827108796</v>
      </c>
      <c r="AI16" s="221">
        <v>5177901555.6999998</v>
      </c>
      <c r="AJ16" s="167"/>
      <c r="AK16" s="97">
        <v>140.24</v>
      </c>
      <c r="AL16" s="89">
        <f t="shared" ref="AL16:AL24" si="22">AK16/AK$6*100</f>
        <v>1.7304416877536528</v>
      </c>
      <c r="AM16" s="98">
        <v>135.88999999999999</v>
      </c>
      <c r="AN16" s="89">
        <f t="shared" ref="AN16:AN24" si="23">AM16/AM$6*100</f>
        <v>1.7685812305754101</v>
      </c>
      <c r="AO16" s="98">
        <v>136.10616139000001</v>
      </c>
      <c r="AP16" s="89">
        <f t="shared" ref="AP16:AP24" si="24">AO16/AO$6*100</f>
        <v>1.7558411082495011</v>
      </c>
      <c r="AQ16" s="98">
        <v>131.14626107999999</v>
      </c>
      <c r="AR16" s="89">
        <f t="shared" ref="AR16:AR24" si="25">AQ16/AQ$6*100</f>
        <v>1.7144598344307136</v>
      </c>
      <c r="AS16" s="98">
        <v>126.32509645</v>
      </c>
      <c r="AT16" s="89">
        <f t="shared" ref="AT16:AT24" si="26">AS16/AS$6*100</f>
        <v>1.6483441947370541</v>
      </c>
      <c r="AU16" s="98">
        <v>121.20028893999999</v>
      </c>
      <c r="AV16" s="89">
        <f t="shared" ref="AV16:AV24" si="27">AU16/AU$6*100</f>
        <v>1.6396640295161684</v>
      </c>
      <c r="AW16" s="81">
        <v>111.33064827650556</v>
      </c>
      <c r="AX16" s="202">
        <v>1.5007194145</v>
      </c>
      <c r="AY16" s="3"/>
      <c r="BB16" s="3"/>
    </row>
    <row r="17" spans="1:54" ht="12" customHeight="1" x14ac:dyDescent="0.2">
      <c r="A17" s="258" t="s">
        <v>94</v>
      </c>
      <c r="B17" s="97">
        <v>72.371404567756699</v>
      </c>
      <c r="C17" s="293">
        <f t="shared" ref="C17:C26" si="28">B17*100/$B$6</f>
        <v>1.3855807716815263</v>
      </c>
      <c r="D17" s="248">
        <v>3183725193.5753398</v>
      </c>
      <c r="E17" s="167"/>
      <c r="F17" s="97">
        <v>21.931548448018798</v>
      </c>
      <c r="G17" s="293">
        <f>(F17*100)/F6</f>
        <v>0.40376675297176956</v>
      </c>
      <c r="H17" s="248">
        <v>931546484.59643698</v>
      </c>
      <c r="I17" s="167"/>
      <c r="J17" s="252">
        <v>33.475691791670499</v>
      </c>
      <c r="K17" s="98">
        <f t="shared" si="13"/>
        <v>0.61077008306740554</v>
      </c>
      <c r="L17" s="253">
        <v>1423575480.1050301</v>
      </c>
      <c r="M17" s="167"/>
      <c r="N17" s="252">
        <v>38.979902693361304</v>
      </c>
      <c r="O17" s="260">
        <f t="shared" si="15"/>
        <v>0.70727057245642366</v>
      </c>
      <c r="P17" s="253">
        <v>1606469821.8065901</v>
      </c>
      <c r="Q17" s="167"/>
      <c r="R17" s="97"/>
      <c r="S17" s="209"/>
      <c r="T17" s="221"/>
      <c r="U17" s="97"/>
      <c r="V17" s="209"/>
      <c r="W17" s="221"/>
      <c r="X17" s="97"/>
      <c r="Y17" s="209"/>
      <c r="Z17" s="222"/>
      <c r="AA17" s="97"/>
      <c r="AB17" s="127"/>
      <c r="AC17" s="222"/>
      <c r="AD17" s="97"/>
      <c r="AE17" s="127"/>
      <c r="AF17" s="222"/>
      <c r="AG17" s="97"/>
      <c r="AH17" s="127"/>
      <c r="AI17" s="221"/>
      <c r="AJ17" s="167"/>
      <c r="AK17" s="97"/>
      <c r="AL17" s="89"/>
      <c r="AM17" s="98"/>
      <c r="AN17" s="89"/>
      <c r="AO17" s="98"/>
      <c r="AP17" s="89"/>
      <c r="AQ17" s="98"/>
      <c r="AR17" s="89"/>
      <c r="AS17" s="98"/>
      <c r="AT17" s="89"/>
      <c r="AU17" s="98"/>
      <c r="AV17" s="89"/>
      <c r="AW17" s="81"/>
      <c r="AX17" s="202"/>
      <c r="AY17" s="3"/>
      <c r="BB17" s="3"/>
    </row>
    <row r="18" spans="1:54" ht="12" customHeight="1" x14ac:dyDescent="0.2">
      <c r="A18" s="257" t="s">
        <v>91</v>
      </c>
      <c r="B18" s="97">
        <v>79.786417303339306</v>
      </c>
      <c r="C18" s="293">
        <f t="shared" si="28"/>
        <v>1.5275442879288572</v>
      </c>
      <c r="D18" s="248">
        <v>3509922577.7210999</v>
      </c>
      <c r="E18" s="167"/>
      <c r="F18" s="97">
        <v>75.7076667908903</v>
      </c>
      <c r="G18" s="293">
        <f>(F18*100)/F6</f>
        <v>1.3938021233511146</v>
      </c>
      <c r="H18" s="248">
        <v>3215696831.5852399</v>
      </c>
      <c r="I18" s="167"/>
      <c r="J18" s="252">
        <v>64.721525371550499</v>
      </c>
      <c r="K18" s="98">
        <f t="shared" si="13"/>
        <v>1.1808559976426547</v>
      </c>
      <c r="L18" s="253">
        <v>2752324795.1775098</v>
      </c>
      <c r="M18" s="167"/>
      <c r="N18" s="252">
        <v>58.353610376531101</v>
      </c>
      <c r="O18" s="260">
        <f t="shared" si="15"/>
        <v>1.0587966763430963</v>
      </c>
      <c r="P18" s="253">
        <v>2404914009.1702299</v>
      </c>
      <c r="Q18" s="167"/>
      <c r="R18" s="97"/>
      <c r="S18" s="209"/>
      <c r="T18" s="221"/>
      <c r="U18" s="97"/>
      <c r="V18" s="209"/>
      <c r="W18" s="221"/>
      <c r="X18" s="97"/>
      <c r="Y18" s="209"/>
      <c r="Z18" s="222"/>
      <c r="AA18" s="97"/>
      <c r="AB18" s="127"/>
      <c r="AC18" s="222"/>
      <c r="AD18" s="97"/>
      <c r="AE18" s="127"/>
      <c r="AF18" s="222"/>
      <c r="AG18" s="97"/>
      <c r="AH18" s="127"/>
      <c r="AI18" s="221"/>
      <c r="AJ18" s="167"/>
      <c r="AK18" s="97"/>
      <c r="AL18" s="89"/>
      <c r="AM18" s="98"/>
      <c r="AN18" s="89"/>
      <c r="AO18" s="98"/>
      <c r="AP18" s="89"/>
      <c r="AQ18" s="98"/>
      <c r="AR18" s="89"/>
      <c r="AS18" s="98"/>
      <c r="AT18" s="89"/>
      <c r="AU18" s="98"/>
      <c r="AV18" s="89"/>
      <c r="AW18" s="81"/>
      <c r="AX18" s="202"/>
      <c r="AY18" s="3"/>
      <c r="BB18" s="3"/>
    </row>
    <row r="19" spans="1:54" ht="12" customHeight="1" x14ac:dyDescent="0.2">
      <c r="A19" s="257" t="s">
        <v>93</v>
      </c>
      <c r="B19" s="97">
        <v>3.69600757328047</v>
      </c>
      <c r="C19" s="293">
        <f t="shared" si="28"/>
        <v>7.0761608899439637E-2</v>
      </c>
      <c r="D19" s="248">
        <v>162592843.084613</v>
      </c>
      <c r="E19" s="167"/>
      <c r="F19" s="97">
        <v>62.589185339696201</v>
      </c>
      <c r="G19" s="293">
        <f>(F19*100)/F6</f>
        <v>1.1522867250187401</v>
      </c>
      <c r="H19" s="248">
        <v>2658486960.6968298</v>
      </c>
      <c r="I19" s="167"/>
      <c r="J19" s="252">
        <v>54.8497369505194</v>
      </c>
      <c r="K19" s="98">
        <f t="shared" si="13"/>
        <v>1.0007434230778098</v>
      </c>
      <c r="L19" s="253">
        <v>2332520597.3009701</v>
      </c>
      <c r="M19" s="167"/>
      <c r="N19" s="252">
        <v>39.7068156643573</v>
      </c>
      <c r="O19" s="260">
        <f t="shared" si="15"/>
        <v>0.72046003978697959</v>
      </c>
      <c r="P19" s="253">
        <v>1636427919.96222</v>
      </c>
      <c r="Q19" s="167"/>
      <c r="R19" s="97"/>
      <c r="S19" s="209"/>
      <c r="T19" s="221"/>
      <c r="U19" s="97"/>
      <c r="V19" s="209"/>
      <c r="W19" s="221"/>
      <c r="X19" s="97"/>
      <c r="Y19" s="209"/>
      <c r="Z19" s="222"/>
      <c r="AA19" s="97"/>
      <c r="AB19" s="127"/>
      <c r="AC19" s="222"/>
      <c r="AD19" s="97"/>
      <c r="AE19" s="127"/>
      <c r="AF19" s="222"/>
      <c r="AG19" s="97"/>
      <c r="AH19" s="127"/>
      <c r="AI19" s="221"/>
      <c r="AJ19" s="167"/>
      <c r="AK19" s="97"/>
      <c r="AL19" s="89"/>
      <c r="AM19" s="98"/>
      <c r="AN19" s="89"/>
      <c r="AO19" s="98"/>
      <c r="AP19" s="89"/>
      <c r="AQ19" s="98"/>
      <c r="AR19" s="89"/>
      <c r="AS19" s="98"/>
      <c r="AT19" s="89"/>
      <c r="AU19" s="98"/>
      <c r="AV19" s="89"/>
      <c r="AW19" s="81"/>
      <c r="AX19" s="202"/>
      <c r="AY19" s="3"/>
      <c r="BB19" s="3"/>
    </row>
    <row r="20" spans="1:54" ht="12" customHeight="1" x14ac:dyDescent="0.2">
      <c r="A20" s="16" t="s">
        <v>21</v>
      </c>
      <c r="B20" s="97">
        <v>33.655821987453898</v>
      </c>
      <c r="C20" s="293">
        <f t="shared" si="28"/>
        <v>0.64435477077542547</v>
      </c>
      <c r="D20" s="248">
        <v>1480569418.43136</v>
      </c>
      <c r="E20" s="167"/>
      <c r="F20" s="97">
        <v>34.095033436751102</v>
      </c>
      <c r="G20" s="293">
        <f>(F20*100)/F6</f>
        <v>0.62770036396880613</v>
      </c>
      <c r="H20" s="248">
        <v>1448192708.1201</v>
      </c>
      <c r="I20" s="167"/>
      <c r="J20" s="97">
        <v>34.263221662649997</v>
      </c>
      <c r="K20" s="98">
        <f t="shared" si="13"/>
        <v>0.62513870874688726</v>
      </c>
      <c r="L20" s="221">
        <v>1457065698.0564301</v>
      </c>
      <c r="M20" s="167"/>
      <c r="N20" s="97">
        <v>34.203131804321004</v>
      </c>
      <c r="O20" s="98">
        <f t="shared" si="15"/>
        <v>0.62059848638782245</v>
      </c>
      <c r="P20" s="221">
        <v>1409605854.76969</v>
      </c>
      <c r="Q20" s="167"/>
      <c r="R20" s="97">
        <v>34.157792016000002</v>
      </c>
      <c r="S20" s="209">
        <f t="shared" si="16"/>
        <v>0.63325743931760325</v>
      </c>
      <c r="T20" s="221">
        <v>1399802625.8</v>
      </c>
      <c r="U20" s="97">
        <v>34.799506999000002</v>
      </c>
      <c r="V20" s="73">
        <f t="shared" si="17"/>
        <v>0.63292122577946852</v>
      </c>
      <c r="W20" s="221">
        <v>1408199675.8</v>
      </c>
      <c r="X20" s="97">
        <v>34.406912978000001</v>
      </c>
      <c r="Y20" s="73">
        <f t="shared" si="18"/>
        <v>0.6402012689440103</v>
      </c>
      <c r="Z20" s="222">
        <v>1400212667.4000001</v>
      </c>
      <c r="AA20" s="97">
        <v>33.789758098</v>
      </c>
      <c r="AB20" s="127">
        <f t="shared" si="19"/>
        <v>0.63624969821701927</v>
      </c>
      <c r="AC20" s="222">
        <v>1352343825.8</v>
      </c>
      <c r="AD20" s="97">
        <v>33.800205413999997</v>
      </c>
      <c r="AE20" s="127">
        <f t="shared" si="20"/>
        <v>0.62860502731499679</v>
      </c>
      <c r="AF20" s="222">
        <v>1327342943.5</v>
      </c>
      <c r="AG20" s="97">
        <v>33.370807778</v>
      </c>
      <c r="AH20" s="127">
        <f t="shared" si="21"/>
        <v>0.64986415948933418</v>
      </c>
      <c r="AI20" s="221">
        <v>1299621192.3</v>
      </c>
      <c r="AJ20" s="167"/>
      <c r="AK20" s="97">
        <v>33.679481490999997</v>
      </c>
      <c r="AL20" s="89">
        <f t="shared" si="22"/>
        <v>0.41557600395004241</v>
      </c>
      <c r="AM20" s="98">
        <v>33.265870221</v>
      </c>
      <c r="AN20" s="89">
        <f t="shared" si="23"/>
        <v>0.43294866209153049</v>
      </c>
      <c r="AO20" s="98">
        <v>33.561794190000001</v>
      </c>
      <c r="AP20" s="89">
        <f t="shared" si="24"/>
        <v>0.4329648070564196</v>
      </c>
      <c r="AQ20" s="98">
        <v>32.406840060999997</v>
      </c>
      <c r="AR20" s="89">
        <f t="shared" si="25"/>
        <v>0.4236508550671727</v>
      </c>
      <c r="AS20" s="98">
        <v>33.837399796</v>
      </c>
      <c r="AT20" s="89">
        <f t="shared" si="26"/>
        <v>0.44152494703069251</v>
      </c>
      <c r="AU20" s="98">
        <v>33.566794307000002</v>
      </c>
      <c r="AV20" s="96">
        <f t="shared" si="27"/>
        <v>0.45411001650831556</v>
      </c>
      <c r="AW20" s="81">
        <v>32.334588693683465</v>
      </c>
      <c r="AX20" s="202">
        <v>0.43586510779999998</v>
      </c>
      <c r="AY20" s="3"/>
      <c r="BB20" s="3"/>
    </row>
    <row r="21" spans="1:54" ht="12" customHeight="1" x14ac:dyDescent="0.2">
      <c r="A21" s="16" t="s">
        <v>22</v>
      </c>
      <c r="B21" s="97">
        <v>8.0628351709790405</v>
      </c>
      <c r="C21" s="293">
        <f t="shared" si="28"/>
        <v>0.15436634738360971</v>
      </c>
      <c r="D21" s="248">
        <v>354696051.82884502</v>
      </c>
      <c r="E21" s="167"/>
      <c r="F21" s="97">
        <v>9.6935489532538295</v>
      </c>
      <c r="G21" s="293">
        <f>(F21*100)/F6</f>
        <v>0.17846130631883231</v>
      </c>
      <c r="H21" s="248">
        <v>411735243.96006697</v>
      </c>
      <c r="I21" s="167"/>
      <c r="J21" s="279">
        <v>8.9489083504330704</v>
      </c>
      <c r="K21" s="98">
        <f t="shared" si="13"/>
        <v>0.16327445988484696</v>
      </c>
      <c r="L21" s="221">
        <v>380558125.00202203</v>
      </c>
      <c r="M21" s="167"/>
      <c r="N21" s="279">
        <v>8.9850944064146407</v>
      </c>
      <c r="O21" s="98">
        <f t="shared" si="15"/>
        <v>0.16302998276807396</v>
      </c>
      <c r="P21" s="221">
        <v>370300642.44995201</v>
      </c>
      <c r="Q21" s="167"/>
      <c r="R21" s="148">
        <v>7.9823516746000003</v>
      </c>
      <c r="S21" s="209">
        <f t="shared" si="16"/>
        <v>0.14798625095035414</v>
      </c>
      <c r="T21" s="221">
        <v>327120582.88</v>
      </c>
      <c r="U21" s="148">
        <v>8.9489141230999998</v>
      </c>
      <c r="V21" s="73">
        <f t="shared" si="17"/>
        <v>0.16275971083011057</v>
      </c>
      <c r="W21" s="221">
        <v>362127485.51999998</v>
      </c>
      <c r="X21" s="148">
        <v>9.6376506224000007</v>
      </c>
      <c r="Y21" s="73">
        <f t="shared" si="18"/>
        <v>0.17932547921531561</v>
      </c>
      <c r="Z21" s="222">
        <v>392210730.86000001</v>
      </c>
      <c r="AA21" s="148">
        <v>9.0878017800999995</v>
      </c>
      <c r="AB21" s="127">
        <f t="shared" si="19"/>
        <v>0.17112022889524492</v>
      </c>
      <c r="AC21" s="222">
        <v>363714726.57999998</v>
      </c>
      <c r="AD21" s="148">
        <v>8.8576284462999997</v>
      </c>
      <c r="AE21" s="127">
        <f t="shared" si="20"/>
        <v>0.16473124063104858</v>
      </c>
      <c r="AF21" s="222">
        <v>347841395.35000002</v>
      </c>
      <c r="AG21" s="148">
        <v>8.8389889836000002</v>
      </c>
      <c r="AH21" s="127">
        <f t="shared" si="21"/>
        <v>0.17213074926971278</v>
      </c>
      <c r="AI21" s="221">
        <v>344233123.70999998</v>
      </c>
      <c r="AJ21" s="167"/>
      <c r="AK21" s="148">
        <v>9.8071110484999995</v>
      </c>
      <c r="AL21" s="89">
        <f t="shared" si="22"/>
        <v>0.12101136476578604</v>
      </c>
      <c r="AM21" s="128">
        <v>10.096808040000001</v>
      </c>
      <c r="AN21" s="89">
        <f t="shared" si="23"/>
        <v>0.13140794163122302</v>
      </c>
      <c r="AO21" s="128">
        <v>10.199404796</v>
      </c>
      <c r="AP21" s="89">
        <f t="shared" si="24"/>
        <v>0.13157768933897573</v>
      </c>
      <c r="AQ21" s="128">
        <v>10.120734284999999</v>
      </c>
      <c r="AR21" s="89">
        <f t="shared" si="25"/>
        <v>0.1323071834735248</v>
      </c>
      <c r="AS21" s="98">
        <v>9.2083422512999995</v>
      </c>
      <c r="AT21" s="89">
        <f t="shared" si="26"/>
        <v>0.12015441048240172</v>
      </c>
      <c r="AU21" s="95">
        <v>9.1384870395999993</v>
      </c>
      <c r="AV21" s="96">
        <f t="shared" si="27"/>
        <v>0.12363046832709818</v>
      </c>
      <c r="AW21" s="81">
        <v>8.8662154922551029</v>
      </c>
      <c r="AX21" s="202">
        <v>0.11951517330000001</v>
      </c>
      <c r="AY21" s="3"/>
      <c r="BB21" s="3"/>
    </row>
    <row r="22" spans="1:54" ht="12" customHeight="1" x14ac:dyDescent="0.2">
      <c r="A22" s="16" t="s">
        <v>32</v>
      </c>
      <c r="B22" s="97">
        <v>4.4904046800927597</v>
      </c>
      <c r="C22" s="293">
        <f t="shared" si="28"/>
        <v>8.5970673347650378E-2</v>
      </c>
      <c r="D22" s="248">
        <v>197539547.487645</v>
      </c>
      <c r="E22" s="168"/>
      <c r="F22" s="97">
        <v>4.2660462225980798</v>
      </c>
      <c r="G22" s="293">
        <f>(F22*100)/F6</f>
        <v>7.8539262077571712E-2</v>
      </c>
      <c r="H22" s="248">
        <v>181201084.41983399</v>
      </c>
      <c r="I22" s="168"/>
      <c r="J22" s="279">
        <v>5.6598873272202299</v>
      </c>
      <c r="K22" s="98">
        <f t="shared" si="13"/>
        <v>0.10326567332832857</v>
      </c>
      <c r="L22" s="221">
        <v>240690375.25290999</v>
      </c>
      <c r="M22" s="168"/>
      <c r="N22" s="279">
        <v>7.1913650580808497</v>
      </c>
      <c r="O22" s="98">
        <f t="shared" si="15"/>
        <v>0.13048367312210368</v>
      </c>
      <c r="P22" s="221">
        <v>296376084.729653</v>
      </c>
      <c r="Q22" s="168"/>
      <c r="R22" s="148">
        <v>5.0269507338999997</v>
      </c>
      <c r="S22" s="209">
        <f t="shared" si="16"/>
        <v>9.3195542259702613E-2</v>
      </c>
      <c r="T22" s="221">
        <v>206006841.24000001</v>
      </c>
      <c r="U22" s="148">
        <v>5.0642645775000004</v>
      </c>
      <c r="V22" s="98">
        <f t="shared" si="17"/>
        <v>9.2107067613197757E-2</v>
      </c>
      <c r="W22" s="221">
        <v>204930941.59</v>
      </c>
      <c r="X22" s="148">
        <v>4.7492152589999996</v>
      </c>
      <c r="Y22" s="98">
        <f t="shared" si="18"/>
        <v>8.8367521876901362E-2</v>
      </c>
      <c r="Z22" s="222">
        <v>193272537.12</v>
      </c>
      <c r="AA22" s="94">
        <v>3.3935038059</v>
      </c>
      <c r="AB22" s="95">
        <f t="shared" si="19"/>
        <v>6.3898527066696548E-2</v>
      </c>
      <c r="AC22" s="222">
        <v>135815826.40000001</v>
      </c>
      <c r="AD22" s="94">
        <v>3.2691861867999998</v>
      </c>
      <c r="AE22" s="175">
        <f t="shared" si="20"/>
        <v>6.0799242107565266E-2</v>
      </c>
      <c r="AF22" s="222">
        <v>128381800.14</v>
      </c>
      <c r="AG22" s="94">
        <v>2.4124086807</v>
      </c>
      <c r="AH22" s="175">
        <f t="shared" si="21"/>
        <v>4.6979322468226982E-2</v>
      </c>
      <c r="AI22" s="221">
        <v>93950900.645999998</v>
      </c>
      <c r="AJ22" s="168"/>
      <c r="AK22" s="94">
        <v>1.1639199065000001</v>
      </c>
      <c r="AL22" s="156">
        <f t="shared" si="22"/>
        <v>1.4361776436208886E-2</v>
      </c>
      <c r="AM22" s="95">
        <v>0.80074335590000001</v>
      </c>
      <c r="AN22" s="89">
        <f t="shared" si="23"/>
        <v>1.0421514973527895E-2</v>
      </c>
      <c r="AO22" s="95">
        <v>0.95253774530000002</v>
      </c>
      <c r="AP22" s="89">
        <f t="shared" si="24"/>
        <v>1.228823819051527E-2</v>
      </c>
      <c r="AQ22" s="95">
        <v>0.72840648050000001</v>
      </c>
      <c r="AR22" s="89">
        <f t="shared" si="25"/>
        <v>9.5223732927810969E-3</v>
      </c>
      <c r="AS22" s="157">
        <v>0.469019362</v>
      </c>
      <c r="AT22" s="89">
        <f t="shared" si="26"/>
        <v>6.1199663748364927E-3</v>
      </c>
      <c r="AU22" s="95">
        <v>0.16160700159999999</v>
      </c>
      <c r="AV22" s="96">
        <f t="shared" si="27"/>
        <v>2.1863082155906444E-3</v>
      </c>
      <c r="AW22" s="81"/>
      <c r="AX22" s="202"/>
      <c r="AY22" s="3"/>
      <c r="BB22" s="3"/>
    </row>
    <row r="23" spans="1:54" ht="12" customHeight="1" x14ac:dyDescent="0.2">
      <c r="A23" s="16" t="s">
        <v>97</v>
      </c>
      <c r="B23" s="250">
        <v>0.26493376958482201</v>
      </c>
      <c r="C23" s="293">
        <f t="shared" si="28"/>
        <v>5.0722676877461076E-3</v>
      </c>
      <c r="D23" s="248">
        <v>11654828.614890199</v>
      </c>
      <c r="E23" s="168"/>
      <c r="F23" s="250" t="s">
        <v>90</v>
      </c>
      <c r="G23" s="98">
        <f>(F23/F$6)*100</f>
        <v>0</v>
      </c>
      <c r="H23" s="244" t="s">
        <v>90</v>
      </c>
      <c r="I23" s="168"/>
      <c r="J23" s="250" t="s">
        <v>90</v>
      </c>
      <c r="K23" s="98">
        <f t="shared" si="13"/>
        <v>0</v>
      </c>
      <c r="L23" s="244" t="s">
        <v>90</v>
      </c>
      <c r="M23" s="168"/>
      <c r="N23" s="250" t="s">
        <v>90</v>
      </c>
      <c r="O23" s="98">
        <f t="shared" si="15"/>
        <v>0</v>
      </c>
      <c r="P23" s="244" t="s">
        <v>90</v>
      </c>
      <c r="Q23" s="168"/>
      <c r="R23" s="94">
        <v>0.29918614640000002</v>
      </c>
      <c r="S23" s="209">
        <f t="shared" si="16"/>
        <v>5.5466656878705427E-3</v>
      </c>
      <c r="T23" s="221">
        <v>12260791.128</v>
      </c>
      <c r="U23" s="94">
        <v>0.50846783549999996</v>
      </c>
      <c r="V23" s="95">
        <f t="shared" si="17"/>
        <v>9.2478346237301837E-3</v>
      </c>
      <c r="W23" s="221">
        <v>20575700.717</v>
      </c>
      <c r="X23" s="94">
        <v>0.73092434979999998</v>
      </c>
      <c r="Y23" s="95">
        <f t="shared" si="18"/>
        <v>1.3600136011714817E-2</v>
      </c>
      <c r="Z23" s="222">
        <v>29745462.318999998</v>
      </c>
      <c r="AA23" s="94">
        <v>0.95492490370000005</v>
      </c>
      <c r="AB23" s="95">
        <f t="shared" si="19"/>
        <v>1.7980912442075257E-2</v>
      </c>
      <c r="AC23" s="222">
        <v>38218290.697999999</v>
      </c>
      <c r="AD23" s="94">
        <v>0.96840085740000004</v>
      </c>
      <c r="AE23" s="175">
        <f t="shared" si="20"/>
        <v>1.8009998458934022E-2</v>
      </c>
      <c r="AF23" s="222">
        <v>38029355.998999998</v>
      </c>
      <c r="AG23" s="94">
        <v>0.87143287290000004</v>
      </c>
      <c r="AH23" s="175">
        <f t="shared" si="21"/>
        <v>1.6970311155364997E-2</v>
      </c>
      <c r="AI23" s="221">
        <v>33937824.844999999</v>
      </c>
      <c r="AJ23" s="168"/>
      <c r="AK23" s="94">
        <v>1.1626707851</v>
      </c>
      <c r="AL23" s="156">
        <f t="shared" si="22"/>
        <v>1.4346363346194442E-2</v>
      </c>
      <c r="AM23" s="95">
        <v>1.3187258818000001</v>
      </c>
      <c r="AN23" s="89">
        <f t="shared" si="23"/>
        <v>1.7162954174887682E-2</v>
      </c>
      <c r="AO23" s="128">
        <v>1.9756686303</v>
      </c>
      <c r="AP23" s="89">
        <f t="shared" si="24"/>
        <v>2.5487165033034258E-2</v>
      </c>
      <c r="AQ23" s="128">
        <v>1.5620806057000001</v>
      </c>
      <c r="AR23" s="89">
        <f t="shared" si="25"/>
        <v>2.0420898274653664E-2</v>
      </c>
      <c r="AS23" s="98">
        <v>1.9057367409999999</v>
      </c>
      <c r="AT23" s="89">
        <f t="shared" si="26"/>
        <v>2.4866872711771935E-2</v>
      </c>
      <c r="AU23" s="95">
        <v>2.6957457211000002</v>
      </c>
      <c r="AV23" s="96">
        <f t="shared" si="27"/>
        <v>3.6469527674129289E-2</v>
      </c>
      <c r="AW23" s="81">
        <v>3.6625777964739288</v>
      </c>
      <c r="AX23" s="202">
        <v>4.9370965599999997E-2</v>
      </c>
      <c r="AY23" s="3"/>
      <c r="BB23" s="3"/>
    </row>
    <row r="24" spans="1:54" ht="12" customHeight="1" x14ac:dyDescent="0.2">
      <c r="A24" s="16" t="s">
        <v>92</v>
      </c>
      <c r="B24" s="97">
        <v>14.278655142180501</v>
      </c>
      <c r="C24" s="293">
        <f t="shared" si="28"/>
        <v>0.27337081722594103</v>
      </c>
      <c r="D24" s="248">
        <v>628139171.51453602</v>
      </c>
      <c r="E24" s="167"/>
      <c r="F24" s="97">
        <v>16.346523414824901</v>
      </c>
      <c r="G24" s="293">
        <f>(F24*100)/F6</f>
        <v>0.30094467325115315</v>
      </c>
      <c r="H24" s="248">
        <v>694321536.78273499</v>
      </c>
      <c r="I24" s="167"/>
      <c r="J24" s="97">
        <v>19.321408875092001</v>
      </c>
      <c r="K24" s="98">
        <f t="shared" si="13"/>
        <v>0.3525226178165371</v>
      </c>
      <c r="L24" s="221">
        <v>821655429.46326005</v>
      </c>
      <c r="M24" s="167"/>
      <c r="N24" s="97">
        <v>24.907154049137599</v>
      </c>
      <c r="O24" s="98">
        <f>N24/$N$6*100</f>
        <v>0.45192768286705071</v>
      </c>
      <c r="P24" s="221">
        <v>1026492847.9116499</v>
      </c>
      <c r="Q24" s="167"/>
      <c r="R24" s="97">
        <v>28.827421069</v>
      </c>
      <c r="S24" s="209">
        <f t="shared" si="16"/>
        <v>0.53443673524723956</v>
      </c>
      <c r="T24" s="221">
        <v>1181361479.3</v>
      </c>
      <c r="U24" s="97">
        <v>31.976074379</v>
      </c>
      <c r="V24" s="73">
        <f t="shared" si="17"/>
        <v>0.58156962373500598</v>
      </c>
      <c r="W24" s="221">
        <v>1293946422.2</v>
      </c>
      <c r="X24" s="97">
        <v>34.517950589999998</v>
      </c>
      <c r="Y24" s="73">
        <f t="shared" si="18"/>
        <v>0.64226731945392868</v>
      </c>
      <c r="Z24" s="222">
        <v>1404731418.4000001</v>
      </c>
      <c r="AA24" s="97">
        <v>32.992196325000002</v>
      </c>
      <c r="AB24" s="24">
        <f t="shared" si="19"/>
        <v>0.62123188021699305</v>
      </c>
      <c r="AC24" s="222">
        <v>1320423569.5</v>
      </c>
      <c r="AD24" s="97">
        <v>30.893499015</v>
      </c>
      <c r="AE24" s="127">
        <f t="shared" si="20"/>
        <v>0.57454706426536228</v>
      </c>
      <c r="AF24" s="222">
        <v>1213195819.8</v>
      </c>
      <c r="AG24" s="97">
        <v>27.641637748000001</v>
      </c>
      <c r="AH24" s="127">
        <f t="shared" si="21"/>
        <v>0.53829412226140794</v>
      </c>
      <c r="AI24" s="221">
        <v>1076499509.5999999</v>
      </c>
      <c r="AJ24" s="167"/>
      <c r="AK24" s="97">
        <v>14.967721280999999</v>
      </c>
      <c r="AL24" s="90">
        <f t="shared" si="22"/>
        <v>0.18468888245379284</v>
      </c>
      <c r="AM24" s="131">
        <v>10.237112743999999</v>
      </c>
      <c r="AN24" s="90">
        <f t="shared" si="23"/>
        <v>0.13323397935332057</v>
      </c>
      <c r="AO24" s="131">
        <v>3.0092874592999999</v>
      </c>
      <c r="AP24" s="90">
        <f t="shared" si="24"/>
        <v>3.8821391872468532E-2</v>
      </c>
      <c r="AQ24" s="99">
        <v>2.1234018944000002</v>
      </c>
      <c r="AR24" s="90">
        <f t="shared" si="25"/>
        <v>2.7758986267112633E-2</v>
      </c>
      <c r="AS24" s="99">
        <v>0.95613639350000001</v>
      </c>
      <c r="AT24" s="90">
        <f t="shared" si="26"/>
        <v>1.247607892566583E-2</v>
      </c>
      <c r="AU24" s="99">
        <v>0.87861250209999997</v>
      </c>
      <c r="AV24" s="100">
        <f t="shared" si="27"/>
        <v>1.1886352154570772E-2</v>
      </c>
      <c r="AW24" s="81">
        <v>1.155749591971746</v>
      </c>
      <c r="AX24" s="202">
        <v>1.55793205E-2</v>
      </c>
      <c r="AY24" s="3"/>
      <c r="BB24" s="3"/>
    </row>
    <row r="25" spans="1:54" s="275" customFormat="1" ht="12" customHeight="1" x14ac:dyDescent="0.2">
      <c r="A25" s="263" t="s">
        <v>23</v>
      </c>
      <c r="B25" s="264">
        <v>216.606480194667</v>
      </c>
      <c r="C25" s="299">
        <f t="shared" si="28"/>
        <v>4.1470215449301859</v>
      </c>
      <c r="D25" s="261">
        <v>9528839632.2583199</v>
      </c>
      <c r="E25" s="268"/>
      <c r="F25" s="264">
        <v>224.80483528932999</v>
      </c>
      <c r="G25" s="265">
        <f>(F25*100)/F6</f>
        <v>4.1387282166720842</v>
      </c>
      <c r="H25" s="261">
        <v>9548626013.8177395</v>
      </c>
      <c r="I25" s="268"/>
      <c r="J25" s="264">
        <v>221.349283269518</v>
      </c>
      <c r="K25" s="265">
        <f t="shared" si="13"/>
        <v>4.0385579175117554</v>
      </c>
      <c r="L25" s="261">
        <v>9413021668.4488506</v>
      </c>
      <c r="M25" s="268"/>
      <c r="N25" s="264">
        <f>SUM(N17:N24)+0.11</f>
        <v>212.43707405220383</v>
      </c>
      <c r="O25" s="265">
        <f>SUM(O17:O24)</f>
        <v>3.8525671137315505</v>
      </c>
      <c r="P25" s="261">
        <f>SUM(P17:P24)+4000000</f>
        <v>8754587180.7999859</v>
      </c>
      <c r="Q25" s="268"/>
      <c r="R25" s="264">
        <f>SUM(R16:R24)</f>
        <v>212.31678993990002</v>
      </c>
      <c r="S25" s="265">
        <f>SUM(S16:S24)</f>
        <v>3.9361790908058598</v>
      </c>
      <c r="T25" s="261">
        <f>SUM(T16:T24)</f>
        <v>8700843424.3479996</v>
      </c>
      <c r="U25" s="264">
        <f t="shared" ref="U25:AH25" si="29">SUM(U16:U24)</f>
        <v>213.41977019410004</v>
      </c>
      <c r="V25" s="265">
        <f>SUM(V16:V24)</f>
        <v>3.881603913546932</v>
      </c>
      <c r="W25" s="261">
        <f>SUM(W16:W24)</f>
        <v>8636261749.5270004</v>
      </c>
      <c r="X25" s="264">
        <f t="shared" si="29"/>
        <v>214.01212094920004</v>
      </c>
      <c r="Y25" s="265">
        <f>SUM(Y16:Y24)</f>
        <v>3.9820727738254944</v>
      </c>
      <c r="Z25" s="261">
        <f>SUM(Z16:Z24)</f>
        <v>8709368460.8990002</v>
      </c>
      <c r="AA25" s="264">
        <f t="shared" si="29"/>
        <v>206.5676170927</v>
      </c>
      <c r="AB25" s="265">
        <f t="shared" si="29"/>
        <v>3.8895982520933865</v>
      </c>
      <c r="AC25" s="261">
        <f>SUM(AC16:AC24)</f>
        <v>8267311082.3779993</v>
      </c>
      <c r="AD25" s="266">
        <f t="shared" si="29"/>
        <v>207.92484388950001</v>
      </c>
      <c r="AE25" s="267">
        <f t="shared" si="29"/>
        <v>3.8669173921200124</v>
      </c>
      <c r="AF25" s="261">
        <f>SUM(AF16:AF24)</f>
        <v>8165263226.5890007</v>
      </c>
      <c r="AG25" s="266">
        <f t="shared" si="29"/>
        <v>206.08998511319996</v>
      </c>
      <c r="AH25" s="267">
        <f t="shared" si="29"/>
        <v>4.0134028473549268</v>
      </c>
      <c r="AI25" s="262">
        <f>SUM(AI16:AI24)</f>
        <v>8026144106.8010006</v>
      </c>
      <c r="AJ25" s="268"/>
      <c r="AK25" s="266">
        <f>SUM(AK16:AK24)</f>
        <v>201.0209045121</v>
      </c>
      <c r="AL25" s="269">
        <f>SUM(AL16:AL24)</f>
        <v>2.4804260787056776</v>
      </c>
      <c r="AM25" s="267">
        <f>SUM(AM16:AM24)</f>
        <v>191.6092602427</v>
      </c>
      <c r="AN25" s="269">
        <f>SUM(AN16:AN24)</f>
        <v>2.4937562827998998</v>
      </c>
      <c r="AO25" s="270">
        <f>SUM(AO16:AO24)</f>
        <v>185.8048542109</v>
      </c>
      <c r="AP25" s="271">
        <v>2.3734198831197193</v>
      </c>
      <c r="AQ25" s="272">
        <f>SUM(AQ16:AQ24)</f>
        <v>178.08772440659999</v>
      </c>
      <c r="AR25" s="273">
        <v>2.3120839177620844</v>
      </c>
      <c r="AS25" s="272">
        <f>SUM(AS16:AS24)</f>
        <v>172.7017309938</v>
      </c>
      <c r="AT25" s="273">
        <v>2.2306258224380171</v>
      </c>
      <c r="AU25" s="272">
        <f>SUM(AU16:AU24)</f>
        <v>167.64153551139998</v>
      </c>
      <c r="AV25" s="273">
        <v>2.2543234351606962</v>
      </c>
      <c r="AW25" s="266">
        <v>157.3497798508898</v>
      </c>
      <c r="AX25" s="267">
        <v>2.1210499817000001</v>
      </c>
      <c r="AY25" s="274"/>
      <c r="BB25" s="274"/>
    </row>
    <row r="26" spans="1:54" s="277" customFormat="1" ht="12" customHeight="1" thickBot="1" x14ac:dyDescent="0.25">
      <c r="A26" s="276" t="s">
        <v>24</v>
      </c>
      <c r="B26" s="297">
        <f>B14+B25</f>
        <v>288.06705366295228</v>
      </c>
      <c r="C26" s="296">
        <f t="shared" si="28"/>
        <v>5.5151640747368358</v>
      </c>
      <c r="D26" s="280">
        <f>D14+D25</f>
        <v>12672496017.77614</v>
      </c>
      <c r="E26" s="283"/>
      <c r="F26" s="297">
        <f>F14+F25</f>
        <v>308.17670252243539</v>
      </c>
      <c r="G26" s="296">
        <f>(F26*100)/F6</f>
        <v>5.6736306975293074</v>
      </c>
      <c r="H26" s="280">
        <f>H14+H25</f>
        <v>13089861144.539021</v>
      </c>
      <c r="I26" s="283"/>
      <c r="J26" s="281">
        <f>J25+J14</f>
        <v>301.97089194925269</v>
      </c>
      <c r="K26" s="282">
        <f t="shared" si="13"/>
        <v>5.5095138259599796</v>
      </c>
      <c r="L26" s="280">
        <f>L25+L14</f>
        <v>12841507806.908611</v>
      </c>
      <c r="M26" s="283"/>
      <c r="N26" s="281">
        <f>SUM(N25+N14)</f>
        <v>310.52099704708229</v>
      </c>
      <c r="O26" s="282">
        <f>SUM(O25+O14)</f>
        <v>5.6035818712030405</v>
      </c>
      <c r="P26" s="280">
        <f>SUM(P25+P14)</f>
        <v>12796781305.597599</v>
      </c>
      <c r="Q26" s="283"/>
      <c r="R26" s="281">
        <f>SUM(R25+R14)</f>
        <v>304.10371929760004</v>
      </c>
      <c r="S26" s="282">
        <f t="shared" ref="S26:AI26" si="30">SUM(S25+S14)</f>
        <v>5.6378334547839639</v>
      </c>
      <c r="T26" s="280">
        <f t="shared" si="30"/>
        <v>12462315614.042</v>
      </c>
      <c r="U26" s="281">
        <f t="shared" si="30"/>
        <v>324.89646012750006</v>
      </c>
      <c r="V26" s="282">
        <f t="shared" si="30"/>
        <v>5.9091028445091656</v>
      </c>
      <c r="W26" s="280">
        <f t="shared" si="30"/>
        <v>13147286535.875999</v>
      </c>
      <c r="X26" s="281">
        <f t="shared" si="30"/>
        <v>325.46022309420005</v>
      </c>
      <c r="Y26" s="282">
        <f t="shared" si="30"/>
        <v>6.0557611765093338</v>
      </c>
      <c r="Z26" s="280">
        <f t="shared" si="30"/>
        <v>13244824590.91</v>
      </c>
      <c r="AA26" s="281">
        <f t="shared" si="30"/>
        <v>315.5106710778</v>
      </c>
      <c r="AB26" s="282">
        <f t="shared" si="30"/>
        <v>5.9409590526006575</v>
      </c>
      <c r="AC26" s="280">
        <f t="shared" si="30"/>
        <v>12627462640.57</v>
      </c>
      <c r="AD26" s="281">
        <f t="shared" si="30"/>
        <v>327.9903336447</v>
      </c>
      <c r="AE26" s="282">
        <f t="shared" si="30"/>
        <v>6.0998556107704482</v>
      </c>
      <c r="AF26" s="280">
        <f t="shared" si="30"/>
        <v>12880266541.867001</v>
      </c>
      <c r="AG26" s="281">
        <f t="shared" si="30"/>
        <v>309.4227278541</v>
      </c>
      <c r="AH26" s="282">
        <f t="shared" si="30"/>
        <v>6.0257079271652305</v>
      </c>
      <c r="AI26" s="284">
        <f t="shared" si="30"/>
        <v>12050422548.76</v>
      </c>
      <c r="AJ26" s="283"/>
      <c r="AK26" s="281">
        <f>SUM(AK25+AK14)</f>
        <v>295.88920575960003</v>
      </c>
      <c r="AL26" s="285">
        <f>SUM(AL25+AL14)</f>
        <v>3.6510197989356108</v>
      </c>
      <c r="AM26" s="282">
        <f>SUM(AM25+AM14)</f>
        <v>296.27235785919999</v>
      </c>
      <c r="AN26" s="285">
        <f>SUM(AN25+AN14)</f>
        <v>3.8559256107741722</v>
      </c>
      <c r="AO26" s="282">
        <f>SUM(AO25+AO14)</f>
        <v>269.89599301240003</v>
      </c>
      <c r="AP26" s="285">
        <v>3.4211242870851581</v>
      </c>
      <c r="AQ26" s="282">
        <f>SUM(AQ25+AQ14)</f>
        <v>266.0429623549</v>
      </c>
      <c r="AR26" s="282">
        <v>3.4247773758446471</v>
      </c>
      <c r="AS26" s="282">
        <f>SUM(AS25+AS14)</f>
        <v>259.32179216560002</v>
      </c>
      <c r="AT26" s="285">
        <v>3.3197665354475947</v>
      </c>
      <c r="AU26" s="282">
        <f>SUM(AU25+AU14)</f>
        <v>252.3904031079</v>
      </c>
      <c r="AV26" s="282">
        <v>3.3680190872820566</v>
      </c>
      <c r="AW26" s="281">
        <v>242.7254723389114</v>
      </c>
      <c r="AX26" s="282">
        <v>3.2719007243</v>
      </c>
    </row>
    <row r="27" spans="1:54" ht="12" customHeight="1" thickTop="1" x14ac:dyDescent="0.2">
      <c r="A27" s="2" t="s">
        <v>35</v>
      </c>
      <c r="B27" s="287"/>
      <c r="C27" s="286"/>
      <c r="D27" s="2"/>
      <c r="E27" s="2"/>
      <c r="F27" s="287"/>
      <c r="G27" s="286"/>
      <c r="H27" s="2"/>
      <c r="I27" s="2"/>
      <c r="J27" s="287"/>
      <c r="K27" s="28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12"/>
      <c r="AP27" s="15"/>
      <c r="AQ27" s="2"/>
    </row>
    <row r="28" spans="1:54" ht="12" customHeight="1" x14ac:dyDescent="0.2">
      <c r="A28" s="2" t="s">
        <v>83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33"/>
      <c r="AN28" s="2"/>
      <c r="AO28" s="12"/>
      <c r="AP28" s="15"/>
      <c r="AQ28" s="2"/>
      <c r="AX28" s="75" t="s">
        <v>100</v>
      </c>
    </row>
    <row r="29" spans="1:54" ht="12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12"/>
      <c r="AP29" s="15"/>
      <c r="AQ29" s="2"/>
    </row>
    <row r="30" spans="1:54" ht="12" customHeight="1" x14ac:dyDescent="0.2">
      <c r="A30" s="27" t="s">
        <v>102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14"/>
      <c r="AQ30" s="2"/>
    </row>
    <row r="31" spans="1:54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173"/>
      <c r="AE31" s="2"/>
      <c r="AF31" s="2"/>
      <c r="AG31" s="2"/>
      <c r="AH31" s="2"/>
      <c r="AI31" s="2"/>
      <c r="AJ31" s="2"/>
      <c r="AK31" s="2"/>
      <c r="AL31" s="2"/>
      <c r="AM31" s="2"/>
      <c r="AN31" s="2"/>
      <c r="AQ31" s="2"/>
    </row>
    <row r="32" spans="1:54" ht="12.75" customHeight="1" x14ac:dyDescent="0.2">
      <c r="A32" s="254"/>
      <c r="B32" s="11"/>
      <c r="C32" s="2"/>
      <c r="D32" s="2"/>
      <c r="E32" s="2"/>
      <c r="F32" s="11"/>
      <c r="G32" s="2"/>
      <c r="H32" s="2"/>
      <c r="I32" s="2"/>
      <c r="J32" s="11"/>
      <c r="K32" s="2"/>
      <c r="L32" s="2"/>
      <c r="M32" s="2"/>
      <c r="N32" s="11"/>
      <c r="O32" s="2"/>
      <c r="P32" s="11"/>
      <c r="Q32" s="2"/>
      <c r="R32" s="25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Q32" s="2"/>
    </row>
    <row r="33" spans="1:43" ht="12.75" customHeight="1" x14ac:dyDescent="0.2">
      <c r="A33" s="243"/>
      <c r="B33" s="256"/>
      <c r="C33" s="2"/>
      <c r="D33" s="2"/>
      <c r="E33" s="2"/>
      <c r="F33" s="256"/>
      <c r="G33" s="2"/>
      <c r="H33" s="2"/>
      <c r="I33" s="2"/>
      <c r="J33" s="256"/>
      <c r="K33" s="2"/>
      <c r="L33" s="2"/>
      <c r="M33" s="2"/>
      <c r="N33" s="256"/>
      <c r="O33" s="2"/>
      <c r="P33" s="221"/>
      <c r="Q33" s="2"/>
      <c r="R33" s="255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Q33" s="2"/>
    </row>
    <row r="34" spans="1:43" ht="12.75" customHeight="1" x14ac:dyDescent="0.2">
      <c r="A34" s="243"/>
      <c r="B34" s="256"/>
      <c r="C34" s="2"/>
      <c r="D34" s="221"/>
      <c r="E34" s="2"/>
      <c r="F34" s="256"/>
      <c r="G34" s="2"/>
      <c r="H34" s="221"/>
      <c r="I34" s="2"/>
      <c r="J34" s="256"/>
      <c r="K34" s="2"/>
      <c r="L34" s="221"/>
      <c r="M34" s="2"/>
      <c r="N34" s="256"/>
      <c r="O34" s="2"/>
      <c r="P34" s="221"/>
      <c r="Q34" s="2"/>
      <c r="R34" s="255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Q34" s="2"/>
    </row>
    <row r="35" spans="1:43" ht="12.75" customHeight="1" x14ac:dyDescent="0.2">
      <c r="A35" s="243"/>
      <c r="B35" s="256"/>
      <c r="C35" s="2"/>
      <c r="D35" s="221"/>
      <c r="E35" s="2"/>
      <c r="F35" s="256"/>
      <c r="G35" s="2"/>
      <c r="H35" s="221"/>
      <c r="I35" s="2"/>
      <c r="J35" s="256"/>
      <c r="K35" s="2"/>
      <c r="L35" s="221"/>
      <c r="M35" s="2"/>
      <c r="N35" s="256"/>
      <c r="O35" s="2"/>
      <c r="P35" s="221"/>
      <c r="Q35" s="2"/>
      <c r="R35" s="255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Q35" s="2"/>
    </row>
    <row r="36" spans="1:43" ht="12.75" customHeight="1" x14ac:dyDescent="0.2">
      <c r="A36" s="255"/>
      <c r="B36" s="255"/>
      <c r="C36" s="2"/>
      <c r="D36" s="255"/>
      <c r="E36" s="2"/>
      <c r="F36" s="255"/>
      <c r="G36" s="2"/>
      <c r="H36" s="255"/>
      <c r="I36" s="2"/>
      <c r="J36" s="255"/>
      <c r="K36" s="2"/>
      <c r="L36" s="255"/>
      <c r="M36" s="2"/>
      <c r="N36" s="255"/>
      <c r="O36" s="2"/>
      <c r="P36" s="255"/>
      <c r="Q36" s="2"/>
      <c r="R36" s="25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Q36" s="2"/>
    </row>
    <row r="37" spans="1:43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P37" s="23"/>
      <c r="AQ37" s="2"/>
    </row>
    <row r="38" spans="1:43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2"/>
      <c r="AP38" s="15"/>
      <c r="AQ38" s="2"/>
    </row>
    <row r="39" spans="1:43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14"/>
      <c r="AQ39" s="2"/>
    </row>
    <row r="40" spans="1:43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Q40" s="2"/>
    </row>
    <row r="41" spans="1:43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Q41" s="2"/>
    </row>
    <row r="42" spans="1:43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Q42" s="2"/>
    </row>
    <row r="43" spans="1:43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Q43" s="2"/>
    </row>
    <row r="44" spans="1:43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Q44" s="2"/>
    </row>
    <row r="45" spans="1:43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Q45" s="2"/>
    </row>
    <row r="46" spans="1:43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P46" s="15"/>
      <c r="AQ46" s="2"/>
    </row>
    <row r="47" spans="1:43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13"/>
      <c r="AQ47" s="2"/>
    </row>
    <row r="48" spans="1:43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P48" s="2"/>
      <c r="AQ48" s="2"/>
    </row>
    <row r="49" spans="1:48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8" ht="12.75" customHeight="1" x14ac:dyDescent="0.2">
      <c r="A50" s="3"/>
    </row>
    <row r="52" spans="1:48" ht="12.75" customHeight="1" x14ac:dyDescent="0.2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</row>
    <row r="53" spans="1:48" ht="12.7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</row>
    <row r="54" spans="1:48" ht="12.7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8" ht="12.75" customHeight="1" x14ac:dyDescent="0.2">
      <c r="A55" s="30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30"/>
      <c r="AR55" s="30"/>
      <c r="AS55" s="29"/>
      <c r="AT55" s="30"/>
    </row>
    <row r="56" spans="1:48" ht="12.75" customHeight="1" x14ac:dyDescent="0.2">
      <c r="A56" s="30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30"/>
      <c r="AR56" s="30"/>
      <c r="AS56" s="29"/>
      <c r="AT56" s="30"/>
    </row>
    <row r="57" spans="1:48" ht="12.75" customHeight="1" x14ac:dyDescent="0.2">
      <c r="A57" s="30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30"/>
      <c r="AR57" s="30"/>
      <c r="AS57" s="29"/>
      <c r="AT57" s="30"/>
    </row>
    <row r="58" spans="1:48" ht="12.75" customHeight="1" x14ac:dyDescent="0.2">
      <c r="A58" s="30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30"/>
      <c r="AR58" s="30"/>
      <c r="AS58" s="29"/>
      <c r="AT58" s="30"/>
    </row>
    <row r="59" spans="1:48" ht="12.75" customHeight="1" x14ac:dyDescent="0.2">
      <c r="A59" s="30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30"/>
      <c r="AR59" s="30"/>
      <c r="AS59" s="29"/>
      <c r="AT59" s="30"/>
    </row>
    <row r="60" spans="1:48" ht="12.75" customHeight="1" x14ac:dyDescent="0.2">
      <c r="A60" s="30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30"/>
      <c r="AR60" s="30"/>
      <c r="AS60" s="29"/>
      <c r="AT60" s="30"/>
      <c r="AV60" s="30"/>
    </row>
    <row r="61" spans="1:48" ht="12.75" customHeight="1" x14ac:dyDescent="0.2">
      <c r="A61" s="30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30"/>
      <c r="AR61" s="30"/>
      <c r="AS61" s="29"/>
      <c r="AT61" s="30"/>
    </row>
    <row r="62" spans="1:48" ht="12.75" customHeight="1" x14ac:dyDescent="0.2">
      <c r="A62" s="30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30"/>
      <c r="AR62" s="30"/>
      <c r="AS62" s="29"/>
      <c r="AT62" s="30"/>
    </row>
    <row r="63" spans="1:48" ht="12.75" customHeight="1" x14ac:dyDescent="0.2">
      <c r="A63" s="30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30"/>
      <c r="AR63" s="30"/>
      <c r="AS63" s="29"/>
      <c r="AT63" s="30"/>
    </row>
    <row r="64" spans="1:48" ht="12.75" customHeight="1" x14ac:dyDescent="0.2">
      <c r="A64" s="30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30"/>
      <c r="AR64" s="30"/>
      <c r="AS64" s="29"/>
      <c r="AT64" s="30"/>
    </row>
    <row r="65" spans="1:46" ht="12.75" customHeight="1" x14ac:dyDescent="0.2">
      <c r="A65" s="30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30"/>
      <c r="AR65" s="30"/>
      <c r="AS65" s="29"/>
      <c r="AT65" s="30"/>
    </row>
    <row r="66" spans="1:46" ht="12.75" customHeight="1" x14ac:dyDescent="0.2">
      <c r="A66" s="30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30"/>
      <c r="AR66" s="30"/>
      <c r="AS66" s="29"/>
      <c r="AT66" s="30"/>
    </row>
    <row r="67" spans="1:46" ht="12.75" customHeight="1" x14ac:dyDescent="0.2">
      <c r="A67" s="30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30"/>
      <c r="AR67" s="30"/>
      <c r="AS67" s="29"/>
      <c r="AT67" s="30"/>
    </row>
    <row r="68" spans="1:46" ht="12.75" customHeight="1" x14ac:dyDescent="0.2">
      <c r="A68" s="30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30"/>
      <c r="AR68" s="30"/>
      <c r="AS68" s="29"/>
      <c r="AT68" s="30"/>
    </row>
    <row r="69" spans="1:46" ht="12.75" customHeight="1" x14ac:dyDescent="0.2">
      <c r="A69" s="30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30"/>
      <c r="AR69" s="30"/>
      <c r="AS69" s="29"/>
      <c r="AT69" s="30"/>
    </row>
    <row r="70" spans="1:46" ht="12.75" customHeight="1" x14ac:dyDescent="0.2">
      <c r="A70" s="3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30"/>
      <c r="AR70" s="30"/>
      <c r="AS70" s="29"/>
      <c r="AT70" s="30"/>
    </row>
    <row r="71" spans="1:46" ht="12.75" customHeight="1" x14ac:dyDescent="0.2">
      <c r="A71" s="30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30"/>
      <c r="AR71" s="30"/>
      <c r="AS71" s="29"/>
      <c r="AT71" s="30"/>
    </row>
    <row r="72" spans="1:46" ht="12.75" customHeight="1" x14ac:dyDescent="0.2">
      <c r="A72" s="30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30"/>
      <c r="AR72" s="30"/>
      <c r="AS72" s="29"/>
      <c r="AT72" s="30"/>
    </row>
    <row r="73" spans="1:46" ht="12.75" customHeight="1" x14ac:dyDescent="0.2">
      <c r="A73" s="3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30"/>
      <c r="AR73" s="30"/>
      <c r="AS73" s="29"/>
      <c r="AT73" s="30"/>
    </row>
    <row r="74" spans="1:46" ht="12.75" customHeight="1" x14ac:dyDescent="0.2">
      <c r="A74" s="30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30"/>
      <c r="AR74" s="30"/>
      <c r="AS74" s="29"/>
      <c r="AT74" s="30"/>
    </row>
    <row r="75" spans="1:46" ht="12.75" customHeight="1" x14ac:dyDescent="0.2">
      <c r="A75" s="30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30"/>
      <c r="AR75" s="30"/>
      <c r="AS75" s="29"/>
      <c r="AT75" s="30"/>
    </row>
    <row r="76" spans="1:46" ht="12.75" customHeight="1" x14ac:dyDescent="0.2">
      <c r="A76" s="30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30"/>
      <c r="AR76" s="30"/>
      <c r="AS76" s="29"/>
      <c r="AT76" s="30"/>
    </row>
  </sheetData>
  <mergeCells count="19">
    <mergeCell ref="B4:D4"/>
    <mergeCell ref="F4:H4"/>
    <mergeCell ref="AW4:AX4"/>
    <mergeCell ref="AQ4:AR4"/>
    <mergeCell ref="AO4:AP4"/>
    <mergeCell ref="AS4:AT4"/>
    <mergeCell ref="AU4:AV4"/>
    <mergeCell ref="AK4:AL4"/>
    <mergeCell ref="AM4:AN4"/>
    <mergeCell ref="J4:L4"/>
    <mergeCell ref="N4:P4"/>
    <mergeCell ref="R4:T4"/>
    <mergeCell ref="U4:W4"/>
    <mergeCell ref="X4:Z4"/>
    <mergeCell ref="AK12:AK13"/>
    <mergeCell ref="AL12:AL13"/>
    <mergeCell ref="AG4:AI4"/>
    <mergeCell ref="AD4:AF4"/>
    <mergeCell ref="AA4:AC4"/>
  </mergeCells>
  <phoneticPr fontId="11" type="noConversion"/>
  <conditionalFormatting sqref="P23">
    <cfRule type="expression" dxfId="43" priority="79" stopIfTrue="1">
      <formula>OR($U23="f",$U23="g")</formula>
    </cfRule>
  </conditionalFormatting>
  <conditionalFormatting sqref="P13">
    <cfRule type="expression" dxfId="42" priority="81" stopIfTrue="1">
      <formula>OR($U13="f",$U13="g")</formula>
    </cfRule>
  </conditionalFormatting>
  <conditionalFormatting sqref="N23">
    <cfRule type="expression" dxfId="41" priority="80" stopIfTrue="1">
      <formula>OR($U23="f",$U23="g")</formula>
    </cfRule>
  </conditionalFormatting>
  <conditionalFormatting sqref="L23">
    <cfRule type="expression" dxfId="40" priority="50" stopIfTrue="1">
      <formula>OR($U23="f",$U23="g")</formula>
    </cfRule>
  </conditionalFormatting>
  <conditionalFormatting sqref="L13">
    <cfRule type="expression" dxfId="39" priority="52" stopIfTrue="1">
      <formula>OR($U13="f",$U13="g")</formula>
    </cfRule>
  </conditionalFormatting>
  <conditionalFormatting sqref="J23">
    <cfRule type="expression" dxfId="38" priority="51" stopIfTrue="1">
      <formula>OR($U23="f",$U23="g")</formula>
    </cfRule>
  </conditionalFormatting>
  <conditionalFormatting sqref="G8">
    <cfRule type="expression" dxfId="37" priority="46" stopIfTrue="1">
      <formula>OR($K8="f",$K8="g")</formula>
    </cfRule>
  </conditionalFormatting>
  <conditionalFormatting sqref="G9">
    <cfRule type="expression" dxfId="36" priority="45" stopIfTrue="1">
      <formula>OR($K9="f",$K9="g")</formula>
    </cfRule>
  </conditionalFormatting>
  <conditionalFormatting sqref="G10">
    <cfRule type="expression" dxfId="35" priority="44" stopIfTrue="1">
      <formula>OR($K10="f",$K10="g")</formula>
    </cfRule>
  </conditionalFormatting>
  <conditionalFormatting sqref="G11">
    <cfRule type="expression" dxfId="34" priority="43" stopIfTrue="1">
      <formula>OR($K11="f",$K11="g")</formula>
    </cfRule>
  </conditionalFormatting>
  <conditionalFormatting sqref="H10">
    <cfRule type="expression" dxfId="33" priority="42" stopIfTrue="1">
      <formula>OR($N10="f",$N10="g")</formula>
    </cfRule>
  </conditionalFormatting>
  <conditionalFormatting sqref="H11">
    <cfRule type="expression" dxfId="32" priority="41" stopIfTrue="1">
      <formula>OR($N11="f",$N11="g")</formula>
    </cfRule>
  </conditionalFormatting>
  <conditionalFormatting sqref="H12">
    <cfRule type="expression" dxfId="31" priority="40" stopIfTrue="1">
      <formula>OR($N12="f",$N12="g")</formula>
    </cfRule>
  </conditionalFormatting>
  <conditionalFormatting sqref="H16">
    <cfRule type="expression" dxfId="30" priority="37" stopIfTrue="1">
      <formula>OR($N16="f",$N16="g")</formula>
    </cfRule>
  </conditionalFormatting>
  <conditionalFormatting sqref="H17">
    <cfRule type="expression" dxfId="29" priority="36" stopIfTrue="1">
      <formula>OR($N17="f",$N17="g")</formula>
    </cfRule>
  </conditionalFormatting>
  <conditionalFormatting sqref="H18">
    <cfRule type="expression" dxfId="28" priority="35" stopIfTrue="1">
      <formula>OR($N18="f",$N18="g")</formula>
    </cfRule>
  </conditionalFormatting>
  <conditionalFormatting sqref="H19">
    <cfRule type="expression" dxfId="27" priority="34" stopIfTrue="1">
      <formula>OR($N19="f",$N19="g")</formula>
    </cfRule>
  </conditionalFormatting>
  <conditionalFormatting sqref="H20">
    <cfRule type="expression" dxfId="26" priority="33" stopIfTrue="1">
      <formula>OR($N20="f",$N20="g")</formula>
    </cfRule>
  </conditionalFormatting>
  <conditionalFormatting sqref="H21">
    <cfRule type="expression" dxfId="25" priority="32" stopIfTrue="1">
      <formula>OR($N21="f",$N21="g")</formula>
    </cfRule>
  </conditionalFormatting>
  <conditionalFormatting sqref="H22">
    <cfRule type="expression" dxfId="24" priority="31" stopIfTrue="1">
      <formula>OR($N22="f",$N22="g")</formula>
    </cfRule>
  </conditionalFormatting>
  <conditionalFormatting sqref="H24">
    <cfRule type="expression" dxfId="23" priority="30" stopIfTrue="1">
      <formula>OR($N24="f",$N24="g")</formula>
    </cfRule>
  </conditionalFormatting>
  <conditionalFormatting sqref="H23">
    <cfRule type="expression" dxfId="22" priority="28" stopIfTrue="1">
      <formula>OR($U23="f",$U23="g")</formula>
    </cfRule>
  </conditionalFormatting>
  <conditionalFormatting sqref="F23">
    <cfRule type="expression" dxfId="21" priority="29" stopIfTrue="1">
      <formula>OR($U23="f",$U23="g")</formula>
    </cfRule>
  </conditionalFormatting>
  <conditionalFormatting sqref="H13">
    <cfRule type="expression" dxfId="20" priority="27" stopIfTrue="1">
      <formula>OR($U13="f",$U13="g")</formula>
    </cfRule>
  </conditionalFormatting>
  <conditionalFormatting sqref="C8">
    <cfRule type="expression" dxfId="19" priority="26" stopIfTrue="1">
      <formula>OR($K8="f",$K8="g")</formula>
    </cfRule>
  </conditionalFormatting>
  <conditionalFormatting sqref="D10">
    <cfRule type="expression" dxfId="18" priority="22" stopIfTrue="1">
      <formula>OR($N10="f",$N10="g")</formula>
    </cfRule>
  </conditionalFormatting>
  <conditionalFormatting sqref="D11">
    <cfRule type="expression" dxfId="17" priority="21" stopIfTrue="1">
      <formula>OR($N11="f",$N11="g")</formula>
    </cfRule>
  </conditionalFormatting>
  <conditionalFormatting sqref="D12">
    <cfRule type="expression" dxfId="16" priority="20" stopIfTrue="1">
      <formula>OR($N12="f",$N12="g")</formula>
    </cfRule>
  </conditionalFormatting>
  <conditionalFormatting sqref="D16">
    <cfRule type="expression" dxfId="15" priority="19" stopIfTrue="1">
      <formula>OR($N16="f",$N16="g")</formula>
    </cfRule>
  </conditionalFormatting>
  <conditionalFormatting sqref="D17">
    <cfRule type="expression" dxfId="14" priority="18" stopIfTrue="1">
      <formula>OR($N17="f",$N17="g")</formula>
    </cfRule>
  </conditionalFormatting>
  <conditionalFormatting sqref="D18">
    <cfRule type="expression" dxfId="13" priority="17" stopIfTrue="1">
      <formula>OR($N18="f",$N18="g")</formula>
    </cfRule>
  </conditionalFormatting>
  <conditionalFormatting sqref="D19">
    <cfRule type="expression" dxfId="12" priority="16" stopIfTrue="1">
      <formula>OR($N19="f",$N19="g")</formula>
    </cfRule>
  </conditionalFormatting>
  <conditionalFormatting sqref="D20">
    <cfRule type="expression" dxfId="11" priority="15" stopIfTrue="1">
      <formula>OR($N20="f",$N20="g")</formula>
    </cfRule>
  </conditionalFormatting>
  <conditionalFormatting sqref="D21">
    <cfRule type="expression" dxfId="10" priority="14" stopIfTrue="1">
      <formula>OR($N21="f",$N21="g")</formula>
    </cfRule>
  </conditionalFormatting>
  <conditionalFormatting sqref="D22">
    <cfRule type="expression" dxfId="9" priority="13" stopIfTrue="1">
      <formula>OR($N22="f",$N22="g")</formula>
    </cfRule>
  </conditionalFormatting>
  <conditionalFormatting sqref="D24">
    <cfRule type="expression" dxfId="8" priority="12" stopIfTrue="1">
      <formula>OR($N24="f",$N24="g")</formula>
    </cfRule>
  </conditionalFormatting>
  <conditionalFormatting sqref="B23">
    <cfRule type="expression" dxfId="7" priority="11" stopIfTrue="1">
      <formula>OR($U23="f",$U23="g")</formula>
    </cfRule>
  </conditionalFormatting>
  <conditionalFormatting sqref="D13">
    <cfRule type="expression" dxfId="6" priority="8" stopIfTrue="1">
      <formula>OR($U13="f",$U13="g")</formula>
    </cfRule>
  </conditionalFormatting>
  <conditionalFormatting sqref="C9">
    <cfRule type="expression" dxfId="5" priority="7" stopIfTrue="1">
      <formula>OR($K9="f",$K9="g")</formula>
    </cfRule>
  </conditionalFormatting>
  <conditionalFormatting sqref="C10">
    <cfRule type="expression" dxfId="4" priority="6" stopIfTrue="1">
      <formula>OR($K10="f",$K10="g")</formula>
    </cfRule>
  </conditionalFormatting>
  <conditionalFormatting sqref="C11">
    <cfRule type="expression" dxfId="3" priority="5" stopIfTrue="1">
      <formula>OR($K11="f",$K11="g")</formula>
    </cfRule>
  </conditionalFormatting>
  <conditionalFormatting sqref="C12">
    <cfRule type="expression" dxfId="2" priority="4" stopIfTrue="1">
      <formula>OR($K12="f",$K12="g")</formula>
    </cfRule>
  </conditionalFormatting>
  <conditionalFormatting sqref="C14">
    <cfRule type="expression" dxfId="1" priority="2" stopIfTrue="1">
      <formula>OR($K14="f",$K14="g")</formula>
    </cfRule>
  </conditionalFormatting>
  <conditionalFormatting sqref="D23">
    <cfRule type="expression" dxfId="0" priority="1" stopIfTrue="1">
      <formula>OR($N23="f",$N23="g")</formula>
    </cfRule>
  </conditionalFormatting>
  <hyperlinks>
    <hyperlink ref="A1" location="Titres!A1" display="Titres"/>
  </hyperlinks>
  <pageMargins left="0" right="0" top="0" bottom="0" header="0.51181102362204722" footer="0.51181102362204722"/>
  <pageSetup paperSize="9" orientation="landscape" r:id="rId1"/>
  <headerFooter alignWithMargins="0"/>
  <colBreaks count="6" manualBreakCount="6">
    <brk id="8" max="1048575" man="1"/>
    <brk id="16" max="1048575" man="1"/>
    <brk id="23" max="1048575" man="1"/>
    <brk id="29" max="1048575" man="1"/>
    <brk id="38" max="1048575" man="1"/>
    <brk id="46" max="1048575" man="1"/>
  </colBreaks>
  <ignoredErrors>
    <ignoredError sqref="C13 C26 G26 K26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codeName="Feuil7">
    <pageSetUpPr fitToPage="1"/>
  </sheetPr>
  <dimension ref="A1:Z69"/>
  <sheetViews>
    <sheetView topLeftCell="B1" zoomScaleNormal="100" workbookViewId="0">
      <selection activeCell="B2" sqref="B2"/>
    </sheetView>
  </sheetViews>
  <sheetFormatPr baseColWidth="10" defaultColWidth="21.33203125" defaultRowHeight="12.75" customHeight="1" x14ac:dyDescent="0.2"/>
  <cols>
    <col min="1" max="1" width="2.6640625" style="27" hidden="1" customWidth="1"/>
    <col min="2" max="2" width="16.33203125" style="27" customWidth="1"/>
    <col min="3" max="5" width="7.6640625" style="27" bestFit="1" customWidth="1"/>
    <col min="6" max="26" width="6.6640625" style="27" customWidth="1"/>
    <col min="27" max="16384" width="21.33203125" style="27"/>
  </cols>
  <sheetData>
    <row r="1" spans="1:26" ht="12.75" customHeight="1" x14ac:dyDescent="0.2">
      <c r="B1" s="116" t="s">
        <v>38</v>
      </c>
      <c r="C1" s="116"/>
      <c r="D1" s="116"/>
      <c r="E1" s="116"/>
      <c r="F1" s="116"/>
      <c r="G1" s="116"/>
      <c r="H1" s="116"/>
    </row>
    <row r="2" spans="1:26" s="32" customFormat="1" ht="12.75" customHeight="1" x14ac:dyDescent="0.25">
      <c r="B2" s="31" t="s">
        <v>51</v>
      </c>
      <c r="C2" s="31"/>
      <c r="D2" s="31"/>
      <c r="E2" s="31"/>
      <c r="F2" s="31"/>
      <c r="G2" s="31"/>
      <c r="H2" s="31"/>
      <c r="I2" s="5"/>
      <c r="J2" s="5"/>
      <c r="K2" s="5"/>
      <c r="L2" s="5"/>
      <c r="M2" s="5"/>
      <c r="N2" s="5"/>
      <c r="O2" s="5"/>
      <c r="P2" s="5"/>
      <c r="Q2" s="5"/>
    </row>
    <row r="3" spans="1:26" ht="12.75" customHeight="1" x14ac:dyDescent="0.2"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6" ht="12.75" customHeight="1" x14ac:dyDescent="0.2">
      <c r="B4" s="224" t="s">
        <v>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6" ht="12.75" customHeight="1" x14ac:dyDescent="0.2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33"/>
      <c r="S5" s="33"/>
      <c r="T5" s="33"/>
    </row>
    <row r="6" spans="1:26" s="35" customFormat="1" ht="12.75" customHeight="1" x14ac:dyDescent="0.25">
      <c r="B6" s="53"/>
      <c r="C6" s="331">
        <v>2006</v>
      </c>
      <c r="D6" s="332"/>
      <c r="E6" s="333"/>
      <c r="F6" s="334">
        <v>2005</v>
      </c>
      <c r="G6" s="335"/>
      <c r="H6" s="336"/>
      <c r="I6" s="334">
        <v>2004</v>
      </c>
      <c r="J6" s="335"/>
      <c r="K6" s="336"/>
      <c r="L6" s="334">
        <v>2003</v>
      </c>
      <c r="M6" s="335"/>
      <c r="N6" s="336"/>
      <c r="O6" s="334">
        <v>2002</v>
      </c>
      <c r="P6" s="335"/>
      <c r="Q6" s="335"/>
      <c r="R6" s="331">
        <v>2001</v>
      </c>
      <c r="S6" s="337"/>
      <c r="T6" s="337"/>
      <c r="U6" s="331">
        <v>2000</v>
      </c>
      <c r="V6" s="332"/>
      <c r="W6" s="333"/>
      <c r="X6" s="331">
        <v>1999</v>
      </c>
      <c r="Y6" s="332"/>
      <c r="Z6" s="332"/>
    </row>
    <row r="7" spans="1:26" s="35" customFormat="1" ht="12.75" customHeight="1" x14ac:dyDescent="0.2">
      <c r="B7" s="53"/>
      <c r="C7" s="54" t="s">
        <v>26</v>
      </c>
      <c r="D7" s="53" t="s">
        <v>27</v>
      </c>
      <c r="E7" s="55" t="s">
        <v>28</v>
      </c>
      <c r="F7" s="58" t="s">
        <v>26</v>
      </c>
      <c r="G7" s="56" t="s">
        <v>27</v>
      </c>
      <c r="H7" s="57" t="s">
        <v>28</v>
      </c>
      <c r="I7" s="58" t="s">
        <v>26</v>
      </c>
      <c r="J7" s="56" t="s">
        <v>27</v>
      </c>
      <c r="K7" s="57" t="s">
        <v>28</v>
      </c>
      <c r="L7" s="58" t="s">
        <v>26</v>
      </c>
      <c r="M7" s="56" t="s">
        <v>27</v>
      </c>
      <c r="N7" s="57" t="s">
        <v>28</v>
      </c>
      <c r="O7" s="58" t="s">
        <v>26</v>
      </c>
      <c r="P7" s="56" t="s">
        <v>27</v>
      </c>
      <c r="Q7" s="56" t="s">
        <v>28</v>
      </c>
      <c r="R7" s="54" t="s">
        <v>26</v>
      </c>
      <c r="S7" s="53" t="s">
        <v>27</v>
      </c>
      <c r="T7" s="53" t="s">
        <v>28</v>
      </c>
      <c r="U7" s="54" t="s">
        <v>26</v>
      </c>
      <c r="V7" s="53" t="s">
        <v>27</v>
      </c>
      <c r="W7" s="55" t="s">
        <v>28</v>
      </c>
      <c r="X7" s="54" t="s">
        <v>26</v>
      </c>
      <c r="Y7" s="53" t="s">
        <v>27</v>
      </c>
      <c r="Z7" s="53" t="s">
        <v>28</v>
      </c>
    </row>
    <row r="8" spans="1:26" ht="12.75" customHeight="1" x14ac:dyDescent="0.2">
      <c r="A8" s="29">
        <v>5</v>
      </c>
      <c r="B8" s="192" t="s">
        <v>0</v>
      </c>
      <c r="C8" s="135">
        <v>819</v>
      </c>
      <c r="D8" s="136">
        <v>801</v>
      </c>
      <c r="E8" s="137">
        <v>1620</v>
      </c>
      <c r="F8" s="36">
        <v>800</v>
      </c>
      <c r="G8" s="40">
        <v>797</v>
      </c>
      <c r="H8" s="39">
        <f t="array" ref="H8:H23">F8:F23+G8:G23</f>
        <v>1597</v>
      </c>
      <c r="I8" s="36">
        <v>776</v>
      </c>
      <c r="J8" s="40">
        <v>786</v>
      </c>
      <c r="K8" s="39">
        <f t="array" ref="K8:K23">I8:I23+J8:J23</f>
        <v>1562</v>
      </c>
      <c r="L8" s="36">
        <v>762</v>
      </c>
      <c r="M8" s="40">
        <v>757</v>
      </c>
      <c r="N8" s="39">
        <f t="array" ref="N8:N23">L8:L23+M8:M23</f>
        <v>1519</v>
      </c>
      <c r="O8" s="36">
        <v>775</v>
      </c>
      <c r="P8" s="40">
        <v>737</v>
      </c>
      <c r="Q8" s="39">
        <f t="array" ref="Q8:Q23">O8:O23+P8:P23</f>
        <v>1512</v>
      </c>
      <c r="R8" s="36">
        <v>821</v>
      </c>
      <c r="S8" s="37">
        <v>743</v>
      </c>
      <c r="T8" s="39">
        <f t="array" ref="T8:T23">R8:R23+S8:S23</f>
        <v>1564</v>
      </c>
      <c r="U8" s="36">
        <v>828</v>
      </c>
      <c r="V8" s="37">
        <v>745</v>
      </c>
      <c r="W8" s="39">
        <f t="array" ref="W8:W23">U8:U23+V8:V23</f>
        <v>1573</v>
      </c>
      <c r="X8" s="36">
        <v>788</v>
      </c>
      <c r="Y8" s="37">
        <v>663</v>
      </c>
      <c r="Z8" s="37">
        <f t="array" ref="Z8:Z23">X8:X23+Y8:Y23</f>
        <v>1451</v>
      </c>
    </row>
    <row r="9" spans="1:26" ht="12.75" customHeight="1" x14ac:dyDescent="0.2">
      <c r="A9" s="29">
        <v>1</v>
      </c>
      <c r="B9" s="192" t="s">
        <v>1</v>
      </c>
      <c r="C9" s="135">
        <v>847</v>
      </c>
      <c r="D9" s="136">
        <v>932</v>
      </c>
      <c r="E9" s="137">
        <v>1779</v>
      </c>
      <c r="F9" s="36">
        <v>826</v>
      </c>
      <c r="G9" s="40">
        <v>913</v>
      </c>
      <c r="H9" s="39">
        <v>1739</v>
      </c>
      <c r="I9" s="36">
        <v>791</v>
      </c>
      <c r="J9" s="40">
        <v>897</v>
      </c>
      <c r="K9" s="39">
        <v>1688</v>
      </c>
      <c r="L9" s="36">
        <v>776</v>
      </c>
      <c r="M9" s="40">
        <v>870</v>
      </c>
      <c r="N9" s="39">
        <v>1646</v>
      </c>
      <c r="O9" s="36">
        <v>779</v>
      </c>
      <c r="P9" s="40">
        <v>852</v>
      </c>
      <c r="Q9" s="39">
        <v>1631</v>
      </c>
      <c r="R9" s="36">
        <v>814</v>
      </c>
      <c r="S9" s="37">
        <v>838</v>
      </c>
      <c r="T9" s="39">
        <v>1652</v>
      </c>
      <c r="U9" s="36">
        <v>791</v>
      </c>
      <c r="V9" s="37">
        <v>790</v>
      </c>
      <c r="W9" s="39">
        <v>1581</v>
      </c>
      <c r="X9" s="36">
        <v>720</v>
      </c>
      <c r="Y9" s="37">
        <v>741</v>
      </c>
      <c r="Z9" s="37">
        <v>1461</v>
      </c>
    </row>
    <row r="10" spans="1:26" ht="12.75" customHeight="1" x14ac:dyDescent="0.2">
      <c r="A10" s="29">
        <v>2</v>
      </c>
      <c r="B10" s="192" t="s">
        <v>2</v>
      </c>
      <c r="C10" s="135">
        <v>1309</v>
      </c>
      <c r="D10" s="136">
        <v>1155</v>
      </c>
      <c r="E10" s="137">
        <v>2464</v>
      </c>
      <c r="F10" s="36">
        <v>1278</v>
      </c>
      <c r="G10" s="40">
        <v>1144</v>
      </c>
      <c r="H10" s="39">
        <v>2422</v>
      </c>
      <c r="I10" s="36">
        <v>1226</v>
      </c>
      <c r="J10" s="40">
        <v>1116</v>
      </c>
      <c r="K10" s="39">
        <v>2342</v>
      </c>
      <c r="L10" s="36">
        <v>1185</v>
      </c>
      <c r="M10" s="40">
        <v>1079</v>
      </c>
      <c r="N10" s="39">
        <v>2264</v>
      </c>
      <c r="O10" s="36">
        <v>1199</v>
      </c>
      <c r="P10" s="40">
        <v>1052</v>
      </c>
      <c r="Q10" s="39">
        <v>2251</v>
      </c>
      <c r="R10" s="36">
        <v>1253</v>
      </c>
      <c r="S10" s="37">
        <v>1000</v>
      </c>
      <c r="T10" s="39">
        <v>2253</v>
      </c>
      <c r="U10" s="36">
        <v>1281</v>
      </c>
      <c r="V10" s="37">
        <v>972</v>
      </c>
      <c r="W10" s="39">
        <v>2253</v>
      </c>
      <c r="X10" s="36">
        <v>1224</v>
      </c>
      <c r="Y10" s="37">
        <v>809</v>
      </c>
      <c r="Z10" s="37">
        <v>2033</v>
      </c>
    </row>
    <row r="11" spans="1:26" ht="12.75" customHeight="1" x14ac:dyDescent="0.2">
      <c r="A11" s="29">
        <v>10</v>
      </c>
      <c r="B11" s="192" t="s">
        <v>3</v>
      </c>
      <c r="C11" s="135">
        <v>345</v>
      </c>
      <c r="D11" s="136">
        <v>791</v>
      </c>
      <c r="E11" s="137">
        <v>1136</v>
      </c>
      <c r="F11" s="36">
        <v>323</v>
      </c>
      <c r="G11" s="40">
        <v>721</v>
      </c>
      <c r="H11" s="38">
        <v>1044</v>
      </c>
      <c r="I11" s="36">
        <v>303</v>
      </c>
      <c r="J11" s="40">
        <v>678</v>
      </c>
      <c r="K11" s="38">
        <v>981</v>
      </c>
      <c r="L11" s="36">
        <v>293</v>
      </c>
      <c r="M11" s="40">
        <v>619</v>
      </c>
      <c r="N11" s="38">
        <v>912</v>
      </c>
      <c r="O11" s="36">
        <v>284</v>
      </c>
      <c r="P11" s="40">
        <v>585</v>
      </c>
      <c r="Q11" s="38">
        <v>869</v>
      </c>
      <c r="R11" s="36">
        <v>292</v>
      </c>
      <c r="S11" s="37">
        <v>564</v>
      </c>
      <c r="T11" s="38">
        <v>856</v>
      </c>
      <c r="U11" s="36">
        <v>283</v>
      </c>
      <c r="V11" s="37">
        <v>565</v>
      </c>
      <c r="W11" s="39">
        <v>848</v>
      </c>
      <c r="X11" s="36">
        <v>271</v>
      </c>
      <c r="Y11" s="37">
        <v>521</v>
      </c>
      <c r="Z11" s="37">
        <v>792</v>
      </c>
    </row>
    <row r="12" spans="1:26" ht="12.75" customHeight="1" x14ac:dyDescent="0.2">
      <c r="A12" s="29">
        <v>15</v>
      </c>
      <c r="B12" s="192" t="s">
        <v>4</v>
      </c>
      <c r="C12" s="135">
        <v>1174</v>
      </c>
      <c r="D12" s="136">
        <v>769</v>
      </c>
      <c r="E12" s="137">
        <v>1943</v>
      </c>
      <c r="F12" s="36">
        <v>1097</v>
      </c>
      <c r="G12" s="40">
        <v>748</v>
      </c>
      <c r="H12" s="39">
        <v>1845</v>
      </c>
      <c r="I12" s="36">
        <v>1058</v>
      </c>
      <c r="J12" s="40">
        <v>734</v>
      </c>
      <c r="K12" s="39">
        <v>1792</v>
      </c>
      <c r="L12" s="36">
        <v>1024</v>
      </c>
      <c r="M12" s="40">
        <v>731</v>
      </c>
      <c r="N12" s="39">
        <v>1755</v>
      </c>
      <c r="O12" s="36">
        <v>1128</v>
      </c>
      <c r="P12" s="40">
        <v>809</v>
      </c>
      <c r="Q12" s="39">
        <v>1937</v>
      </c>
      <c r="R12" s="36">
        <v>1214</v>
      </c>
      <c r="S12" s="37">
        <v>793</v>
      </c>
      <c r="T12" s="39">
        <v>2007</v>
      </c>
      <c r="U12" s="36">
        <v>1655</v>
      </c>
      <c r="V12" s="37">
        <v>995</v>
      </c>
      <c r="W12" s="39">
        <v>2650</v>
      </c>
      <c r="X12" s="36">
        <v>1505</v>
      </c>
      <c r="Y12" s="37">
        <v>902</v>
      </c>
      <c r="Z12" s="37">
        <v>2407</v>
      </c>
    </row>
    <row r="13" spans="1:26" ht="12.75" customHeight="1" x14ac:dyDescent="0.2">
      <c r="A13" s="29">
        <v>3</v>
      </c>
      <c r="B13" s="192" t="s">
        <v>5</v>
      </c>
      <c r="C13" s="135">
        <v>1022</v>
      </c>
      <c r="D13" s="136">
        <v>903</v>
      </c>
      <c r="E13" s="137">
        <v>1925</v>
      </c>
      <c r="F13" s="36">
        <v>988</v>
      </c>
      <c r="G13" s="40">
        <v>891</v>
      </c>
      <c r="H13" s="39">
        <v>1879</v>
      </c>
      <c r="I13" s="36">
        <v>950</v>
      </c>
      <c r="J13" s="40">
        <v>877</v>
      </c>
      <c r="K13" s="39">
        <v>1827</v>
      </c>
      <c r="L13" s="36">
        <v>920</v>
      </c>
      <c r="M13" s="40">
        <v>856</v>
      </c>
      <c r="N13" s="39">
        <v>1776</v>
      </c>
      <c r="O13" s="36">
        <v>921</v>
      </c>
      <c r="P13" s="40">
        <v>837</v>
      </c>
      <c r="Q13" s="39">
        <v>1758</v>
      </c>
      <c r="R13" s="36">
        <v>917</v>
      </c>
      <c r="S13" s="37">
        <v>820</v>
      </c>
      <c r="T13" s="39">
        <v>1737</v>
      </c>
      <c r="U13" s="36">
        <v>935</v>
      </c>
      <c r="V13" s="37">
        <v>815</v>
      </c>
      <c r="W13" s="39">
        <v>1750</v>
      </c>
      <c r="X13" s="36">
        <v>866</v>
      </c>
      <c r="Y13" s="37">
        <v>785</v>
      </c>
      <c r="Z13" s="37">
        <v>1651</v>
      </c>
    </row>
    <row r="14" spans="1:26" ht="12.75" customHeight="1" x14ac:dyDescent="0.2">
      <c r="A14" s="29">
        <v>4</v>
      </c>
      <c r="B14" s="192" t="s">
        <v>6</v>
      </c>
      <c r="C14" s="135">
        <v>913</v>
      </c>
      <c r="D14" s="136">
        <v>694</v>
      </c>
      <c r="E14" s="137">
        <v>1607</v>
      </c>
      <c r="F14" s="36">
        <v>877</v>
      </c>
      <c r="G14" s="40">
        <v>686</v>
      </c>
      <c r="H14" s="39">
        <v>1563</v>
      </c>
      <c r="I14" s="36">
        <v>843</v>
      </c>
      <c r="J14" s="40">
        <v>674</v>
      </c>
      <c r="K14" s="39">
        <v>1517</v>
      </c>
      <c r="L14" s="36">
        <v>823</v>
      </c>
      <c r="M14" s="40">
        <v>656</v>
      </c>
      <c r="N14" s="39">
        <v>1479</v>
      </c>
      <c r="O14" s="36">
        <v>840</v>
      </c>
      <c r="P14" s="40">
        <v>649</v>
      </c>
      <c r="Q14" s="39">
        <v>1489</v>
      </c>
      <c r="R14" s="36">
        <v>866</v>
      </c>
      <c r="S14" s="37">
        <v>636</v>
      </c>
      <c r="T14" s="39">
        <v>1502</v>
      </c>
      <c r="U14" s="36">
        <v>819</v>
      </c>
      <c r="V14" s="37">
        <v>611</v>
      </c>
      <c r="W14" s="39">
        <v>1430</v>
      </c>
      <c r="X14" s="36">
        <v>789</v>
      </c>
      <c r="Y14" s="37">
        <v>579</v>
      </c>
      <c r="Z14" s="37">
        <v>1368</v>
      </c>
    </row>
    <row r="15" spans="1:26" ht="12.75" customHeight="1" x14ac:dyDescent="0.2">
      <c r="A15" s="29">
        <v>6</v>
      </c>
      <c r="B15" s="192" t="s">
        <v>34</v>
      </c>
      <c r="C15" s="135">
        <v>659</v>
      </c>
      <c r="D15" s="136">
        <v>990</v>
      </c>
      <c r="E15" s="137">
        <v>1649</v>
      </c>
      <c r="F15" s="36">
        <v>623</v>
      </c>
      <c r="G15" s="40">
        <v>972</v>
      </c>
      <c r="H15" s="39">
        <v>1595</v>
      </c>
      <c r="I15" s="36">
        <v>597</v>
      </c>
      <c r="J15" s="40">
        <v>961</v>
      </c>
      <c r="K15" s="39">
        <v>1558</v>
      </c>
      <c r="L15" s="36">
        <v>573</v>
      </c>
      <c r="M15" s="40">
        <v>940</v>
      </c>
      <c r="N15" s="39">
        <v>1513</v>
      </c>
      <c r="O15" s="36">
        <v>582</v>
      </c>
      <c r="P15" s="40">
        <v>912</v>
      </c>
      <c r="Q15" s="39">
        <v>1494</v>
      </c>
      <c r="R15" s="36">
        <v>622</v>
      </c>
      <c r="S15" s="37">
        <v>911</v>
      </c>
      <c r="T15" s="39">
        <v>1533</v>
      </c>
      <c r="U15" s="36">
        <v>667</v>
      </c>
      <c r="V15" s="37">
        <v>864</v>
      </c>
      <c r="W15" s="39">
        <v>1531</v>
      </c>
      <c r="X15" s="36">
        <v>621</v>
      </c>
      <c r="Y15" s="37">
        <v>721</v>
      </c>
      <c r="Z15" s="37">
        <v>1342</v>
      </c>
    </row>
    <row r="16" spans="1:26" ht="12.75" customHeight="1" x14ac:dyDescent="0.2">
      <c r="A16" s="29">
        <v>7</v>
      </c>
      <c r="B16" s="192" t="s">
        <v>7</v>
      </c>
      <c r="C16" s="135">
        <v>437</v>
      </c>
      <c r="D16" s="136">
        <v>781</v>
      </c>
      <c r="E16" s="137">
        <v>1218</v>
      </c>
      <c r="F16" s="36">
        <v>430</v>
      </c>
      <c r="G16" s="40">
        <v>766</v>
      </c>
      <c r="H16" s="39">
        <v>1196</v>
      </c>
      <c r="I16" s="36">
        <v>426</v>
      </c>
      <c r="J16" s="40">
        <v>739</v>
      </c>
      <c r="K16" s="39">
        <v>1165</v>
      </c>
      <c r="L16" s="36">
        <v>422</v>
      </c>
      <c r="M16" s="40">
        <v>708</v>
      </c>
      <c r="N16" s="39">
        <v>1130</v>
      </c>
      <c r="O16" s="36">
        <v>430</v>
      </c>
      <c r="P16" s="40">
        <v>685</v>
      </c>
      <c r="Q16" s="39">
        <v>1115</v>
      </c>
      <c r="R16" s="36">
        <v>440</v>
      </c>
      <c r="S16" s="37">
        <v>664</v>
      </c>
      <c r="T16" s="39">
        <v>1104</v>
      </c>
      <c r="U16" s="36">
        <v>414</v>
      </c>
      <c r="V16" s="37">
        <v>630</v>
      </c>
      <c r="W16" s="39">
        <v>1044</v>
      </c>
      <c r="X16" s="36">
        <v>399</v>
      </c>
      <c r="Y16" s="37">
        <v>612</v>
      </c>
      <c r="Z16" s="37">
        <v>1011</v>
      </c>
    </row>
    <row r="17" spans="1:26" ht="12.75" customHeight="1" x14ac:dyDescent="0.2">
      <c r="A17" s="29">
        <v>16</v>
      </c>
      <c r="B17" s="192" t="s">
        <v>8</v>
      </c>
      <c r="C17" s="135">
        <v>1010</v>
      </c>
      <c r="D17" s="136">
        <v>1228</v>
      </c>
      <c r="E17" s="137">
        <v>2238</v>
      </c>
      <c r="F17" s="36">
        <v>1012</v>
      </c>
      <c r="G17" s="40">
        <v>1235</v>
      </c>
      <c r="H17" s="39">
        <v>2247</v>
      </c>
      <c r="I17" s="36">
        <v>986</v>
      </c>
      <c r="J17" s="40">
        <v>1217</v>
      </c>
      <c r="K17" s="39">
        <v>2203</v>
      </c>
      <c r="L17" s="36">
        <v>969</v>
      </c>
      <c r="M17" s="40">
        <v>1190</v>
      </c>
      <c r="N17" s="39">
        <v>2159</v>
      </c>
      <c r="O17" s="36">
        <v>1002</v>
      </c>
      <c r="P17" s="40">
        <v>1230</v>
      </c>
      <c r="Q17" s="39">
        <v>2232</v>
      </c>
      <c r="R17" s="36">
        <v>1012</v>
      </c>
      <c r="S17" s="37">
        <v>1154</v>
      </c>
      <c r="T17" s="39">
        <v>2166</v>
      </c>
      <c r="U17" s="36">
        <v>917</v>
      </c>
      <c r="V17" s="37">
        <v>988</v>
      </c>
      <c r="W17" s="39">
        <v>1905</v>
      </c>
      <c r="X17" s="36">
        <v>851</v>
      </c>
      <c r="Y17" s="37">
        <v>927</v>
      </c>
      <c r="Z17" s="37">
        <v>1778</v>
      </c>
    </row>
    <row r="18" spans="1:26" ht="12.75" customHeight="1" x14ac:dyDescent="0.2">
      <c r="A18" s="29">
        <v>13</v>
      </c>
      <c r="B18" s="192" t="s">
        <v>9</v>
      </c>
      <c r="C18" s="135">
        <v>1361</v>
      </c>
      <c r="D18" s="136">
        <v>899</v>
      </c>
      <c r="E18" s="137">
        <v>2260</v>
      </c>
      <c r="F18" s="36">
        <v>1256</v>
      </c>
      <c r="G18" s="40">
        <v>852</v>
      </c>
      <c r="H18" s="39">
        <v>2108</v>
      </c>
      <c r="I18" s="36">
        <v>1199</v>
      </c>
      <c r="J18" s="40">
        <v>847</v>
      </c>
      <c r="K18" s="39">
        <v>2046</v>
      </c>
      <c r="L18" s="36">
        <v>1149</v>
      </c>
      <c r="M18" s="40">
        <v>818</v>
      </c>
      <c r="N18" s="39">
        <v>1967</v>
      </c>
      <c r="O18" s="36">
        <v>1205</v>
      </c>
      <c r="P18" s="40">
        <v>837</v>
      </c>
      <c r="Q18" s="39">
        <v>2042</v>
      </c>
      <c r="R18" s="36">
        <v>1289</v>
      </c>
      <c r="S18" s="37">
        <v>810</v>
      </c>
      <c r="T18" s="39">
        <v>2099</v>
      </c>
      <c r="U18" s="36">
        <v>1345</v>
      </c>
      <c r="V18" s="37">
        <v>850</v>
      </c>
      <c r="W18" s="39">
        <v>2195</v>
      </c>
      <c r="X18" s="36">
        <v>1256</v>
      </c>
      <c r="Y18" s="37">
        <v>882</v>
      </c>
      <c r="Z18" s="37">
        <v>2138</v>
      </c>
    </row>
    <row r="19" spans="1:26" ht="12.75" customHeight="1" x14ac:dyDescent="0.2">
      <c r="A19" s="29">
        <v>8</v>
      </c>
      <c r="B19" s="192" t="s">
        <v>33</v>
      </c>
      <c r="C19" s="135">
        <v>1072</v>
      </c>
      <c r="D19" s="136">
        <v>984</v>
      </c>
      <c r="E19" s="137">
        <v>2056</v>
      </c>
      <c r="F19" s="36">
        <v>1028</v>
      </c>
      <c r="G19" s="40">
        <v>971</v>
      </c>
      <c r="H19" s="39">
        <v>1999</v>
      </c>
      <c r="I19" s="36">
        <v>988</v>
      </c>
      <c r="J19" s="40">
        <v>952</v>
      </c>
      <c r="K19" s="39">
        <v>1940</v>
      </c>
      <c r="L19" s="36">
        <v>981</v>
      </c>
      <c r="M19" s="40">
        <v>930</v>
      </c>
      <c r="N19" s="39">
        <v>1911</v>
      </c>
      <c r="O19" s="36">
        <v>1009</v>
      </c>
      <c r="P19" s="40">
        <v>918</v>
      </c>
      <c r="Q19" s="39">
        <v>1927</v>
      </c>
      <c r="R19" s="36">
        <v>1044</v>
      </c>
      <c r="S19" s="37">
        <v>899</v>
      </c>
      <c r="T19" s="39">
        <v>1943</v>
      </c>
      <c r="U19" s="36">
        <v>1055</v>
      </c>
      <c r="V19" s="37">
        <v>869</v>
      </c>
      <c r="W19" s="39">
        <v>1924</v>
      </c>
      <c r="X19" s="36">
        <v>1023</v>
      </c>
      <c r="Y19" s="37">
        <v>791</v>
      </c>
      <c r="Z19" s="37">
        <v>1814</v>
      </c>
    </row>
    <row r="20" spans="1:26" ht="12.75" customHeight="1" x14ac:dyDescent="0.2">
      <c r="A20" s="29">
        <v>9</v>
      </c>
      <c r="B20" s="192" t="s">
        <v>10</v>
      </c>
      <c r="C20" s="135">
        <v>272</v>
      </c>
      <c r="D20" s="136">
        <v>643</v>
      </c>
      <c r="E20" s="137">
        <v>915</v>
      </c>
      <c r="F20" s="36">
        <v>264</v>
      </c>
      <c r="G20" s="40">
        <v>633</v>
      </c>
      <c r="H20" s="38">
        <v>897</v>
      </c>
      <c r="I20" s="36">
        <v>252</v>
      </c>
      <c r="J20" s="40">
        <v>610</v>
      </c>
      <c r="K20" s="38">
        <v>862</v>
      </c>
      <c r="L20" s="36">
        <v>247</v>
      </c>
      <c r="M20" s="40">
        <v>585</v>
      </c>
      <c r="N20" s="38">
        <v>832</v>
      </c>
      <c r="O20" s="36">
        <v>248</v>
      </c>
      <c r="P20" s="40">
        <v>564</v>
      </c>
      <c r="Q20" s="38">
        <v>812</v>
      </c>
      <c r="R20" s="36">
        <v>268</v>
      </c>
      <c r="S20" s="37">
        <v>554</v>
      </c>
      <c r="T20" s="38">
        <v>822</v>
      </c>
      <c r="U20" s="36">
        <v>248</v>
      </c>
      <c r="V20" s="37">
        <v>521</v>
      </c>
      <c r="W20" s="39">
        <v>769</v>
      </c>
      <c r="X20" s="36">
        <v>230</v>
      </c>
      <c r="Y20" s="37">
        <v>504</v>
      </c>
      <c r="Z20" s="37">
        <v>734</v>
      </c>
    </row>
    <row r="21" spans="1:26" ht="12.75" customHeight="1" x14ac:dyDescent="0.2">
      <c r="A21" s="29">
        <v>12</v>
      </c>
      <c r="B21" s="192" t="s">
        <v>11</v>
      </c>
      <c r="C21" s="135">
        <v>1104</v>
      </c>
      <c r="D21" s="136">
        <v>955</v>
      </c>
      <c r="E21" s="137">
        <v>2059</v>
      </c>
      <c r="F21" s="36">
        <v>1061</v>
      </c>
      <c r="G21" s="40">
        <v>939</v>
      </c>
      <c r="H21" s="39">
        <v>2000</v>
      </c>
      <c r="I21" s="36">
        <v>1023</v>
      </c>
      <c r="J21" s="40">
        <v>914</v>
      </c>
      <c r="K21" s="39">
        <v>1937</v>
      </c>
      <c r="L21" s="36">
        <v>985</v>
      </c>
      <c r="M21" s="40">
        <v>884</v>
      </c>
      <c r="N21" s="39">
        <v>1869</v>
      </c>
      <c r="O21" s="36">
        <v>976</v>
      </c>
      <c r="P21" s="40">
        <v>849</v>
      </c>
      <c r="Q21" s="39">
        <v>1825</v>
      </c>
      <c r="R21" s="36">
        <v>990</v>
      </c>
      <c r="S21" s="37">
        <v>835</v>
      </c>
      <c r="T21" s="39">
        <v>1825</v>
      </c>
      <c r="U21" s="36">
        <v>1074</v>
      </c>
      <c r="V21" s="37">
        <v>879</v>
      </c>
      <c r="W21" s="39">
        <v>1953</v>
      </c>
      <c r="X21" s="36">
        <v>991</v>
      </c>
      <c r="Y21" s="37">
        <v>834</v>
      </c>
      <c r="Z21" s="37">
        <v>1825</v>
      </c>
    </row>
    <row r="22" spans="1:26" ht="12.75" customHeight="1" x14ac:dyDescent="0.2">
      <c r="A22" s="29">
        <v>11</v>
      </c>
      <c r="B22" s="192" t="s">
        <v>12</v>
      </c>
      <c r="C22" s="135">
        <v>1277</v>
      </c>
      <c r="D22" s="136">
        <v>1196</v>
      </c>
      <c r="E22" s="137">
        <v>2473</v>
      </c>
      <c r="F22" s="36">
        <v>1266</v>
      </c>
      <c r="G22" s="40">
        <v>1189</v>
      </c>
      <c r="H22" s="39">
        <v>2455</v>
      </c>
      <c r="I22" s="36">
        <v>1211</v>
      </c>
      <c r="J22" s="40">
        <v>1175</v>
      </c>
      <c r="K22" s="39">
        <v>2386</v>
      </c>
      <c r="L22" s="36">
        <v>1197</v>
      </c>
      <c r="M22" s="40">
        <v>1133</v>
      </c>
      <c r="N22" s="39">
        <v>2330</v>
      </c>
      <c r="O22" s="36">
        <v>1243</v>
      </c>
      <c r="P22" s="40">
        <v>1100</v>
      </c>
      <c r="Q22" s="39">
        <v>2343</v>
      </c>
      <c r="R22" s="36">
        <v>1296</v>
      </c>
      <c r="S22" s="37">
        <v>1048</v>
      </c>
      <c r="T22" s="39">
        <v>2344</v>
      </c>
      <c r="U22" s="36">
        <v>1296</v>
      </c>
      <c r="V22" s="37">
        <v>993</v>
      </c>
      <c r="W22" s="39">
        <v>2289</v>
      </c>
      <c r="X22" s="36">
        <v>1267</v>
      </c>
      <c r="Y22" s="37">
        <v>917</v>
      </c>
      <c r="Z22" s="37">
        <v>2184</v>
      </c>
    </row>
    <row r="23" spans="1:26" ht="12.75" customHeight="1" x14ac:dyDescent="0.2">
      <c r="A23" s="29">
        <v>14</v>
      </c>
      <c r="B23" s="192" t="s">
        <v>13</v>
      </c>
      <c r="C23" s="138">
        <v>1536</v>
      </c>
      <c r="D23" s="139">
        <v>1227</v>
      </c>
      <c r="E23" s="140">
        <v>2763</v>
      </c>
      <c r="F23" s="36">
        <v>1506</v>
      </c>
      <c r="G23" s="40">
        <v>1218</v>
      </c>
      <c r="H23" s="39">
        <v>2724</v>
      </c>
      <c r="I23" s="36">
        <v>1464</v>
      </c>
      <c r="J23" s="40">
        <v>1199</v>
      </c>
      <c r="K23" s="39">
        <v>2663</v>
      </c>
      <c r="L23" s="36">
        <v>1456</v>
      </c>
      <c r="M23" s="40">
        <v>1165</v>
      </c>
      <c r="N23" s="39">
        <v>2621</v>
      </c>
      <c r="O23" s="36">
        <v>1515</v>
      </c>
      <c r="P23" s="40">
        <v>1166</v>
      </c>
      <c r="Q23" s="39">
        <v>2681</v>
      </c>
      <c r="R23" s="36">
        <v>1596</v>
      </c>
      <c r="S23" s="37">
        <v>1179</v>
      </c>
      <c r="T23" s="39">
        <v>2775</v>
      </c>
      <c r="U23" s="36">
        <v>1635</v>
      </c>
      <c r="V23" s="37">
        <v>1186</v>
      </c>
      <c r="W23" s="39">
        <v>2821</v>
      </c>
      <c r="X23" s="36">
        <v>1573</v>
      </c>
      <c r="Y23" s="37">
        <v>1209</v>
      </c>
      <c r="Z23" s="37">
        <v>2782</v>
      </c>
    </row>
    <row r="24" spans="1:26" s="33" customFormat="1" ht="3" customHeight="1" x14ac:dyDescent="0.2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2"/>
      <c r="P24" s="52"/>
      <c r="Q24" s="52"/>
      <c r="R24" s="52"/>
      <c r="S24" s="52"/>
      <c r="T24" s="52"/>
      <c r="U24" s="52"/>
      <c r="V24" s="52"/>
      <c r="W24" s="52"/>
      <c r="X24" s="59"/>
      <c r="Y24" s="59"/>
      <c r="Z24" s="59"/>
    </row>
    <row r="25" spans="1:26" ht="12.75" customHeight="1" x14ac:dyDescent="0.2">
      <c r="B25" s="1"/>
      <c r="C25" s="1"/>
      <c r="D25" s="1"/>
      <c r="E25" s="1"/>
      <c r="F25" s="1"/>
      <c r="G25" s="1"/>
      <c r="H25" s="1"/>
      <c r="I25" s="2"/>
      <c r="J25" s="2"/>
      <c r="K25" s="2"/>
      <c r="L25" s="2"/>
      <c r="M25" s="2"/>
      <c r="N25" s="2"/>
    </row>
    <row r="26" spans="1:26" ht="12.75" customHeight="1" x14ac:dyDescent="0.2">
      <c r="B26" s="1" t="s">
        <v>69</v>
      </c>
      <c r="C26" s="1"/>
      <c r="D26" s="1"/>
      <c r="E26" s="1"/>
      <c r="F26" s="1"/>
      <c r="G26" s="1"/>
      <c r="H26" s="1"/>
      <c r="Z26" s="75" t="s">
        <v>85</v>
      </c>
    </row>
    <row r="27" spans="1:26" ht="12.75" customHeight="1" x14ac:dyDescent="0.2">
      <c r="B27" s="2"/>
      <c r="C27" s="2"/>
      <c r="D27" s="2"/>
      <c r="E27" s="2"/>
      <c r="F27" s="2"/>
      <c r="G27" s="2"/>
      <c r="H27" s="2"/>
    </row>
    <row r="28" spans="1:26" ht="12.75" customHeight="1" x14ac:dyDescent="0.2">
      <c r="B28" s="2"/>
      <c r="C28" s="2"/>
      <c r="D28" s="2"/>
      <c r="E28" s="2"/>
      <c r="F28" s="2"/>
      <c r="G28" s="2"/>
      <c r="H28" s="2"/>
    </row>
    <row r="29" spans="1:26" ht="12.75" customHeight="1" x14ac:dyDescent="0.2">
      <c r="B29" s="2"/>
      <c r="C29" s="2"/>
      <c r="D29" s="2"/>
      <c r="E29" s="2"/>
      <c r="F29" s="2"/>
      <c r="G29" s="2"/>
      <c r="H29" s="2"/>
    </row>
    <row r="30" spans="1:26" ht="12.75" customHeight="1" x14ac:dyDescent="0.2">
      <c r="B30" s="2"/>
      <c r="C30" s="2"/>
      <c r="D30" s="2"/>
      <c r="E30" s="2"/>
      <c r="F30" s="2"/>
      <c r="G30" s="2"/>
      <c r="H30" s="2"/>
    </row>
    <row r="31" spans="1:26" ht="12.75" customHeight="1" x14ac:dyDescent="0.2">
      <c r="B31" s="2"/>
      <c r="C31" s="2"/>
      <c r="D31" s="2"/>
      <c r="E31" s="2"/>
      <c r="F31" s="2"/>
      <c r="G31" s="2"/>
      <c r="H31" s="2"/>
    </row>
    <row r="32" spans="1:26" ht="12.75" customHeight="1" x14ac:dyDescent="0.2">
      <c r="B32" s="2"/>
      <c r="C32" s="2"/>
      <c r="D32" s="2"/>
      <c r="E32" s="2"/>
      <c r="F32" s="2"/>
      <c r="G32" s="2"/>
      <c r="H32" s="2"/>
    </row>
    <row r="33" spans="2:10" ht="12.75" customHeight="1" x14ac:dyDescent="0.2">
      <c r="B33" s="2"/>
      <c r="C33" s="2"/>
      <c r="D33" s="2"/>
      <c r="E33" s="2"/>
      <c r="F33" s="2"/>
      <c r="G33" s="2"/>
      <c r="H33" s="2"/>
    </row>
    <row r="34" spans="2:10" ht="12.75" customHeight="1" x14ac:dyDescent="0.2">
      <c r="B34" s="2"/>
      <c r="C34" s="2"/>
      <c r="D34" s="2"/>
      <c r="E34" s="2"/>
      <c r="F34" s="2"/>
      <c r="G34" s="2"/>
      <c r="H34" s="2"/>
    </row>
    <row r="35" spans="2:10" ht="12.75" customHeight="1" x14ac:dyDescent="0.2">
      <c r="B35" s="2"/>
      <c r="C35" s="2"/>
      <c r="D35" s="2"/>
      <c r="E35" s="2"/>
      <c r="F35" s="2"/>
      <c r="G35" s="2"/>
      <c r="H35" s="2"/>
    </row>
    <row r="36" spans="2:10" ht="12.75" customHeight="1" x14ac:dyDescent="0.2">
      <c r="B36" s="2"/>
      <c r="C36" s="2"/>
      <c r="D36" s="2"/>
      <c r="E36" s="2"/>
      <c r="F36" s="2"/>
      <c r="G36" s="2"/>
      <c r="H36" s="2"/>
    </row>
    <row r="37" spans="2:10" ht="12.75" customHeight="1" x14ac:dyDescent="0.2">
      <c r="B37" s="2"/>
      <c r="C37" s="2"/>
      <c r="D37" s="2"/>
      <c r="E37" s="2"/>
      <c r="F37" s="2"/>
      <c r="G37" s="2"/>
      <c r="H37" s="2"/>
    </row>
    <row r="38" spans="2:10" ht="12.75" customHeight="1" x14ac:dyDescent="0.2">
      <c r="B38" s="2"/>
      <c r="C38" s="2"/>
      <c r="D38" s="2"/>
      <c r="E38" s="2"/>
      <c r="F38" s="2"/>
      <c r="G38" s="2"/>
      <c r="H38" s="2"/>
    </row>
    <row r="39" spans="2:10" ht="12.75" customHeight="1" x14ac:dyDescent="0.2">
      <c r="B39" s="2"/>
      <c r="C39" s="2"/>
      <c r="D39" s="2"/>
      <c r="E39" s="2"/>
      <c r="F39" s="2"/>
      <c r="G39" s="2"/>
      <c r="H39" s="2"/>
    </row>
    <row r="40" spans="2:10" ht="12.75" customHeight="1" x14ac:dyDescent="0.2">
      <c r="B40" s="2"/>
      <c r="C40" s="2"/>
      <c r="D40" s="2"/>
      <c r="E40" s="2"/>
      <c r="F40" s="2"/>
      <c r="G40" s="2"/>
      <c r="H40" s="2"/>
    </row>
    <row r="41" spans="2:10" ht="12.75" customHeight="1" x14ac:dyDescent="0.2">
      <c r="B41" s="2"/>
      <c r="C41" s="2"/>
      <c r="D41" s="2"/>
      <c r="E41" s="2"/>
      <c r="F41" s="2"/>
      <c r="G41" s="2"/>
      <c r="H41" s="2"/>
    </row>
    <row r="42" spans="2:10" ht="12.75" customHeight="1" x14ac:dyDescent="0.2">
      <c r="B42" s="2"/>
      <c r="C42" s="2"/>
      <c r="D42" s="2"/>
      <c r="E42" s="2"/>
      <c r="F42" s="2"/>
      <c r="G42" s="2"/>
      <c r="H42" s="2"/>
    </row>
    <row r="43" spans="2:10" ht="12.75" customHeight="1" x14ac:dyDescent="0.2">
      <c r="B43" s="3"/>
      <c r="C43" s="3"/>
      <c r="D43" s="3"/>
      <c r="E43" s="3"/>
      <c r="F43" s="3"/>
      <c r="G43" s="3"/>
      <c r="H43" s="3"/>
    </row>
    <row r="45" spans="2:10" ht="12.75" customHeight="1" x14ac:dyDescent="0.2">
      <c r="B45" s="28"/>
      <c r="C45" s="28"/>
      <c r="D45" s="28"/>
      <c r="E45" s="28"/>
      <c r="F45" s="28"/>
      <c r="G45" s="28"/>
      <c r="H45" s="28"/>
      <c r="I45" s="29"/>
      <c r="J45" s="29"/>
    </row>
    <row r="46" spans="2:10" ht="12.75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2:10" ht="12.75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</row>
    <row r="48" spans="2:10" ht="12.75" customHeight="1" x14ac:dyDescent="0.2">
      <c r="B48" s="30"/>
      <c r="C48" s="30"/>
      <c r="D48" s="30"/>
      <c r="E48" s="30"/>
      <c r="F48" s="30"/>
      <c r="G48" s="30"/>
      <c r="H48" s="30"/>
      <c r="I48" s="29"/>
      <c r="J48" s="30"/>
    </row>
    <row r="49" spans="2:12" ht="12.75" customHeight="1" x14ac:dyDescent="0.2">
      <c r="B49" s="30"/>
      <c r="C49" s="30"/>
      <c r="D49" s="30"/>
      <c r="E49" s="30"/>
      <c r="F49" s="30"/>
      <c r="G49" s="30"/>
      <c r="H49" s="30"/>
      <c r="I49" s="29"/>
      <c r="J49" s="30"/>
    </row>
    <row r="50" spans="2:12" ht="12.75" customHeight="1" x14ac:dyDescent="0.2">
      <c r="B50" s="30"/>
      <c r="C50" s="30"/>
      <c r="D50" s="30"/>
      <c r="E50" s="30"/>
      <c r="F50" s="30"/>
      <c r="G50" s="30"/>
      <c r="H50" s="30"/>
      <c r="I50" s="29"/>
      <c r="J50" s="30"/>
    </row>
    <row r="51" spans="2:12" ht="12.75" customHeight="1" x14ac:dyDescent="0.2">
      <c r="B51" s="30"/>
      <c r="C51" s="30"/>
      <c r="D51" s="30"/>
      <c r="E51" s="30"/>
      <c r="F51" s="30"/>
      <c r="G51" s="30"/>
      <c r="H51" s="30"/>
      <c r="I51" s="29"/>
      <c r="J51" s="30"/>
    </row>
    <row r="52" spans="2:12" ht="12.75" customHeight="1" x14ac:dyDescent="0.2">
      <c r="B52" s="30"/>
      <c r="C52" s="30"/>
      <c r="D52" s="30"/>
      <c r="E52" s="30"/>
      <c r="F52" s="30"/>
      <c r="G52" s="30"/>
      <c r="H52" s="30"/>
      <c r="I52" s="29"/>
      <c r="J52" s="30"/>
    </row>
    <row r="53" spans="2:12" ht="12.75" customHeight="1" x14ac:dyDescent="0.2">
      <c r="B53" s="30"/>
      <c r="C53" s="30"/>
      <c r="D53" s="30"/>
      <c r="E53" s="30"/>
      <c r="F53" s="30"/>
      <c r="G53" s="30"/>
      <c r="H53" s="30"/>
      <c r="I53" s="29"/>
      <c r="J53" s="30"/>
      <c r="L53" s="30"/>
    </row>
    <row r="54" spans="2:12" ht="12.75" customHeight="1" x14ac:dyDescent="0.2">
      <c r="B54" s="30"/>
      <c r="C54" s="30"/>
      <c r="D54" s="30"/>
      <c r="E54" s="30"/>
      <c r="F54" s="30"/>
      <c r="G54" s="30"/>
      <c r="H54" s="30"/>
      <c r="I54" s="29"/>
      <c r="J54" s="30"/>
    </row>
    <row r="55" spans="2:12" ht="12.75" customHeight="1" x14ac:dyDescent="0.2">
      <c r="B55" s="30"/>
      <c r="C55" s="30"/>
      <c r="D55" s="30"/>
      <c r="E55" s="30"/>
      <c r="F55" s="30"/>
      <c r="G55" s="30"/>
      <c r="H55" s="30"/>
      <c r="I55" s="29"/>
      <c r="J55" s="30"/>
    </row>
    <row r="56" spans="2:12" ht="12.75" customHeight="1" x14ac:dyDescent="0.2">
      <c r="B56" s="30"/>
      <c r="C56" s="30"/>
      <c r="D56" s="30"/>
      <c r="E56" s="30"/>
      <c r="F56" s="30"/>
      <c r="G56" s="30"/>
      <c r="H56" s="30"/>
      <c r="I56" s="29"/>
      <c r="J56" s="30"/>
    </row>
    <row r="57" spans="2:12" ht="12.75" customHeight="1" x14ac:dyDescent="0.2">
      <c r="B57" s="30"/>
      <c r="C57" s="30"/>
      <c r="D57" s="30"/>
      <c r="E57" s="30"/>
      <c r="F57" s="30"/>
      <c r="G57" s="30"/>
      <c r="H57" s="30"/>
      <c r="I57" s="29"/>
      <c r="J57" s="30"/>
    </row>
    <row r="58" spans="2:12" ht="12.75" customHeight="1" x14ac:dyDescent="0.2">
      <c r="B58" s="30"/>
      <c r="C58" s="30"/>
      <c r="D58" s="30"/>
      <c r="E58" s="30"/>
      <c r="F58" s="30"/>
      <c r="G58" s="30"/>
      <c r="H58" s="30"/>
      <c r="I58" s="29"/>
      <c r="J58" s="30"/>
    </row>
    <row r="59" spans="2:12" ht="12.75" customHeight="1" x14ac:dyDescent="0.2">
      <c r="B59" s="30"/>
      <c r="C59" s="30"/>
      <c r="D59" s="30"/>
      <c r="E59" s="30"/>
      <c r="F59" s="30"/>
      <c r="G59" s="30"/>
      <c r="H59" s="30"/>
      <c r="I59" s="29"/>
      <c r="J59" s="30"/>
    </row>
    <row r="60" spans="2:12" ht="12.75" customHeight="1" x14ac:dyDescent="0.2">
      <c r="B60" s="30"/>
      <c r="C60" s="30"/>
      <c r="D60" s="30"/>
      <c r="E60" s="30"/>
      <c r="F60" s="30"/>
      <c r="G60" s="30"/>
      <c r="H60" s="30"/>
      <c r="I60" s="29"/>
      <c r="J60" s="30"/>
    </row>
    <row r="61" spans="2:12" ht="12.75" customHeight="1" x14ac:dyDescent="0.2">
      <c r="B61" s="30"/>
      <c r="C61" s="30"/>
      <c r="D61" s="30"/>
      <c r="E61" s="30"/>
      <c r="F61" s="30"/>
      <c r="G61" s="30"/>
      <c r="H61" s="30"/>
      <c r="I61" s="29"/>
      <c r="J61" s="30"/>
    </row>
    <row r="62" spans="2:12" ht="12.75" customHeight="1" x14ac:dyDescent="0.2">
      <c r="B62" s="30"/>
      <c r="C62" s="30"/>
      <c r="D62" s="30"/>
      <c r="E62" s="30"/>
      <c r="F62" s="30"/>
      <c r="G62" s="30"/>
      <c r="H62" s="30"/>
      <c r="I62" s="29"/>
      <c r="J62" s="30"/>
    </row>
    <row r="63" spans="2:12" ht="12.75" customHeight="1" x14ac:dyDescent="0.2">
      <c r="B63" s="30"/>
      <c r="C63" s="30"/>
      <c r="D63" s="30"/>
      <c r="E63" s="30"/>
      <c r="F63" s="30"/>
      <c r="G63" s="30"/>
      <c r="H63" s="30"/>
      <c r="I63" s="29"/>
      <c r="J63" s="30"/>
    </row>
    <row r="64" spans="2:12" ht="12.75" customHeight="1" x14ac:dyDescent="0.2">
      <c r="B64" s="30"/>
      <c r="C64" s="30"/>
      <c r="D64" s="30"/>
      <c r="E64" s="30"/>
      <c r="F64" s="30"/>
      <c r="G64" s="30"/>
      <c r="H64" s="30"/>
      <c r="I64" s="29"/>
      <c r="J64" s="30"/>
    </row>
    <row r="65" spans="2:10" ht="12.75" customHeight="1" x14ac:dyDescent="0.2">
      <c r="B65" s="30"/>
      <c r="C65" s="30"/>
      <c r="D65" s="30"/>
      <c r="E65" s="30"/>
      <c r="F65" s="30"/>
      <c r="G65" s="30"/>
      <c r="H65" s="30"/>
      <c r="I65" s="29"/>
      <c r="J65" s="30"/>
    </row>
    <row r="66" spans="2:10" ht="12.75" customHeight="1" x14ac:dyDescent="0.2">
      <c r="B66" s="30"/>
      <c r="C66" s="30"/>
      <c r="D66" s="30"/>
      <c r="E66" s="30"/>
      <c r="F66" s="30"/>
      <c r="G66" s="30"/>
      <c r="H66" s="30"/>
      <c r="I66" s="29"/>
      <c r="J66" s="30"/>
    </row>
    <row r="67" spans="2:10" ht="12.75" customHeight="1" x14ac:dyDescent="0.2">
      <c r="B67" s="30"/>
      <c r="C67" s="30"/>
      <c r="D67" s="30"/>
      <c r="E67" s="30"/>
      <c r="F67" s="30"/>
      <c r="G67" s="30"/>
      <c r="H67" s="30"/>
      <c r="I67" s="29"/>
      <c r="J67" s="30"/>
    </row>
    <row r="68" spans="2:10" ht="12.75" customHeight="1" x14ac:dyDescent="0.2">
      <c r="B68" s="30"/>
      <c r="C68" s="30"/>
      <c r="D68" s="30"/>
      <c r="E68" s="30"/>
      <c r="F68" s="30"/>
      <c r="G68" s="30"/>
      <c r="H68" s="30"/>
      <c r="I68" s="29"/>
      <c r="J68" s="30"/>
    </row>
    <row r="69" spans="2:10" ht="12.75" customHeight="1" x14ac:dyDescent="0.2">
      <c r="B69" s="30"/>
      <c r="C69" s="30"/>
      <c r="D69" s="30"/>
      <c r="E69" s="30"/>
      <c r="F69" s="30"/>
      <c r="G69" s="30"/>
      <c r="H69" s="30"/>
      <c r="I69" s="29"/>
      <c r="J69" s="30"/>
    </row>
  </sheetData>
  <mergeCells count="8">
    <mergeCell ref="C6:E6"/>
    <mergeCell ref="F6:H6"/>
    <mergeCell ref="I6:K6"/>
    <mergeCell ref="L6:N6"/>
    <mergeCell ref="X6:Z6"/>
    <mergeCell ref="O6:Q6"/>
    <mergeCell ref="R6:T6"/>
    <mergeCell ref="U6:W6"/>
  </mergeCells>
  <phoneticPr fontId="11" type="noConversion"/>
  <hyperlinks>
    <hyperlink ref="B1" location="Titres!A1" display="Titres"/>
  </hyperlinks>
  <pageMargins left="0" right="0" top="0" bottom="0" header="0.51181102362204722" footer="0.51181102362204722"/>
  <pageSetup paperSize="9" scale="82" orientation="landscape" verticalDpi="720" r:id="rId1"/>
  <headerFooter alignWithMargins="0"/>
  <colBreaks count="1" manualBreakCount="1">
    <brk id="20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8">
    <pageSetUpPr fitToPage="1"/>
  </sheetPr>
  <dimension ref="A1:Z46"/>
  <sheetViews>
    <sheetView zoomScaleNormal="100" workbookViewId="0">
      <selection activeCell="A2" sqref="A2"/>
    </sheetView>
  </sheetViews>
  <sheetFormatPr baseColWidth="10" defaultColWidth="21.33203125" defaultRowHeight="12.75" customHeight="1" x14ac:dyDescent="0.2"/>
  <cols>
    <col min="1" max="1" width="16.33203125" style="27" customWidth="1"/>
    <col min="2" max="5" width="6.44140625" style="27" customWidth="1"/>
    <col min="6" max="6" width="5.5546875" style="27" customWidth="1"/>
    <col min="7" max="7" width="5.44140625" style="27" customWidth="1"/>
    <col min="8" max="28" width="6.6640625" style="27" customWidth="1"/>
    <col min="29" max="16384" width="21.33203125" style="27"/>
  </cols>
  <sheetData>
    <row r="1" spans="1:26" ht="12.75" customHeight="1" x14ac:dyDescent="0.2">
      <c r="A1" s="116" t="s">
        <v>38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26" s="32" customFormat="1" ht="12.75" customHeight="1" x14ac:dyDescent="0.25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31"/>
      <c r="K2" s="5"/>
      <c r="L2" s="5"/>
      <c r="M2" s="5"/>
      <c r="N2" s="5"/>
      <c r="O2" s="5"/>
      <c r="P2" s="5"/>
      <c r="Q2" s="5"/>
      <c r="R2" s="5"/>
      <c r="S2" s="5"/>
    </row>
    <row r="3" spans="1:26" ht="12.75" customHeight="1" x14ac:dyDescent="0.2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6" ht="12.75" customHeight="1" x14ac:dyDescent="0.2">
      <c r="A4" s="2" t="s">
        <v>31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6" ht="12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33"/>
      <c r="R5" s="33"/>
      <c r="S5" s="33"/>
    </row>
    <row r="6" spans="1:26" s="35" customFormat="1" ht="12.75" customHeight="1" x14ac:dyDescent="0.25">
      <c r="A6" s="195"/>
      <c r="B6" s="331">
        <v>2006</v>
      </c>
      <c r="C6" s="332"/>
      <c r="D6" s="333"/>
      <c r="E6" s="334">
        <v>2005</v>
      </c>
      <c r="F6" s="335"/>
      <c r="G6" s="336"/>
      <c r="H6" s="335">
        <v>2004</v>
      </c>
      <c r="I6" s="335"/>
      <c r="J6" s="336"/>
      <c r="K6" s="335">
        <v>2003</v>
      </c>
      <c r="L6" s="335"/>
      <c r="M6" s="336"/>
      <c r="N6" s="334">
        <v>2002</v>
      </c>
      <c r="O6" s="335"/>
      <c r="P6" s="335"/>
      <c r="Q6" s="331">
        <v>2001</v>
      </c>
      <c r="R6" s="337"/>
      <c r="S6" s="338"/>
      <c r="T6" s="331">
        <v>2000</v>
      </c>
      <c r="U6" s="332"/>
      <c r="V6" s="333"/>
      <c r="W6" s="331">
        <v>1999</v>
      </c>
      <c r="X6" s="332"/>
      <c r="Y6" s="332"/>
    </row>
    <row r="7" spans="1:26" s="35" customFormat="1" ht="12.75" customHeight="1" x14ac:dyDescent="0.2">
      <c r="A7" s="143"/>
      <c r="B7" s="141" t="s">
        <v>26</v>
      </c>
      <c r="C7" s="142" t="s">
        <v>27</v>
      </c>
      <c r="D7" s="143" t="s">
        <v>28</v>
      </c>
      <c r="E7" s="56" t="s">
        <v>26</v>
      </c>
      <c r="F7" s="56" t="s">
        <v>27</v>
      </c>
      <c r="G7" s="57" t="s">
        <v>28</v>
      </c>
      <c r="H7" s="56" t="s">
        <v>26</v>
      </c>
      <c r="I7" s="56" t="s">
        <v>27</v>
      </c>
      <c r="J7" s="57" t="s">
        <v>28</v>
      </c>
      <c r="K7" s="56" t="s">
        <v>26</v>
      </c>
      <c r="L7" s="56" t="s">
        <v>27</v>
      </c>
      <c r="M7" s="57" t="s">
        <v>28</v>
      </c>
      <c r="N7" s="58" t="s">
        <v>26</v>
      </c>
      <c r="O7" s="56" t="s">
        <v>27</v>
      </c>
      <c r="P7" s="56" t="s">
        <v>28</v>
      </c>
      <c r="Q7" s="54" t="s">
        <v>26</v>
      </c>
      <c r="R7" s="53" t="s">
        <v>27</v>
      </c>
      <c r="S7" s="55" t="s">
        <v>28</v>
      </c>
      <c r="T7" s="54" t="s">
        <v>26</v>
      </c>
      <c r="U7" s="53" t="s">
        <v>27</v>
      </c>
      <c r="V7" s="55" t="s">
        <v>28</v>
      </c>
      <c r="W7" s="54" t="s">
        <v>26</v>
      </c>
      <c r="X7" s="53" t="s">
        <v>27</v>
      </c>
      <c r="Y7" s="53" t="s">
        <v>28</v>
      </c>
    </row>
    <row r="8" spans="1:26" ht="12.75" customHeight="1" x14ac:dyDescent="0.2">
      <c r="A8" s="190" t="s">
        <v>0</v>
      </c>
      <c r="B8" s="144">
        <v>2.91</v>
      </c>
      <c r="C8" s="186">
        <v>2.85</v>
      </c>
      <c r="D8" s="186">
        <v>5.76</v>
      </c>
      <c r="E8" s="62">
        <v>3.1</v>
      </c>
      <c r="F8" s="63">
        <v>3.09</v>
      </c>
      <c r="G8" s="63">
        <f t="array" ref="G8:G23">E8:E23+F8:F23</f>
        <v>6.1899999999999995</v>
      </c>
      <c r="H8" s="62">
        <v>3.06</v>
      </c>
      <c r="I8" s="63">
        <v>3.1</v>
      </c>
      <c r="J8" s="63">
        <f t="array" ref="J8:J23">H8:H23+I8:I23</f>
        <v>6.16</v>
      </c>
      <c r="K8" s="62">
        <v>3.07</v>
      </c>
      <c r="L8" s="63">
        <v>3.05</v>
      </c>
      <c r="M8" s="63">
        <f t="array" ref="M8:M23">K8:K23+L8:L23</f>
        <v>6.1199999999999992</v>
      </c>
      <c r="N8" s="62">
        <v>3.14</v>
      </c>
      <c r="O8" s="63">
        <v>2.99</v>
      </c>
      <c r="P8" s="63">
        <f t="array" ref="P8:P23">N8:N23+O8:O23</f>
        <v>6.1300000000000008</v>
      </c>
      <c r="Q8" s="64">
        <v>3.38</v>
      </c>
      <c r="R8" s="24">
        <v>3.06</v>
      </c>
      <c r="S8" s="65">
        <f t="array" ref="S8:S23">Q8:Q23+R8:R23</f>
        <v>6.4399999999999995</v>
      </c>
      <c r="T8" s="64">
        <v>3.47</v>
      </c>
      <c r="U8" s="24">
        <v>3.12</v>
      </c>
      <c r="V8" s="65">
        <f t="array" ref="V8:V23">T8:T23+U8:U23</f>
        <v>6.59</v>
      </c>
      <c r="W8" s="64">
        <v>3.39</v>
      </c>
      <c r="X8" s="24">
        <v>2.85</v>
      </c>
      <c r="Y8" s="24">
        <f t="array" ref="Y8:Y23">W8:W23+X8:X23</f>
        <v>6.24</v>
      </c>
      <c r="Z8" s="6"/>
    </row>
    <row r="9" spans="1:26" ht="12.75" customHeight="1" x14ac:dyDescent="0.2">
      <c r="A9" s="190" t="s">
        <v>1</v>
      </c>
      <c r="B9" s="145">
        <v>2.76</v>
      </c>
      <c r="C9" s="186">
        <v>3.04</v>
      </c>
      <c r="D9" s="186">
        <v>5.8</v>
      </c>
      <c r="E9" s="62">
        <v>2.98</v>
      </c>
      <c r="F9" s="63">
        <v>3.29</v>
      </c>
      <c r="G9" s="63">
        <v>6.27</v>
      </c>
      <c r="H9" s="62">
        <v>2.96</v>
      </c>
      <c r="I9" s="63">
        <v>3.36</v>
      </c>
      <c r="J9" s="63">
        <v>6.32</v>
      </c>
      <c r="K9" s="62">
        <v>3.02</v>
      </c>
      <c r="L9" s="63">
        <v>3.39</v>
      </c>
      <c r="M9" s="63">
        <v>6.41</v>
      </c>
      <c r="N9" s="62">
        <v>3.11</v>
      </c>
      <c r="O9" s="63">
        <v>3.4</v>
      </c>
      <c r="P9" s="63">
        <v>6.51</v>
      </c>
      <c r="Q9" s="64">
        <v>3.3</v>
      </c>
      <c r="R9" s="24">
        <v>3.39</v>
      </c>
      <c r="S9" s="65">
        <v>6.6899999999999995</v>
      </c>
      <c r="T9" s="64">
        <v>3.29</v>
      </c>
      <c r="U9" s="24">
        <v>3.29</v>
      </c>
      <c r="V9" s="65">
        <v>6.58</v>
      </c>
      <c r="W9" s="64">
        <v>3.11</v>
      </c>
      <c r="X9" s="24">
        <v>3.2</v>
      </c>
      <c r="Y9" s="24">
        <v>6.3100000000000005</v>
      </c>
      <c r="Z9" s="6"/>
    </row>
    <row r="10" spans="1:26" ht="12.75" customHeight="1" x14ac:dyDescent="0.2">
      <c r="A10" s="190" t="s">
        <v>2</v>
      </c>
      <c r="B10" s="145">
        <v>3.2</v>
      </c>
      <c r="C10" s="186">
        <v>2.82</v>
      </c>
      <c r="D10" s="186">
        <v>6.02</v>
      </c>
      <c r="E10" s="62">
        <v>3.45</v>
      </c>
      <c r="F10" s="63">
        <v>3.09</v>
      </c>
      <c r="G10" s="63">
        <v>6.54</v>
      </c>
      <c r="H10" s="62">
        <v>3.46</v>
      </c>
      <c r="I10" s="63">
        <v>3.14</v>
      </c>
      <c r="J10" s="63">
        <v>6.6</v>
      </c>
      <c r="K10" s="62">
        <v>3.47</v>
      </c>
      <c r="L10" s="63">
        <v>3.17</v>
      </c>
      <c r="M10" s="63">
        <v>6.6400000000000006</v>
      </c>
      <c r="N10" s="62">
        <v>3.61</v>
      </c>
      <c r="O10" s="63">
        <v>3.17</v>
      </c>
      <c r="P10" s="63">
        <v>6.7799999999999994</v>
      </c>
      <c r="Q10" s="64">
        <v>3.87</v>
      </c>
      <c r="R10" s="24">
        <v>3.09</v>
      </c>
      <c r="S10" s="65">
        <v>6.96</v>
      </c>
      <c r="T10" s="64">
        <v>4.09</v>
      </c>
      <c r="U10" s="24">
        <v>3.1</v>
      </c>
      <c r="V10" s="65">
        <v>7.1899999999999995</v>
      </c>
      <c r="W10" s="64">
        <v>4.17</v>
      </c>
      <c r="X10" s="24">
        <v>2.75</v>
      </c>
      <c r="Y10" s="24">
        <v>6.92</v>
      </c>
      <c r="Z10" s="6"/>
    </row>
    <row r="11" spans="1:26" ht="12.75" customHeight="1" x14ac:dyDescent="0.2">
      <c r="A11" s="190" t="s">
        <v>3</v>
      </c>
      <c r="B11" s="145">
        <v>1.4</v>
      </c>
      <c r="C11" s="186">
        <v>3.21</v>
      </c>
      <c r="D11" s="186">
        <v>4.6100000000000003</v>
      </c>
      <c r="E11" s="62">
        <v>1.7</v>
      </c>
      <c r="F11" s="63">
        <v>3.8</v>
      </c>
      <c r="G11" s="63">
        <v>5.5</v>
      </c>
      <c r="H11" s="62">
        <v>1.71</v>
      </c>
      <c r="I11" s="63">
        <v>3.82</v>
      </c>
      <c r="J11" s="63">
        <v>5.5299999999999994</v>
      </c>
      <c r="K11" s="62">
        <v>1.77</v>
      </c>
      <c r="L11" s="63">
        <v>3.74</v>
      </c>
      <c r="M11" s="63">
        <v>5.51</v>
      </c>
      <c r="N11" s="62">
        <v>1.84</v>
      </c>
      <c r="O11" s="63">
        <v>3.78</v>
      </c>
      <c r="P11" s="63">
        <v>5.62</v>
      </c>
      <c r="Q11" s="64">
        <v>2.04</v>
      </c>
      <c r="R11" s="24">
        <v>3.9</v>
      </c>
      <c r="S11" s="65">
        <v>5.9399999999999995</v>
      </c>
      <c r="T11" s="64">
        <v>2.09</v>
      </c>
      <c r="U11" s="24">
        <v>4.18</v>
      </c>
      <c r="V11" s="65">
        <v>6.27</v>
      </c>
      <c r="W11" s="64">
        <v>2.16</v>
      </c>
      <c r="X11" s="24">
        <v>4.1500000000000004</v>
      </c>
      <c r="Y11" s="24">
        <v>6.3100000000000005</v>
      </c>
      <c r="Z11" s="6"/>
    </row>
    <row r="12" spans="1:26" ht="12.75" customHeight="1" x14ac:dyDescent="0.2">
      <c r="A12" s="190" t="s">
        <v>4</v>
      </c>
      <c r="B12" s="145">
        <v>3.27</v>
      </c>
      <c r="C12" s="186">
        <v>2.14</v>
      </c>
      <c r="D12" s="186">
        <v>5.41</v>
      </c>
      <c r="E12" s="62">
        <v>3.95</v>
      </c>
      <c r="F12" s="63">
        <v>2.69</v>
      </c>
      <c r="G12" s="63">
        <v>6.6400000000000006</v>
      </c>
      <c r="H12" s="62">
        <v>4.0199999999999996</v>
      </c>
      <c r="I12" s="63">
        <v>2.79</v>
      </c>
      <c r="J12" s="63">
        <v>6.81</v>
      </c>
      <c r="K12" s="62">
        <v>4.13</v>
      </c>
      <c r="L12" s="63">
        <v>2.95</v>
      </c>
      <c r="M12" s="63">
        <v>7.08</v>
      </c>
      <c r="N12" s="62">
        <v>4.7300000000000004</v>
      </c>
      <c r="O12" s="63">
        <v>3.39</v>
      </c>
      <c r="P12" s="63">
        <v>8.120000000000001</v>
      </c>
      <c r="Q12" s="64">
        <v>5.22</v>
      </c>
      <c r="R12" s="24">
        <v>3.41</v>
      </c>
      <c r="S12" s="65">
        <v>8.629999999999999</v>
      </c>
      <c r="T12" s="64">
        <v>5.86</v>
      </c>
      <c r="U12" s="24">
        <v>3.52</v>
      </c>
      <c r="V12" s="65">
        <v>9.3800000000000008</v>
      </c>
      <c r="W12" s="64">
        <v>5.59</v>
      </c>
      <c r="X12" s="24">
        <v>3.35</v>
      </c>
      <c r="Y12" s="24">
        <v>8.94</v>
      </c>
      <c r="Z12" s="6"/>
    </row>
    <row r="13" spans="1:26" s="11" customFormat="1" ht="12.75" customHeight="1" x14ac:dyDescent="0.2">
      <c r="A13" s="191" t="s">
        <v>5</v>
      </c>
      <c r="B13" s="146">
        <v>3.2</v>
      </c>
      <c r="C13" s="187">
        <v>2.83</v>
      </c>
      <c r="D13" s="187">
        <v>6.03</v>
      </c>
      <c r="E13" s="70">
        <v>3.66</v>
      </c>
      <c r="F13" s="71">
        <v>3.3</v>
      </c>
      <c r="G13" s="71">
        <v>6.96</v>
      </c>
      <c r="H13" s="70">
        <v>3.63</v>
      </c>
      <c r="I13" s="71">
        <v>3.35</v>
      </c>
      <c r="J13" s="71">
        <v>6.98</v>
      </c>
      <c r="K13" s="70">
        <v>3.64</v>
      </c>
      <c r="L13" s="71">
        <v>3.39</v>
      </c>
      <c r="M13" s="71">
        <v>7.03</v>
      </c>
      <c r="N13" s="70">
        <v>3.71</v>
      </c>
      <c r="O13" s="71">
        <v>3.38</v>
      </c>
      <c r="P13" s="71">
        <v>7.09</v>
      </c>
      <c r="Q13" s="72">
        <v>3.81</v>
      </c>
      <c r="R13" s="73">
        <v>3.4</v>
      </c>
      <c r="S13" s="74">
        <v>7.21</v>
      </c>
      <c r="T13" s="72">
        <v>4.03</v>
      </c>
      <c r="U13" s="73">
        <v>3.51</v>
      </c>
      <c r="V13" s="74">
        <v>7.54</v>
      </c>
      <c r="W13" s="72">
        <v>4.05</v>
      </c>
      <c r="X13" s="73">
        <v>3.68</v>
      </c>
      <c r="Y13" s="73">
        <v>7.73</v>
      </c>
      <c r="Z13" s="69"/>
    </row>
    <row r="14" spans="1:26" ht="12.75" customHeight="1" x14ac:dyDescent="0.2">
      <c r="A14" s="190" t="s">
        <v>6</v>
      </c>
      <c r="B14" s="145">
        <v>3.08</v>
      </c>
      <c r="C14" s="186">
        <v>2.34</v>
      </c>
      <c r="D14" s="186">
        <v>5.42</v>
      </c>
      <c r="E14" s="62">
        <v>3.36</v>
      </c>
      <c r="F14" s="63">
        <v>2.63</v>
      </c>
      <c r="G14" s="63">
        <v>5.99</v>
      </c>
      <c r="H14" s="62">
        <v>3.31</v>
      </c>
      <c r="I14" s="63">
        <v>2.65</v>
      </c>
      <c r="J14" s="63">
        <v>5.96</v>
      </c>
      <c r="K14" s="62">
        <v>3.34</v>
      </c>
      <c r="L14" s="63">
        <v>2.66</v>
      </c>
      <c r="M14" s="63">
        <v>6</v>
      </c>
      <c r="N14" s="62">
        <v>3.47</v>
      </c>
      <c r="O14" s="63">
        <v>2.68</v>
      </c>
      <c r="P14" s="63">
        <v>6.15</v>
      </c>
      <c r="Q14" s="64">
        <v>3.69</v>
      </c>
      <c r="R14" s="24">
        <v>2.71</v>
      </c>
      <c r="S14" s="65">
        <v>6.4</v>
      </c>
      <c r="T14" s="64">
        <v>3.62</v>
      </c>
      <c r="U14" s="24">
        <v>2.7</v>
      </c>
      <c r="V14" s="65">
        <v>6.32</v>
      </c>
      <c r="W14" s="64">
        <v>3.65</v>
      </c>
      <c r="X14" s="24">
        <v>2.68</v>
      </c>
      <c r="Y14" s="24">
        <v>6.33</v>
      </c>
      <c r="Z14" s="6"/>
    </row>
    <row r="15" spans="1:26" ht="12.75" customHeight="1" x14ac:dyDescent="0.2">
      <c r="A15" s="190" t="s">
        <v>34</v>
      </c>
      <c r="B15" s="145">
        <v>1.52</v>
      </c>
      <c r="C15" s="186">
        <v>2.2799999999999998</v>
      </c>
      <c r="D15" s="186">
        <v>3.8</v>
      </c>
      <c r="E15" s="62">
        <v>2.0499999999999998</v>
      </c>
      <c r="F15" s="63">
        <v>3.2</v>
      </c>
      <c r="G15" s="63">
        <v>5.25</v>
      </c>
      <c r="H15" s="62">
        <v>2.09</v>
      </c>
      <c r="I15" s="63">
        <v>3.36</v>
      </c>
      <c r="J15" s="63">
        <v>5.4499999999999993</v>
      </c>
      <c r="K15" s="62">
        <v>2.12</v>
      </c>
      <c r="L15" s="63">
        <v>3.47</v>
      </c>
      <c r="M15" s="63">
        <v>5.59</v>
      </c>
      <c r="N15" s="62">
        <v>2.29</v>
      </c>
      <c r="O15" s="63">
        <v>3.59</v>
      </c>
      <c r="P15" s="63">
        <v>5.88</v>
      </c>
      <c r="Q15" s="64">
        <v>2.66</v>
      </c>
      <c r="R15" s="24">
        <v>3.89</v>
      </c>
      <c r="S15" s="65">
        <v>6.5500000000000007</v>
      </c>
      <c r="T15" s="64">
        <v>3.14</v>
      </c>
      <c r="U15" s="24">
        <v>4.08</v>
      </c>
      <c r="V15" s="65">
        <v>7.2200000000000006</v>
      </c>
      <c r="W15" s="64">
        <v>3.36</v>
      </c>
      <c r="X15" s="24">
        <v>3.9</v>
      </c>
      <c r="Y15" s="24">
        <v>7.26</v>
      </c>
      <c r="Z15" s="6"/>
    </row>
    <row r="16" spans="1:26" ht="12.75" customHeight="1" x14ac:dyDescent="0.2">
      <c r="A16" s="190" t="s">
        <v>7</v>
      </c>
      <c r="B16" s="145">
        <v>1.71</v>
      </c>
      <c r="C16" s="186">
        <v>3.06</v>
      </c>
      <c r="D16" s="186">
        <v>4.7699999999999996</v>
      </c>
      <c r="E16" s="62">
        <v>1.91</v>
      </c>
      <c r="F16" s="63">
        <v>3.4</v>
      </c>
      <c r="G16" s="63">
        <v>5.31</v>
      </c>
      <c r="H16" s="62">
        <v>1.94</v>
      </c>
      <c r="I16" s="63">
        <v>3.37</v>
      </c>
      <c r="J16" s="63">
        <v>5.3100000000000005</v>
      </c>
      <c r="K16" s="62">
        <v>1.99</v>
      </c>
      <c r="L16" s="63">
        <v>3.34</v>
      </c>
      <c r="M16" s="63">
        <v>5.33</v>
      </c>
      <c r="N16" s="62">
        <v>2.09</v>
      </c>
      <c r="O16" s="63">
        <v>3.33</v>
      </c>
      <c r="P16" s="63">
        <v>5.42</v>
      </c>
      <c r="Q16" s="64">
        <v>2.21</v>
      </c>
      <c r="R16" s="24">
        <v>3.34</v>
      </c>
      <c r="S16" s="65">
        <v>5.55</v>
      </c>
      <c r="T16" s="64">
        <v>2.17</v>
      </c>
      <c r="U16" s="24">
        <v>3.3</v>
      </c>
      <c r="V16" s="65">
        <v>5.47</v>
      </c>
      <c r="W16" s="64">
        <v>2.2000000000000002</v>
      </c>
      <c r="X16" s="24">
        <v>3.37</v>
      </c>
      <c r="Y16" s="24">
        <v>5.57</v>
      </c>
      <c r="Z16" s="6"/>
    </row>
    <row r="17" spans="1:26" ht="12.75" customHeight="1" x14ac:dyDescent="0.2">
      <c r="A17" s="190" t="s">
        <v>8</v>
      </c>
      <c r="B17" s="145">
        <v>3.45</v>
      </c>
      <c r="C17" s="186">
        <v>4.2</v>
      </c>
      <c r="D17" s="186">
        <v>7.65</v>
      </c>
      <c r="E17" s="62">
        <v>3.44</v>
      </c>
      <c r="F17" s="63">
        <v>4.2</v>
      </c>
      <c r="G17" s="63">
        <v>7.6400000000000006</v>
      </c>
      <c r="H17" s="62">
        <v>3.4</v>
      </c>
      <c r="I17" s="63">
        <v>4.1900000000000004</v>
      </c>
      <c r="J17" s="63">
        <v>7.59</v>
      </c>
      <c r="K17" s="62">
        <v>3.38</v>
      </c>
      <c r="L17" s="63">
        <v>4.1500000000000004</v>
      </c>
      <c r="M17" s="63">
        <v>7.53</v>
      </c>
      <c r="N17" s="62">
        <v>3.49</v>
      </c>
      <c r="O17" s="63">
        <v>4.28</v>
      </c>
      <c r="P17" s="63">
        <v>7.7700000000000005</v>
      </c>
      <c r="Q17" s="64">
        <v>3.46</v>
      </c>
      <c r="R17" s="24">
        <v>3.95</v>
      </c>
      <c r="S17" s="65">
        <v>7.41</v>
      </c>
      <c r="T17" s="64">
        <v>3.44</v>
      </c>
      <c r="U17" s="24">
        <v>3.7</v>
      </c>
      <c r="V17" s="65">
        <v>7.1400000000000006</v>
      </c>
      <c r="W17" s="64">
        <v>3.2</v>
      </c>
      <c r="X17" s="24">
        <v>3.48</v>
      </c>
      <c r="Y17" s="24">
        <v>6.68</v>
      </c>
      <c r="Z17" s="6"/>
    </row>
    <row r="18" spans="1:26" ht="12.75" customHeight="1" x14ac:dyDescent="0.2">
      <c r="A18" s="190" t="s">
        <v>9</v>
      </c>
      <c r="B18" s="145">
        <v>2.37</v>
      </c>
      <c r="C18" s="186">
        <v>1.56</v>
      </c>
      <c r="D18" s="186">
        <v>3.93</v>
      </c>
      <c r="E18" s="62">
        <v>3.14</v>
      </c>
      <c r="F18" s="63">
        <v>2.13</v>
      </c>
      <c r="G18" s="63">
        <v>5.27</v>
      </c>
      <c r="H18" s="62">
        <v>3.27</v>
      </c>
      <c r="I18" s="63">
        <v>2.31</v>
      </c>
      <c r="J18" s="63">
        <v>5.58</v>
      </c>
      <c r="K18" s="62">
        <v>3.37</v>
      </c>
      <c r="L18" s="63">
        <v>2.4</v>
      </c>
      <c r="M18" s="63">
        <v>5.77</v>
      </c>
      <c r="N18" s="62">
        <v>3.62</v>
      </c>
      <c r="O18" s="63">
        <v>2.5099999999999998</v>
      </c>
      <c r="P18" s="63">
        <v>6.13</v>
      </c>
      <c r="Q18" s="64">
        <v>3.84</v>
      </c>
      <c r="R18" s="24">
        <v>2.41</v>
      </c>
      <c r="S18" s="65">
        <v>6.25</v>
      </c>
      <c r="T18" s="64">
        <v>3.91</v>
      </c>
      <c r="U18" s="24">
        <v>2.4700000000000002</v>
      </c>
      <c r="V18" s="65">
        <v>6.3800000000000008</v>
      </c>
      <c r="W18" s="64">
        <v>4.32</v>
      </c>
      <c r="X18" s="24">
        <v>3.03</v>
      </c>
      <c r="Y18" s="24">
        <v>7.35</v>
      </c>
      <c r="Z18" s="6"/>
    </row>
    <row r="19" spans="1:26" ht="12.75" customHeight="1" x14ac:dyDescent="0.2">
      <c r="A19" s="190" t="s">
        <v>33</v>
      </c>
      <c r="B19" s="145">
        <v>3.32</v>
      </c>
      <c r="C19" s="186">
        <v>3.05</v>
      </c>
      <c r="D19" s="186">
        <v>6.37</v>
      </c>
      <c r="E19" s="62">
        <v>3.91</v>
      </c>
      <c r="F19" s="63">
        <v>3.7</v>
      </c>
      <c r="G19" s="63">
        <v>7.61</v>
      </c>
      <c r="H19" s="62">
        <v>3.82</v>
      </c>
      <c r="I19" s="63">
        <v>3.69</v>
      </c>
      <c r="J19" s="63">
        <v>7.51</v>
      </c>
      <c r="K19" s="62">
        <v>3.86</v>
      </c>
      <c r="L19" s="63">
        <v>3.66</v>
      </c>
      <c r="M19" s="63">
        <v>7.52</v>
      </c>
      <c r="N19" s="62">
        <v>4.05</v>
      </c>
      <c r="O19" s="63">
        <v>3.69</v>
      </c>
      <c r="P19" s="63">
        <v>7.74</v>
      </c>
      <c r="Q19" s="64">
        <v>4.34</v>
      </c>
      <c r="R19" s="24">
        <v>3.74</v>
      </c>
      <c r="S19" s="65">
        <v>8.08</v>
      </c>
      <c r="T19" s="64">
        <v>4.66</v>
      </c>
      <c r="U19" s="24">
        <v>3.84</v>
      </c>
      <c r="V19" s="65">
        <v>8.5</v>
      </c>
      <c r="W19" s="64">
        <v>4.84</v>
      </c>
      <c r="X19" s="24">
        <v>3.74</v>
      </c>
      <c r="Y19" s="24">
        <v>8.58</v>
      </c>
      <c r="Z19" s="6"/>
    </row>
    <row r="20" spans="1:26" ht="12.75" customHeight="1" x14ac:dyDescent="0.2">
      <c r="A20" s="190" t="s">
        <v>10</v>
      </c>
      <c r="B20" s="145">
        <v>1.81</v>
      </c>
      <c r="C20" s="186">
        <v>4.29</v>
      </c>
      <c r="D20" s="186">
        <v>6.1</v>
      </c>
      <c r="E20" s="62">
        <v>2.1800000000000002</v>
      </c>
      <c r="F20" s="63">
        <v>5.23</v>
      </c>
      <c r="G20" s="63">
        <v>7.41</v>
      </c>
      <c r="H20" s="62">
        <v>2.13</v>
      </c>
      <c r="I20" s="63">
        <v>5.15</v>
      </c>
      <c r="J20" s="63">
        <v>7.28</v>
      </c>
      <c r="K20" s="62">
        <v>2.16</v>
      </c>
      <c r="L20" s="63">
        <v>5.12</v>
      </c>
      <c r="M20" s="63">
        <v>7.28</v>
      </c>
      <c r="N20" s="62">
        <v>2.2000000000000002</v>
      </c>
      <c r="O20" s="63">
        <v>5.0199999999999996</v>
      </c>
      <c r="P20" s="63">
        <v>7.22</v>
      </c>
      <c r="Q20" s="64">
        <v>2.4700000000000002</v>
      </c>
      <c r="R20" s="24">
        <v>5.12</v>
      </c>
      <c r="S20" s="65">
        <v>7.59</v>
      </c>
      <c r="T20" s="64">
        <v>2.44</v>
      </c>
      <c r="U20" s="24">
        <v>5.12</v>
      </c>
      <c r="V20" s="65">
        <v>7.5600000000000005</v>
      </c>
      <c r="W20" s="64">
        <v>2.41</v>
      </c>
      <c r="X20" s="24">
        <v>5.29</v>
      </c>
      <c r="Y20" s="24">
        <v>7.7</v>
      </c>
      <c r="Z20" s="6"/>
    </row>
    <row r="21" spans="1:26" ht="12.75" customHeight="1" x14ac:dyDescent="0.2">
      <c r="A21" s="190" t="s">
        <v>11</v>
      </c>
      <c r="B21" s="145">
        <v>3.52</v>
      </c>
      <c r="C21" s="186">
        <v>3.04</v>
      </c>
      <c r="D21" s="186">
        <v>6.56</v>
      </c>
      <c r="E21" s="62">
        <v>4.2300000000000004</v>
      </c>
      <c r="F21" s="63">
        <v>3.75</v>
      </c>
      <c r="G21" s="63">
        <v>7.98</v>
      </c>
      <c r="H21" s="62">
        <v>4.22</v>
      </c>
      <c r="I21" s="63">
        <v>3.77</v>
      </c>
      <c r="J21" s="63">
        <v>7.99</v>
      </c>
      <c r="K21" s="62">
        <v>4.2699999999999996</v>
      </c>
      <c r="L21" s="63">
        <v>3.83</v>
      </c>
      <c r="M21" s="63">
        <v>8.1</v>
      </c>
      <c r="N21" s="62">
        <v>4.46</v>
      </c>
      <c r="O21" s="63">
        <v>3.87</v>
      </c>
      <c r="P21" s="63">
        <v>8.33</v>
      </c>
      <c r="Q21" s="64">
        <v>4.7300000000000004</v>
      </c>
      <c r="R21" s="24">
        <v>3.99</v>
      </c>
      <c r="S21" s="65">
        <v>8.7200000000000006</v>
      </c>
      <c r="T21" s="64">
        <v>4.88</v>
      </c>
      <c r="U21" s="24">
        <v>4</v>
      </c>
      <c r="V21" s="65">
        <v>8.879999999999999</v>
      </c>
      <c r="W21" s="64">
        <v>4.7300000000000004</v>
      </c>
      <c r="X21" s="24">
        <v>3.98</v>
      </c>
      <c r="Y21" s="24">
        <v>8.7100000000000009</v>
      </c>
      <c r="Z21" s="6"/>
    </row>
    <row r="22" spans="1:26" ht="12.75" customHeight="1" x14ac:dyDescent="0.2">
      <c r="A22" s="190" t="s">
        <v>12</v>
      </c>
      <c r="B22" s="145">
        <v>3.75</v>
      </c>
      <c r="C22" s="186">
        <v>3.51</v>
      </c>
      <c r="D22" s="186">
        <v>7.26</v>
      </c>
      <c r="E22" s="62">
        <v>4.43</v>
      </c>
      <c r="F22" s="63">
        <v>4.16</v>
      </c>
      <c r="G22" s="63">
        <v>8.59</v>
      </c>
      <c r="H22" s="62">
        <v>4.3899999999999997</v>
      </c>
      <c r="I22" s="63">
        <v>4.26</v>
      </c>
      <c r="J22" s="63">
        <v>8.6499999999999986</v>
      </c>
      <c r="K22" s="62">
        <v>4.53</v>
      </c>
      <c r="L22" s="63">
        <v>4.28</v>
      </c>
      <c r="M22" s="63">
        <v>8.81</v>
      </c>
      <c r="N22" s="62">
        <v>4.8600000000000003</v>
      </c>
      <c r="O22" s="63">
        <v>4.3</v>
      </c>
      <c r="P22" s="63">
        <v>9.16</v>
      </c>
      <c r="Q22" s="64">
        <v>5.24</v>
      </c>
      <c r="R22" s="24">
        <v>4.24</v>
      </c>
      <c r="S22" s="65">
        <v>9.48</v>
      </c>
      <c r="T22" s="64">
        <v>5.43</v>
      </c>
      <c r="U22" s="24">
        <v>4.16</v>
      </c>
      <c r="V22" s="65">
        <v>9.59</v>
      </c>
      <c r="W22" s="64">
        <v>5.55</v>
      </c>
      <c r="X22" s="24">
        <v>4.0199999999999996</v>
      </c>
      <c r="Y22" s="24">
        <v>9.57</v>
      </c>
      <c r="Z22" s="6"/>
    </row>
    <row r="23" spans="1:26" ht="12.75" customHeight="1" x14ac:dyDescent="0.2">
      <c r="A23" s="212" t="s">
        <v>13</v>
      </c>
      <c r="B23" s="147">
        <v>3.69</v>
      </c>
      <c r="C23" s="196">
        <v>2.95</v>
      </c>
      <c r="D23" s="196">
        <v>6.64</v>
      </c>
      <c r="E23" s="197">
        <v>4.26</v>
      </c>
      <c r="F23" s="198">
        <v>3.44</v>
      </c>
      <c r="G23" s="198">
        <v>7.6999999999999993</v>
      </c>
      <c r="H23" s="197">
        <v>4.2</v>
      </c>
      <c r="I23" s="198">
        <v>3.44</v>
      </c>
      <c r="J23" s="198">
        <v>7.6400000000000006</v>
      </c>
      <c r="K23" s="197">
        <v>4.26</v>
      </c>
      <c r="L23" s="198">
        <v>3.41</v>
      </c>
      <c r="M23" s="198">
        <v>7.67</v>
      </c>
      <c r="N23" s="197">
        <v>4.45</v>
      </c>
      <c r="O23" s="198">
        <v>3.43</v>
      </c>
      <c r="P23" s="198">
        <v>7.8800000000000008</v>
      </c>
      <c r="Q23" s="66">
        <v>4.76</v>
      </c>
      <c r="R23" s="67">
        <v>3.52</v>
      </c>
      <c r="S23" s="68">
        <v>8.2799999999999994</v>
      </c>
      <c r="T23" s="66">
        <v>4.78</v>
      </c>
      <c r="U23" s="67">
        <v>3.46</v>
      </c>
      <c r="V23" s="68">
        <v>8.24</v>
      </c>
      <c r="W23" s="66">
        <v>4.7699999999999996</v>
      </c>
      <c r="X23" s="67">
        <v>3.67</v>
      </c>
      <c r="Y23" s="67">
        <v>8.44</v>
      </c>
      <c r="Z23" s="6"/>
    </row>
    <row r="24" spans="1:26" ht="3" customHeight="1" x14ac:dyDescent="0.2">
      <c r="A24" s="60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  <c r="Q25" s="2"/>
      <c r="R25" s="2"/>
      <c r="S25" s="2"/>
    </row>
    <row r="26" spans="1:26" ht="12.75" customHeight="1" x14ac:dyDescent="0.2">
      <c r="A26" s="1" t="s">
        <v>69</v>
      </c>
      <c r="B26" s="1"/>
      <c r="C26" s="1"/>
      <c r="D26" s="1"/>
      <c r="E26" s="1"/>
      <c r="F26" s="1"/>
      <c r="G26" s="1"/>
      <c r="H26" s="1"/>
      <c r="I26" s="1"/>
      <c r="J26" s="1"/>
      <c r="Y26" s="75" t="s">
        <v>84</v>
      </c>
    </row>
    <row r="27" spans="1:26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26" ht="12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29"/>
      <c r="L28" s="30"/>
    </row>
    <row r="29" spans="1:26" ht="12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29"/>
      <c r="L29" s="30"/>
    </row>
    <row r="30" spans="1:26" ht="12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29"/>
      <c r="L30" s="30"/>
      <c r="N30" s="30"/>
    </row>
    <row r="31" spans="1:26" ht="12.75" customHeigh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29"/>
      <c r="L31" s="30"/>
    </row>
    <row r="32" spans="1:26" ht="12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29"/>
      <c r="L32" s="30"/>
    </row>
    <row r="33" spans="1:12" ht="12.75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29"/>
      <c r="L33" s="30"/>
    </row>
    <row r="34" spans="1:12" ht="12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29"/>
      <c r="L34" s="30"/>
    </row>
    <row r="35" spans="1:12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29"/>
      <c r="L35" s="30"/>
    </row>
    <row r="36" spans="1:12" ht="12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29"/>
      <c r="L36" s="30"/>
    </row>
    <row r="37" spans="1:12" ht="12.75" customHeight="1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29"/>
      <c r="L37" s="30"/>
    </row>
    <row r="38" spans="1:12" ht="12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29"/>
      <c r="L38" s="30"/>
    </row>
    <row r="39" spans="1:12" ht="12.7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29"/>
      <c r="L39" s="30"/>
    </row>
    <row r="40" spans="1:12" ht="12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29"/>
      <c r="L40" s="30"/>
    </row>
    <row r="41" spans="1:12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29"/>
      <c r="L41" s="30"/>
    </row>
    <row r="42" spans="1:12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29"/>
      <c r="L42" s="30"/>
    </row>
    <row r="43" spans="1:12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29"/>
      <c r="L43" s="30"/>
    </row>
    <row r="44" spans="1:12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29"/>
      <c r="L44" s="30"/>
    </row>
    <row r="45" spans="1:12" ht="12.7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29"/>
      <c r="L45" s="30"/>
    </row>
    <row r="46" spans="1:12" ht="12.75" customHeight="1" x14ac:dyDescent="0.2">
      <c r="A46" s="30"/>
      <c r="B46" s="30"/>
      <c r="C46" s="30"/>
      <c r="D46" s="30"/>
      <c r="E46" s="30"/>
      <c r="F46" s="30"/>
      <c r="G46" s="30"/>
      <c r="K46" s="29"/>
      <c r="L46" s="30"/>
    </row>
  </sheetData>
  <mergeCells count="8">
    <mergeCell ref="B6:D6"/>
    <mergeCell ref="E6:G6"/>
    <mergeCell ref="W6:Y6"/>
    <mergeCell ref="N6:P6"/>
    <mergeCell ref="K6:M6"/>
    <mergeCell ref="H6:J6"/>
    <mergeCell ref="Q6:S6"/>
    <mergeCell ref="T6:V6"/>
  </mergeCells>
  <phoneticPr fontId="11" type="noConversion"/>
  <hyperlinks>
    <hyperlink ref="A1" location="Titres!A1" display="Titres"/>
  </hyperlinks>
  <pageMargins left="0" right="0" top="0" bottom="0" header="0.51181102362204722" footer="0.51181102362204722"/>
  <pageSetup paperSize="9" scale="85" orientation="landscape" verticalDpi="720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Titres</vt:lpstr>
      <vt:lpstr>Graph_2</vt:lpstr>
      <vt:lpstr>Graph_307</vt:lpstr>
      <vt:lpstr>Tablong_2</vt:lpstr>
      <vt:lpstr>Tablong_307</vt:lpstr>
      <vt:lpstr>Tablong_1a</vt:lpstr>
      <vt:lpstr>Tablong_2a</vt:lpstr>
      <vt:lpstr>Tablong_307!Impression_des_titres</vt:lpstr>
      <vt:lpstr>Tablong_1a!Zone_impres_MI</vt:lpstr>
      <vt:lpstr>Tablong_2!Zone_impres_MI</vt:lpstr>
      <vt:lpstr>Tablong_2a!Zone_impres_MI</vt:lpstr>
      <vt:lpstr>Tablong_307!Zone_impres_MI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</dc:creator>
  <cp:lastModifiedBy>U80600205</cp:lastModifiedBy>
  <cp:lastPrinted>2018-02-20T14:50:48Z</cp:lastPrinted>
  <dcterms:created xsi:type="dcterms:W3CDTF">2001-05-30T05:41:57Z</dcterms:created>
  <dcterms:modified xsi:type="dcterms:W3CDTF">2018-05-22T09:19:03Z</dcterms:modified>
</cp:coreProperties>
</file>